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3"/>
  <workbookPr defaultThemeVersion="166925"/>
  <mc:AlternateContent xmlns:mc="http://schemas.openxmlformats.org/markup-compatibility/2006">
    <mc:Choice Requires="x15">
      <x15ac:absPath xmlns:x15ac="http://schemas.microsoft.com/office/spreadsheetml/2010/11/ac" url="/Users/bprobst/Library/CloudStorage/GoogleDrive-benprbst@gmail.com/My Drive/Work/Academia/02 Paper/Paper/Prio projects/Offset paper/12 Revision Apr-Jun 2023/Offset Manuscript/Resubmission Nature Coms/"/>
    </mc:Choice>
  </mc:AlternateContent>
  <xr:revisionPtr revIDLastSave="0" documentId="13_ncr:1_{DC1CF41B-B58C-CD40-9AF0-CA808CEE4BA7}" xr6:coauthVersionLast="47" xr6:coauthVersionMax="47" xr10:uidLastSave="{00000000-0000-0000-0000-000000000000}"/>
  <bookViews>
    <workbookView xWindow="1500" yWindow="1320" windowWidth="27640" windowHeight="16940" activeTab="1" xr2:uid="{DE949137-E9CC-DC47-B15D-CDC47364FE1F}"/>
  </bookViews>
  <sheets>
    <sheet name="Relevance_check" sheetId="1" r:id="rId1"/>
    <sheet name="Included_studies" sheetId="2" r:id="rId2"/>
  </sheets>
  <externalReferences>
    <externalReference r:id="rId3"/>
  </externalReferenc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131" i="2" l="1"/>
  <c r="O130" i="2"/>
  <c r="M130" i="2"/>
  <c r="AV129" i="2"/>
  <c r="AD129" i="2"/>
  <c r="O129" i="2"/>
  <c r="M129" i="2"/>
  <c r="AA128" i="2"/>
  <c r="Q128" i="2"/>
  <c r="O128" i="2"/>
  <c r="M128" i="2"/>
  <c r="O127" i="2"/>
  <c r="M127" i="2"/>
  <c r="AZ125" i="2"/>
  <c r="AZ124" i="2"/>
  <c r="AZ123" i="2"/>
  <c r="AV92" i="2"/>
  <c r="AI69" i="2"/>
  <c r="AI60" i="2"/>
  <c r="AI59" i="2"/>
  <c r="AI58" i="2"/>
  <c r="AI4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I70" authorId="0" shapeId="0" xr:uid="{2624CBBA-7891-AC45-AEF5-8C2F3D3C2C64}">
      <text>
        <r>
          <rPr>
            <sz val="12"/>
            <color rgb="FF000000"/>
            <rFont val="Calibri"/>
            <family val="2"/>
          </rPr>
          <t xml:space="preserve">======
</t>
        </r>
        <r>
          <rPr>
            <sz val="12"/>
            <color rgb="FF000000"/>
            <rFont val="Calibri"/>
            <family val="2"/>
          </rPr>
          <t xml:space="preserve">ID#AAAAivFt_Ts
</t>
        </r>
        <r>
          <rPr>
            <sz val="12"/>
            <color rgb="FF000000"/>
            <rFont val="Calibri"/>
            <family val="2"/>
          </rPr>
          <t xml:space="preserve">Malte Toe    (2022-11-04 10:58:11)
</t>
        </r>
        <r>
          <rPr>
            <sz val="12"/>
            <color rgb="FF000000"/>
            <rFont val="Calibri"/>
            <family val="2"/>
          </rPr>
          <t xml:space="preserve">Würde "Document"/"Study" etc. streichen. Dann sieht man direkt alles ohne anzuklicken 
</t>
        </r>
        <r>
          <rPr>
            <sz val="12"/>
            <color rgb="FF000000"/>
            <rFont val="Calibri"/>
            <family val="2"/>
          </rPr>
          <t xml:space="preserve">-Not relevant
</t>
        </r>
        <r>
          <rPr>
            <sz val="12"/>
            <color rgb="FF000000"/>
            <rFont val="Calibri"/>
            <family val="2"/>
          </rPr>
          <t xml:space="preserve">-No control group
</t>
        </r>
        <r>
          <rPr>
            <sz val="12"/>
            <color rgb="FF000000"/>
            <rFont val="Calibri"/>
            <family val="2"/>
          </rPr>
          <t>-etc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U18" authorId="0" shapeId="0" xr:uid="{8F59BE45-0DC9-6643-948B-A534F98CB921}">
      <text>
        <r>
          <rPr>
            <sz val="12"/>
            <color theme="1"/>
            <rFont val="Calibri"/>
            <family val="2"/>
            <scheme val="minor"/>
          </rPr>
          <t>======
ID#AAAAkB7s6qE
tc={954B6704-6A44-D447-B94B-CA261EDA5387}    (2022-11-13 18:19:26)
[Threaded comment]
Your version of Excel allows you to read this threaded comment; however, any edits to it will get removed if the file is opened in a newer version of Excel. Learn more: https://go.microsoft.com/fwlink/?linkid=870924
Comment:
    i.e. share of land deforested in timeframe; percentage point change in deforestation</t>
        </r>
      </text>
    </comment>
  </commentList>
</comments>
</file>

<file path=xl/sharedStrings.xml><?xml version="1.0" encoding="utf-8"?>
<sst xmlns="http://schemas.openxmlformats.org/spreadsheetml/2006/main" count="6141" uniqueCount="1030">
  <si>
    <t>record_id</t>
  </si>
  <si>
    <t>Authors</t>
  </si>
  <si>
    <t>Title</t>
  </si>
  <si>
    <t>Abstract</t>
  </si>
  <si>
    <t>DOI</t>
  </si>
  <si>
    <t>asreview_ranking</t>
  </si>
  <si>
    <t>Sector</t>
  </si>
  <si>
    <t>Included</t>
  </si>
  <si>
    <t>Reason for exclusion</t>
  </si>
  <si>
    <t>Effect_size extracted</t>
  </si>
  <si>
    <t>Comment</t>
  </si>
  <si>
    <t>Adrianzen, A.</t>
  </si>
  <si>
    <t>improved cooking stoves and firewood consumption: quasi-experimental evidence from the northern peruvian andes</t>
  </si>
  <si>
    <t>Over the past few decades, improved firewood cooking stoves have been massively distributed around the world, mainly with the purpose of decreasing fuelwood consumption among rural households. Surprisingly, rigorous "on the field" evidence on the causal impact of these devices is very limited. This paper estimates the impact of an improved stove design distributed in the Northern Peruvian Andes on firewood consumption. To identify the causal effect of improved stoves, it exploits a quasi-experiment related to the improved stove intervention. The evidence indicates that a proportion of households that adopted the new device experienced iron frame failures. These failures were not systematically caused by inadequate usage, installation or maintenance, but by faulty iron frame construction. Moreover, faulty iron frames were randomly distributed, and whether an iron frame was faulty or not, was not ex-ante observable to the beneficiaries. Therefore, an iron frame failure indicator is used as an instrumental variable to identify the causal effect of improved stoves. Improved stove usage appears to reduce firewood consumption by approximately 46% in the study area. ¬© 2013 Elsevier B.V.</t>
  </si>
  <si>
    <t>10.1016/j.ecolecon.2013.02.010</t>
  </si>
  <si>
    <t>NA</t>
  </si>
  <si>
    <t>cookstoves</t>
  </si>
  <si>
    <t>Yes</t>
  </si>
  <si>
    <t>Not in original sample</t>
  </si>
  <si>
    <t>Alejo C., Walker W.S., Gorelik S.R., Potvin C.</t>
  </si>
  <si>
    <t>community managed protected areas conserve aboveground carbon stocks: implications for redd+</t>
  </si>
  <si>
    <t>Protected Areas (PAs) represent a broad spectrum of outcomes and governance systems. Among PAs, Community Managed PAs have emerged from communities that are not exclusively indigenous and have developed social organizations to acquire land rights, participate in forest governance, and in some cases, engage in REDD+. However, regardless of the scale or counterfactual, there is no clear consensus about Community Managed PAs’ effectiveness in forest conservation and climate change mitigation. Furthermore, previous studies have been devoted to estimating PAs’ effects on deforestation before REDD+ projects began to operate. Based on Community Concessions in Petén (Guatemala) and Extractive Reserves in Acre (Brazil), we analyzed Community Managed PAs’ temporal and spatial effects on carbon stocks and avoided emissions relative to unprotected lands, other Sustainable Use PAs (IUCN V-VI), and Strict PAs (I-IV). We used carbon density maps, matching methods, geographic discontinuity designs, and sensitivity analysis between 2003 and 2015. After controlling for the influence of market access and agriculture suitability, our analysis shows that Community Managed PAs were more effective than Other Lands (i.e., unprotected) and Sustainable Use PAs, and at least as effective as Strict PAs, in preserving carbon stocks and avoiding emissions. For instance, relative to Other Lands between 2011 and 2015, Community Managed PAs resulted in net avoided emissions of 4.6 tCO2-eq/ha in Petén (Guatemala) and 2.15 tCO2-eq/ha in Acre (Brazil). While these net avoided emissions were lower than in previous years, they seem to be driven by a reduction in carbon emissions outside Community Managed PAs. Spatially, the boundaries of Community Managed PAs varied across jurisdictions. For example, the boundaries of Acre’s Community Managed PAs’ have become less effective in avoiding emissions, which translates into reduced effects on conserving carbon stocks. Our results highlight the need to assess temporal effects to exhibit jurisdiction-wide land-use dynamics and spatial effects to identify local land-use pressures emerging inside or around the boundaries of PAs. Our analysis also shows that decentralized governance in Community Managed PAs may contribute to climate change mitigation through REDD+ and forest conservation targets. Copyright © 2022 Alejo, Walker, Gorelik and Potvin.</t>
  </si>
  <si>
    <t>10.3389/ffgc.2022.787978</t>
  </si>
  <si>
    <t>Forestry</t>
  </si>
  <si>
    <t>No</t>
  </si>
  <si>
    <t>Document not relevant</t>
  </si>
  <si>
    <t>PA are a regulatory approach, not conditional payments</t>
  </si>
  <si>
    <t>Alejo, C; Meyer, C; Walker, WS; Gorelik, SR; Josse, C; Aragon-Osejo, JL; Rios, S; Augusto, C; Llanos, A; Coomes, OT; Potvin, C</t>
  </si>
  <si>
    <t>are indigenous territories effective natural climate solutions? a neotropical analysis using matching methods and geographic discontinuity designs</t>
  </si>
  <si>
    <t>Indigenous Territories (ITs) with less centralized forest governance than Protected Areas (PAs) may represent cost-effective natural climate solutions to meet the Paris agreement. However, the literature has been limited to examining the effect of ITs on deforestation, despite the influence of anthropogenic degradation. Thus, little is known about the temporal and spatial effect of allocating ITs on carbon stocks dynamics that account for losses from deforestation and degradation. Using Amazon Basin countries and Panama, this study aims to estimate the temporal and spatial effects of ITs and PAs on carbon stocks. To estimate the temporal effects, we use annual carbon density maps, matching analysis, and linear mixed models. Furthermore, we explore the spatial heterogeneity of these estimates through geographic discontinuity designs, allowing us to assess the spatial effect of ITs and PAs boundaries on carbon stocks. The temporal effects highlight that allocating ITs preserves carbon stocks and buffer losses as well as allocating PAs in Panama and Amazon Basin countries. The geographic discontinuity designs reveal that ITs' boundaries secure more extensive carbon stocks than their surroundings, and this difference tends to increase towards the least accessible areas, suggesting that indigenous land use in neotropical forests may have a temporarily and spatially stable impact on carbon stocks. Our findings imply that ITs in neotropical forests support Nationally Determined Contributions (NDCs) under the Paris Agreement. Thus, Indigenous peoples must become recipients of countries' results-based payments.</t>
  </si>
  <si>
    <t>10.1371/journal.pone.0245110</t>
  </si>
  <si>
    <t>Focus on Indigeneous Territories</t>
  </si>
  <si>
    <t>Alexeew, J; Bergset, L; Meyer, K; Petersen, J; Schneider, L; Unger, C</t>
  </si>
  <si>
    <t>an analysis of the relationship between the additionality of cdm projects and their contribution to sustainable development</t>
  </si>
  <si>
    <t>The Clean Development Mechanism (CDM) allows industrialised countries to use credits from greenhouse gas abatement projects in developing countries in order to fulfil their own emission reduction commitments. There has been mounting evidence that the CDM's ability to fulfil its goals as stipulated by the Kyoto Protocol-contributing to the sustainable development of the host countries and delivering real, measurable and additional emission reductions-is less than satisfactory. In this article, an evaluation is made of CDM projects' likelihood of being additional by assessing the impact Certified Emission Reductions have on the Internal Rate of Return of the individual projects. In addition, the projects' sustainable development benefits are assessed by using a multi-criteria analysis. In a final step, the relationship between the projects' additionality and sustainability contribution is assessed and a trade-off between these two CDM goals is established, revealing a potential inherent conflict in how the current mechanism works. The analysis is based on a systematic evaluation of 40 registered CDM projects in India.</t>
  </si>
  <si>
    <t>10.1007/s10784-010-9121-y</t>
  </si>
  <si>
    <t>Generic</t>
  </si>
  <si>
    <t>Study does not contain a credible control group</t>
  </si>
  <si>
    <t>No credible counterfactual</t>
  </si>
  <si>
    <t>Alix-Garcia J.M., Shapiro E.N., Sims K.R.E.</t>
  </si>
  <si>
    <t>forest conservation and slippage: evidence from mexico's national payments for ecosystem services program</t>
  </si>
  <si>
    <t>We investigate a Mexican federal program that compensates landowners for forest protection. We use matched controls from the program applicant pool to establish counterfactual deforestation rates. Deforestation was reduced by 50% in enrolled parcels, but expected average clearing rates without the program were low (0.8% per year), suggesting modest total avoided deforestation benefits. We test for two types of slippage: increased deforestation on other property belonging to program recipients and increased deforestation within markets where there are high levels of program participation. We find evidence of both, with substitution impacts reducing program effectiveness in common properties by about 4% on average. © 2012 by the Board of Regents of the University of Wisconsin System.</t>
  </si>
  <si>
    <t>10.3368/le.88.4.613</t>
  </si>
  <si>
    <t>Alix-Garcia J.M., Sims K.R.E., Orozco-Olvera V.H., Costica L.E., Fernández Medina J.D., Monroy S.R.</t>
  </si>
  <si>
    <t>payments for environmental services supported social capital while increasing land management</t>
  </si>
  <si>
    <t>Payments for environmental services (PES) programs incentivize landowners to protect or improve natural resources. Many conservationists fear that introducing compensation for actions previously offered voluntarily will reduce social capital (the institutions, relationships, attitudes, and values that govern human interactions), yet little rigorous research has investigated this concern. We examined the land cover management and communal social capital impacts of Mexico’s federal conservation payments program, which is a key example for other countries committed to reducing deforestation, protecting watersheds, and conserving biodiversity. We used a regression discontinuity (RD) methodology to identify causal program effects, comparing outcomes for PES participants and similar rejected applicants close to scoring cutoffs. We found that payments increased land cover management activities, such as patrolling for illegal activity, building fire breaks, controlling pests, or promoting soil conservation, by ∼50%. Importantly, increases in paid activities as a result of PES did not crowd out unpaid contributions to land management or other prosocial work. Community social capital increased by ∼8–9%, and household-level measures of trust were not affected by the program. These findings demonstrate that major environmental conditional cash transfer programs can support both land management and the attitudes and institutions underpinning prosocial behavior. Rigorous empirical research on this question can proceed only country by country because of methodological limitations, but will be an important line of inquiry as PES continues to expand worldwide. © 2018 National Academy of Sciences. All Rights Reserved.</t>
  </si>
  <si>
    <t>10.1073/pnas.1720873115</t>
  </si>
  <si>
    <t>Alix-Garcia J.M., Sims K.R.E., Yañez-Pagans P.</t>
  </si>
  <si>
    <t>only one tree from each seed? environmental effectiveness and poverty alleviation in mexico's payments for ecosystem services program</t>
  </si>
  <si>
    <t>Environmental conditional cash transfers are popular but their impacts are not well understood. We evaluate land cover and wealth impacts of a federal program that pays landowners for protecting forest. Panel data for program beneficiaries and rejected applicants allow us to control for fixed differences and time trends affecting both groups. We find the program reduces the expected land cover loss by 40-51 percent and generates small but positive poverty alleviation. Environmental gains are higher where poverty is low while household gains are higher where deforestation risk is low, illustrating the difficulty of meeting multiple policy goals with one tool.</t>
  </si>
  <si>
    <t>10.1257/pol.20130139</t>
  </si>
  <si>
    <t>Andam, KS; Ferraro, PJ; Hanauer, MM</t>
  </si>
  <si>
    <t>the effects of protected area systems on ecosystem restoration: a quasi-experimental design to estimate the impact of costa rica's protected area system on forest regrowth</t>
  </si>
  <si>
    <t>Global efforts to protect forest biodiversity and ecosystem services rely heavily on protected areas. Although these areas primarily aim to prevent losses from deforestation and degradation, they can also contribute to restoration. Previous evaluations of protected area impacts focus on avoided deforestation and fires. In contrast, we focus on the additional regrowth induced by Costa Rica's renowned system of parks and reserves. We use a quasi-experimental empirical design to control for confounding baseline characteristics that affect both regrowth and the assignment of protection. Between 1960 and 1997, an estimated 13.5% of previously unforested lands inside protected areas reforested because they were afforded protection. The level of additional regrowth does not vary by the strictness of protection. As in previous studies of protected area impacts on avoided deforestation, estimators that do not account for nonrandom assignment of protection can overstate protected areas' impacts on regrowth by nearly double.</t>
  </si>
  <si>
    <t>10.1111/conl.12004</t>
  </si>
  <si>
    <t>Anenberg S.C., Henze D.K., Lacey F., Irfan A., Kinney P., Kleiman G., Pillarisetti A.</t>
  </si>
  <si>
    <t>air pollution-related health and climate benefits of clean cookstove programs in mozambique</t>
  </si>
  <si>
    <t>Approximately 95% of households in Mozambique burn solid fuels for cooking, contributing to elevated indoor and outdoor fine particulate matter (PM2.5) concentrations and subsequent health and climate impacts. Little is known about the potential health and climate benefits of various approaches for expanding the use of cleaner stoves and fuels in Mozambique. We use state-of-the-science methods to provide a first-order estimation of potential air pollution-related health and climate benefits of four illustrative scenarios in which traditional cooking fires and stoves are displaced by cleaner and more efficient technologies. For rural areas, we find that a 10% increase in the number of households using forced draft wood-burning stoves could achieve &amp;gt;2.5 times more health benefits from reduced PM2.5 exposure (200 avoided premature deaths and 14 000 avoided disability adjusted life years, DALYs, over a three-year project lifetime) compared to natural draft stoves in the same households, assuming 70% of households use the new technology for both cases. Expanding use of LPG stoves to 10% of households in five major cities is estimated to avoid 160 premature deaths and 11 000 DALYs from reduced PM2.5 exposure for a three-year intervention, assuming 60% of households use the new stove. Advanced charcoal stoves would achieve ∼80% of the PM2.5-related health benefits of LPG stoves. Approximately 2%-5% additional health benefits would result from reduced ambient PM2.5, depending on the scenario. Although climate impacts are uncertain, we estimate that all scenarios would reduce expected climate change-related temperature increases from continued solid fuel use by 4%-6% over the next century. All results are based on an assumed adjustment factor of 0.8 to convert from laboratory-based emission reduction measurements to exposure reductions, which could be optimistic in reality given potential for continued use of the traditional stove. We conclude that cleaner cooking stoves in Mozambique can achieve health and climate benefits, though both are uncertain and local information about baseline and intervention PM2.5 exposure levels are needed. © 2017 IOP Publishing Ltd.</t>
  </si>
  <si>
    <t>10.1088/1748-9326/aa5557</t>
  </si>
  <si>
    <t>Prediction based on cooking test</t>
  </si>
  <si>
    <t>Arriagada R.A., Ferraro P.J., Sills E.O., Pattanayak S.K., Cordero-Sancho S.</t>
  </si>
  <si>
    <t>do payments for environmental services affect forest cover? a farm-level evaluation from costa rica</t>
  </si>
  <si>
    <t>Payments for environmental services (PES) are popular despite little empirical evidence of their effectiveness. We estimate the impact of PES on forest cover in a region known for exemplary implementation of one of the best-known and longest-lived PES programs. Our evaluation design combines sampling that incorporates prematching, data from remote sensing and household surveys, and empirical methods that include partial identification with weak assumptions, difference-in-differences matching estimators, and tests of sensitivity to unobservable heterogeneity. PES in our study site increased participating farm forest cover by about 11% to 17% of the mean area under PES contract over eight years. (JEL Q57, Q58) © 2012 by the Board of Regents of the University of Wisconsin System.</t>
  </si>
  <si>
    <t>10.3368/le.88.2.382</t>
  </si>
  <si>
    <t>Aung T.W., Jain G., Sethuraman K., Baumgartner J., Reynolds C., Grieshop A.P., Marshall J.D., Brauer M.</t>
  </si>
  <si>
    <t>health and climate-relevant pollutant concentrations from a carbon-finance approved cookstove intervention in rural india</t>
  </si>
  <si>
    <t>Efforts to introduce more efficient stoves increasingly leverage carbon-finance to scale up dissemination of interventions. We conducted a randomized intervention study to evaluate a Clean Development Mechanism approved stove replacement impact on fuelwood usage, and climate and health-relevant air pollutants. We randomly assigned 187 households to either receive the intervention or to continue using traditional stoves. Measurements of fine particulate matter (PM2.5) and absorbance were conducted in cooking areas, village center and at upwind background site. There were minor and overlapping seasonal differences (post- minus preintervention change) between control and intervention groups for median (95% CI) fuel use (-0.60 (-1.02, -0.22) vs -0.52 (-1.07, 0.00) kg day-1), and 24 h absorbance (35 (18, 60) vs 36 (22, 50) × 10-6 m-1); for 24 h PM2.5, there was a higher (139 (61,229) vs 73(-6, 156) μg m-3)) increase in control compared to intervention homes between the two seasons. Forty percent of the intervention homes continued using traditional stoves. For intervention homes, absorbance-to-mass ratios suggest a higher proportion of black carbon in PM2.5 emitted from intervention compared with traditional stoves. Absent of field-based evaluation, stove interventions may be pursued that fail to realize expected carbon reductions or anticipated health and climate cobenefits. © 2016 American Chemical Society.</t>
  </si>
  <si>
    <t>10.1021/acs.est.5b06208</t>
  </si>
  <si>
    <t>Balatbat M.C.A., Findlay E., Carmichael D.G.</t>
  </si>
  <si>
    <t>performance risk associated with renewable energy cdm projects</t>
  </si>
  <si>
    <t>The clean development mechanism (CDM), part of the Kyoto Protocol to combat rising carbon emissions, allows projects to proceed in developing countries in return for providing carbon credits to developed countries. The feasibility of CDM projects is commonly justified through a combination of sale of the end product and carbon credits, which have a financial value, generated through carbon emissions avoided. However, the carbon credits assumed or estimated at the feasibility stage may not be realized or achieved on project completion; the issuance of carbon credits may be less than that originally estimated, thereby affecting project feasibility. This paper examines the performance risk associated with the discrepancy between estimated and issued carbon credits. Data for 227 renewable energy projects, comprising hydroelectric and wind power of varying scale and in multiple countries, are examined in establishing the performance risk. The study found that overall, the hydroelectric power projects performed similarly on average to the wind-power projects for both large- and small-sized projects. Generally, estimated certified emission reductions (CERs) were not achieved. However, certain categories (type, scale, host country, monitoring period) performed better than others. The results will be of interest to investors, regulators, and researchers in such energy-carbon projects. © 2012 American Society of Civil Engineers.</t>
  </si>
  <si>
    <t>10.1061/(asce)me.1943-5479.0000090</t>
  </si>
  <si>
    <t>RES</t>
  </si>
  <si>
    <t>Perhaps still worth a read, esp on estimated vs real reductions</t>
  </si>
  <si>
    <t>Barnes, Q</t>
  </si>
  <si>
    <t>the argentine garbage boom: two successful cases of technology transfer in the clean development mechanism</t>
  </si>
  <si>
    <t>The Clean Development Mechanism (CDM) is the world's most extensive carbon market. It was constructed as part of the Kyoto Protocol to help lower greenhouse gas emissions while stimulating developing nations, partly through the transfer of 'green' technology. This study measures the technology transfer achieved in Argentina during its participation in the CDM and identifies two successful cases of technology transfer in the landfill gas sector. The decomposition of urban solid waste produces methane and creates socioeconomic and environmental problems that are widely acknowledged but often ignored in Argentina. Twelve projects applied to the CDM from Argentina seeking to generate income from the sale of the MDL carbon credits (ERC) generated by the use and elimination of gas in landfills. Each of the 12 landfill projects claimed to stimulate TT. Only two TT cases can be considered successful, representing two different strategies for stimulating sustainable development and renewable energy. Analyzing these cases will enable any developing nation to learn and improve its future participation in international carbon markets.</t>
  </si>
  <si>
    <t>Industry</t>
  </si>
  <si>
    <t>No counterfactual</t>
  </si>
  <si>
    <t>Beltramo T., Levine D.I.</t>
  </si>
  <si>
    <t>the effect of solar ovens on fuel use, emissions and health: results from a randomised controlled trial</t>
  </si>
  <si>
    <t>Inefficient cookstoves contribute to deforestation and global climate change, require substantial time (usually of women and girls) collecting wood or money for fuel and lead to just under two million deaths a year. We examined the effect of solar ovens on fuel use, time spent collecting wood, carbon monoxide exposure, and respiratory illness symptoms. A phased randomised controlled trial was run among women interested in purchasing a solar oven in rural Senegal. Of the envisioned 1000 households, 465 treatments and 325 controls took part in the baseline survey. Households randomly allocated to the control group received their stoves 6 months after treatments. Eighty per cent of our respondents typically cook for more people than the capacity of the solar oven and thus even cooks using the solar oven continue using their traditional stove. In the sixth month of owning the stove, treatments used their solar oven 19 per cent of days measured and did not have statistically significantly lower fuel consumption, time spent collecting fuel or time spent next to the cook fire. However, treatments cooking for 7-12 persons did lower their wood consumption for cooking by 14 per cent (P &lt;.01). There is no evidence solar ovens reduced exposure to carbon monoxide or self-reported respiratory symptoms such as coughs and sore throats. This evaluation was a policy success because its results halted the proposed nationwide rollout of the solar oven, thus avoiding mass distribution of a stove which cannot reduce indoor air pollution or generate a sizeable decrease in fuel use. The results from this randomised controlled trial show that the HotPot is a poor product choice for the population as a one-pot stove cannot replace the three-stone fire for the lunch meal due to complex cooking patterns with multiple stoves, cooks and burners. A key result from our programme is stove designers - both solar and other improved biomass cookstoves - should reassess the product design to produce stoves that are affordable, durable, locally appropriate, consistent with current cooking practices (i.e., containing two burners) and large enough to accommodate multi-generational and/or polygamous households with limited incomes and no electricity. © 2013 Copyright Taylor and Francis Group, LLC.</t>
  </si>
  <si>
    <t>10.1080/19439342.2013.775177</t>
  </si>
  <si>
    <t>Bensch G., Peters J.</t>
  </si>
  <si>
    <t>alleviating deforestation pressures? impacts of improved stove dissemination on charcoal consumption in urban senegal</t>
  </si>
  <si>
    <t>With 2.7 billion people relying on woodfuel for cooking in developing countries, the dissemination of improved cooking stoves (ICSs) is frequently considered an effective instrument to combat deforestation, particularly in arid countries. This paper evaluates the impacts of an ICS dissemination project in urban Senegal on charcoal consumption, using data collected among 624 households. The virtue of our data is that it allows for rigorously estimating charcoal savings by accounting for both household characteristics and meal-specific cooking patterns. We find average savings of 25% per dish. In total, the intervention reduces Senegalese charcoal consumption by around 1%. (JEL Q41, Q56). © 2013 by the Board of Regents of the University of Wisconsin System.</t>
  </si>
  <si>
    <t>10.3368/le.89.4.676</t>
  </si>
  <si>
    <t>Boodlal, D; Alexander, D</t>
  </si>
  <si>
    <t>the impact of the clean development mechanism and enhanced oil recovery on the economics of carbon capture and geological storage for trinidad and tobago</t>
  </si>
  <si>
    <t>Carbon capture and storage (CCS) have been identified as one of the more promising carbon dioxide (CO2) emission mitigation techniques in the short term. One of the major issues involved in the implementation of this technology is the high cost incurred in the capture process. When this high cost is coupled with the associated transportation and geological storage costs, the overall process is often deemed uneconomical. Any effort dedicated towards reducing carbon capture costs would then be particularly useful and critical in improving the overall economics. Trinidad and Tobago (T&amp; T) has many unique factors that can potentially reduce this cost. Amongst these are pure CO2 sources, the relatively cheap electricity costs and the close proximity of these CO2 sources to geological sinks. During Ammonia production, CO2 is a by-product and can occur in purities of over 90% by volume of output gases. Owing to this, the capture cost can be significantly reduced. This paper factors in this reduced capture cost together with potential returns from associated Enhanced Oil Recovery (EOR) and Clean Development Mechanism (CDM) projects to assess the economic feasibility for T&amp; T. A sensitivity analysis was done to ascertain the minimum oil and carbon trading prices needed for economic feasibility. The results were then compared with actual present day prices and projected forecasts. This work can help guide future energy polices in T&amp; T so that two major problems can be addressed in cohesion, the issue of depleting oil reserves and that of increasing greenhouse gas emissions. (C) 2014 The Authors. Published by Elsevier Ltd.</t>
  </si>
  <si>
    <t>10.1016/j.egypro.2014.11.677</t>
  </si>
  <si>
    <t>Bopp C., Engler A., Jara-Rojas R., Arriagada R.</t>
  </si>
  <si>
    <t>are forest plantation subsidies affecting land use change and off-farm income? a farm-level analysis of chilean small forest landowners</t>
  </si>
  <si>
    <t>Forest plantations have increased rapidly in the last three decades, to a large extent due to direct and indirect financial incentives. At the farm level, forestry incentives can affect the investment decisions of small forest landowners and bring socioeconomic externalities or unintended effects associated with farm management. The purpose of this study is to assess the ex post impacts of a forestry subsidy on land use changes and off-farm income experienced by Chilean small forest landowners. A structural equation mediation model (SEM) was estimated using a time frame of 15 years (1998–2013). To reduce the selection bias, propensity score matching (PSM) was performed prior to the estimation of the SEM. Results indicate that the subsidy had a significant effect on land use changes, as it increases forest plantations and replaces pastures primarily, but also crops and native forest to a lesser extent. In addition, beneficiaries of the subsidy had a marginal increase in off-farm income not explained by the increase in forest plantation. © 2019 Elsevier Ltd</t>
  </si>
  <si>
    <t>10.1016/j.landusepol.2019.104308</t>
  </si>
  <si>
    <t>Bos A.B., Duchelle A.E., Angelsen A., Avitabile V., De Sy V., Herold M., Joseph S., De Sassi C., Sills E.O., Sunderlin W.D., Wunder S.</t>
  </si>
  <si>
    <t>comparing methods for assessing the effectiveness of subnational redd+ initiatives</t>
  </si>
  <si>
    <t>The central role of forests in climate change mitigation, as recognized in the Paris agreement, makes it increasingly important to develop and test methods for monitoring and evaluating the carbon effectiveness of REDD+. Over the last decade, hundreds of subnational REDD+ initiatives have emerged, presenting an opportunity to pilot and compare different approaches to quantifying impacts on carbon emissions. This study (1) develops a Before-After-Control-Intervention (BACI) method to assess the effectiveness of these REDD+ initiatives; (2) compares the results at the meso (initiative) and micro (village) scales; and (3) compares BACI with the simpler Before-After (BA) results. Our study covers 23 subnational REDD+ initiatives in Brazil, Peru, Cameroon, Tanzania, Indonesia and Vietnam. As a proxy for deforestation, we use annual tree cover loss. We aggregate data into two periods (before and after the start of each initiative). Analysis using control areas ('control-intervention') suggests better REDD+ performance, although the effect is more pronounced at the micro than at the meso level. Yet, BACI requires more data than BA, and is subject to possible bias in the before period. Selection of proper control areas is vital, but at either scale is not straightforward. Low absolute deforestation numbers and peak years influence both our BA and BACI results. In principle, BACI is superior, with its potential to effectively control for confounding factors. We conclude that the more local the scale of performance assessment, the more relevant is the use of the BACI approach. For various reasons, we find overall minimal impact of REDD+ in reducing deforestation on the ground thus far. Incorporating results from micro and meso level monitoring into national reporting systems is important, since overall REDD+ impact depends on land use decisions on the ground. © 2017 IOP Publishing Ltd.</t>
  </si>
  <si>
    <t>10.1088/1748-9326/aa7032</t>
  </si>
  <si>
    <t>Brandt J.S., Butsic V., Schwab B., Kuemmerle T., Radeloff V.C.</t>
  </si>
  <si>
    <t>the relative effectiveness of protected areas, a logging ban, and sacred areas for old-growth forest protection in southwest china</t>
  </si>
  <si>
    <t>Forests are critically important for life on earth, prompting a variety of efforts to protect them. Protected areas and logging regulations are the most commonly used forest conservation strategies, but local traditions and religious beliefs can also protect natural resources by limiting exploitative use. We compared the effectiveness of protected areas, a logging ban, and sacred areas to protect forests from logging in Northwest Yunnan, China, a global biodiversity hotspot. We combined Mahalanobis matching and panel regression techniques to measure effectiveness of these three protection strategies paying special attention to old growth forest communities. We found that protected areas had no impact on total forest cover, but effectively conserved old-growth forests relative to non-protected areas. The implementation of the logging ban resulted in positive forest conservation outcomes over most of the landscape. The exception was that logging in old-growth forests inside sacred areas accelerated following the implementation of the logging ban, suggesting that local institutions may have been weakened by official policies. Our research finds little evidence that overlapping conservation policies decrease deforestation and suggests that the implementation of official policies may displace local forms of protection. Our results further highlight that relying on total forest cover as a single indicator of conservation outcomes can lead to misleading conclusions about the impacts of forest protection strategies. © 2014 Elsevier Ltd.</t>
  </si>
  <si>
    <t>10.1016/j.biocon.2014.09.043</t>
  </si>
  <si>
    <t>PAs</t>
  </si>
  <si>
    <t>Brooks N., Bhojvaid V., Jeuland M.A., Lewis J.J., Patange O., Pattanayak S.K.</t>
  </si>
  <si>
    <t>how much do alternative cookstoves reduce biomass fuel use? evidence from north india</t>
  </si>
  <si>
    <t>Despite widespread global efforts to promote clean cookstoves to achieve improvements in air and forest quality, and to reduce global climate change, surprisingly little is known about the degree to which these actually reduce biomass fuel consumption in real-world settings. Using data from in-house weighing of fuel conducted in rural India, we examine the impact of cleaner cookstoves - most of which are LPG stoves - on three key outcomes related to solid fuel use. Our results suggest that using a clean cookstove is associated with daily reductions of about 4.5. kg of biomass fuel, 160 fewer minutes cooking on traditional stoves, and 105 fewer minutes collecting biomass fuels. These findings of substantial savings are robust to the use of estimators with varying levels of control for selection, and to alternative data obtained from household self-reports. Our results support the idea that efforts to promote clean stoves among poor rural households can reduce solid fuel use and cooking time, and that rebound effects toward greater amounts of cooking on multiple stoves are not sufficient to eliminate these gains. We also find, however, that households who have greater wealth, fewer members, are in less marginalized groups, and practice other health-averting behaviors, are more likely to use these cleaner stoves, which suggests that socio-economic status plays an important role in determining who benefits from such technologies. Future efforts to capture social benefits must therefore consider how to promote the use of alternative technologies by poor households, given that these households are least likely to own clean stoves. © 2016 Elsevier B.V.</t>
  </si>
  <si>
    <t>10.1016/j.reseneeco.2015.12.001</t>
  </si>
  <si>
    <t>Brownson, K; Anderson, EP; Ferreira, S; Wenger, S; Fowler, L; German, L</t>
  </si>
  <si>
    <t>governance of payments for ecosystem ecosystem services influences social and environmental outcomes in costa rica</t>
  </si>
  <si>
    <t>Payments for Ecosystem Services (PES) programs are used to achieve both ecosystem services and human well-being objectives. PES employs various governance structures, from top-down, national programs to local, community-managed initiatives. We compare the land use, ecosystem services and human well-being impacts of Costa Rica's national PES program with local PES programs in the Bellbird Biological Corridor. We found no difference in well-being between local PES participants and the control group; however, national PES participants had significantly larger properties and incomes than non-participants. Although many of the national PES sites contain large forested areas, the program did not incentivize changes in land use and therefore did not generate additionality. Reforestation activities are widespread in the study area and have generated locally-important ecosystem services; however, these activities cannot be attributed to current local PES due to widespread reforestation within the control group. Nonetheless, participants in local PES have planted a greater diversity of tree species, suggesting reforestation under local PES may have improved ecological benefits. Our findings suggest that while the additional, non-economic benefits of PES in this region are limited, local PES has more effectively engaged with those who are less economically prosperous, and reforestation has improved ecosystem services provisioning.</t>
  </si>
  <si>
    <t>10.1016/j.ecolecon.2020.106659</t>
  </si>
  <si>
    <t>No control</t>
  </si>
  <si>
    <t>Burivalova Z., Allnutt T.F., Rademacher D., Schlemm A., Wilcove D.S., Butler R.A.</t>
  </si>
  <si>
    <t>what works in tropical forest conservation, and what does not: effectiveness of four strategies in terms of environmental, social, and economic outcomes</t>
  </si>
  <si>
    <t>Tropical forests and their biodiversity are disappearing, despite decades of conservation efforts. Are we now in a position to understand whether some conservation strategies work better while others consistently fail in protecting tropical forests? We searched the literature to evaluate four mainstream strategies (forest certification and reduced impact logging, payments for ecosystem services, protected areas, community forest management) in terms of 35 environmental, social, and economic metrics. We evaluated whether applying the strategy improved, left unchanged, or worsened the conservation metrics and we created an interactive platform to view the data. We concluded that (a) the scientific literature on the effectiveness of conservation strategies in tropical forests is still vastly inadequate, due to poor design, lack of scope, and too few examples; (b) the effects of conservation on biodiversity and the economic outcomes of conservation are particularly understudied; and (c) all strategies fail at least some of the times, but all of them succeed at least some times. Our recommendation is that each new instance of implementing a given strategy should consider in detail, at the very least, the negative evidence on the given strategy, in order to avoid repeating the same mistakes. We introduce an interactive, dynamic platform to host various types of conservation effectiveness evidence. © 2019, John Wiley and Sons Inc. All rights reserved.</t>
  </si>
  <si>
    <t>10.1111/csp2.28</t>
  </si>
  <si>
    <t>Review – Might still be interesting</t>
  </si>
  <si>
    <t>Burwen J., Levine D.I.</t>
  </si>
  <si>
    <t>a rapid assessment randomized-controlled trial of improved cookstoves in rural ghana</t>
  </si>
  <si>
    <t>We conducted a rapid assessment randomized-controlled trial to quantify changes in fuel use, exposure to smoke, and self-reported health attributable to deployment of an improved wood cookstove in the Upper West region of Ghana. Women trainers from neighboring villages taught participants to build an improved cookstove and demonstrated optimal cooking techniques on such stoves. Participants were then randomly assigned to construct improved stoves at their homes immediately (treatments) or in a few months (controls). Several weeks after the treatments built their new stoves, all participants engaged in a cooking test while wearing a carbon monoxide monitor. At that time we surveyed participants on cooking activity, fuel wood gathering, self-reported health, and socioeconomic status. At a subset of homes we also installed stove usage monitors on the improved and traditional stove for the following three weeks. During the cooking tests, treatments used 5% less fuel wood than controls, but the difference was not statistically significant. There were no detectable reductions in a households' weekly time gathering wood or in exposure to carbon monoxide. In contrast, there was a sharp decline in participants' self-reported symptoms associated with cooking, such as burning eyes, and in respiratory symptoms, such as chest pain and a runny nose. Stove usage monitors show that treatments used their new stove on about half of the days monitored and reduced use of their old stoves by about 25%. When we returned to three of the villages eight months after project implementation, about half the improved stoves showed evidence of recent usage.Overall the new stoves were not successful, but the evaluation was. Our methods offer a rigorous modest-cost method for evaluating user uptake, field-based stove performance, and exposure to smoke. © 2012 International Energy Initiative.</t>
  </si>
  <si>
    <t>10.1016/j.esd.2012.04.001</t>
  </si>
  <si>
    <t>Calle A.</t>
  </si>
  <si>
    <t>can short-term payments for ecosystem services deliver long-term tree cover change?</t>
  </si>
  <si>
    <t>Payments for ecosystem services (PES) have been heralded as an effective strategy to increase tree cover in agricultural landscapes, but their efficacy beyond the payment period has rarely been evaluated. I compared land covers before and 13 years after implementation of a short-term PES project that promoted the adoption of silvopastoral systems (SPS) in a cattle ranching landscape in Colombia. I used satellite images to quantify on-farm changes and farm-to-landscape differences in land cover change. On average, treeless pasture area decreased by 7% more and areas with tree cover increased 8% more on silvopastoral farms relative to the surrounding landscape. Short-term payments facilitated the adoption of SPS leading to a significantly greater increase in tree cover, which is still visible on participant farms a decade later. The results highlight the potential of short-term PES as a tool to facilitate the permanent adoption of SPS and to support restoration efforts in pasture-dominated landscapes. © 2020 Elsevier B.V.</t>
  </si>
  <si>
    <t>10.1016/j.ecoser.2020.101084</t>
  </si>
  <si>
    <t>No credible control</t>
  </si>
  <si>
    <t>Carrilho C.D., Demarchi G., Duchelle A.E., Wunder S., Morsello C.</t>
  </si>
  <si>
    <t>permanence of avoided deforestation in a transamazon redd+ project (pará, brazil)</t>
  </si>
  <si>
    <t>Rigorous impact evaluations of local REDD+ (reduced emissions from deforestation and forest degradation) initiatives have shown some positive outcomes for forests, while well-being impacts have been mixed. However, will REDD+ outcomes persist over time after interventions have ended? Using quasi-experimental methods, we investigated the effects of one REDD+ project in the Brazilian Amazon on deforestation and people's well-being, including intra-community spillover effects (leakage). We then evaluated to what extent outcomes persisted after the project ended (permanence). This project combined Payments for Environmental Services (PES) with sustainable livelihood alternatives to reduce smallholder deforestation. Data came from face-to-face surveys with 113 households (treatment: 52; non-participant from treatment communities: 35; control: 46) in a three-datapoint panel design (2010, 2014 and 2019). Results indicate the REDD+ project conserved an average of 7.8% to 10.3% of forest cover per household and increased the probability of improving enrollees' well-being by 27–44%. We found no evidence for significant intra-community leakage. After the project ended, forest loss rebounded and perceived well-being declined – yet, importantly, past saved forest was not cleared. Therefore, our results confirm what the theory and stylized evidence envisioned for temporal payments on activity-reducing (‘set-aside’): forest loss was successfully delayed but not permanently eradicated. © 2022 Elsevier B.V.</t>
  </si>
  <si>
    <t>10.1016/j.ecolecon.2022.107568</t>
  </si>
  <si>
    <t>Chervier C., Costedoat S.</t>
  </si>
  <si>
    <t>heterogeneous impact of a collective payment for environmental services scheme on reducing deforestation in cambodia</t>
  </si>
  <si>
    <t>Payments for Environmental Services (PES) are increasingly used in tropical countries as incentives to improve forest conservation outcomes, notably in forests managed or owned by rural communities. However, little is known about the performance and the suitable conditions under which collective PES can be effective. We assess the impact of a collective PES on reducing deforestation in the Cardamom Mountains, Cambodia. We use a quasi-experimental approach combining covariate matching with difference-in-difference estimation as a procedure to assess program effectiveness on reducing deforestation. We find that the PES program contributed additionally saving on average about 0.17 percentage point of the enrolled PES area per year during 2005–12. We also highlight that characteristics such as slope, proximity to roads, and number of households are associated with heterogeneous PES impact. We finally call for improving both data availability and impact assessment methods in order to test better theories of change that take into account not only the ability of payments to reduce opportunity costs of conservation but also to consider how PES are turned into improved community collective action likely to improve the local enforcement of conservation. © 2017 Elsevier Ltd</t>
  </si>
  <si>
    <t>10.1016/j.worlddev.2017.04.014</t>
  </si>
  <si>
    <t>Cisneros E., Börner J., Pagiola S., Wunder S.</t>
  </si>
  <si>
    <t>impacts of conservation incentives in protected areas: the case of bolsa floresta, brazil</t>
  </si>
  <si>
    <t>Conditional incentives are a promising complementary approach to conserve tropical forests, for example, in multiple-use protected areas. In this paper we analyze the environmental impacts of Bolsa Floresta, a forest conservation program that combines direct conditional payments with livelihood-focused investments in 15 multiple-use reserves in the Brazilian state of Amazonas. We use grid-based data, nearest-neighbor matching, and panel data econometrics to compare three forest-related program outcomes – deforestation, degradation, and fires – of participating and non-participating reserve areas. Forest threats were low before and after treatment, because the program prioritized low-pressure sites. Thus, we find significant but small additional conservation effects from the implementation of the program. Notwithstanding, treatment effects are relatively larger in areas with higher deforestation pressure and higher potential agricultural income. Our findings add to the growing body of evidence showing that adverse spatial targeting of conservation incentives, i.e. disproportionally enrolling low–pressure sites, is a prime cause for the low additionality found in rigorous impact evaluations of many existing initiatives. © 2021 The Authors</t>
  </si>
  <si>
    <t>10.1016/j.jeem.2021.102572</t>
  </si>
  <si>
    <t>Clements T., Milner-Gulland E.J.</t>
  </si>
  <si>
    <t>impact of payments for environmental services and protected areas on local livelihoods and forest conservation in northern cambodia</t>
  </si>
  <si>
    <t>The potential impacts of payments for environmental services (PES) and protected areas (PAs) on environmental outcomes and local livelihoods in developing countries are contentious and have been widely debated. The available evidence is sparse, with few rigorous evaluations of the environmental and social impacts of PAs and particularly of PES. We measured the impacts on forests and human well-being of three different PES programs instituted within two PAs in northern Cambodia, using a panel of intervention villages and matched controls. Both PES and PAs delivered additional environmental outcomes relative to the counterfactual: reducing deforestation rates significantly relative to controls. PAs increased security of access to land and forest resources for local households, benefiting forest resource users but restricting households' ability to expand and diversify their agriculture. The impacts of PES on household well-being were related to the magnitude of the payments provided. The two higher paying market-linked PES programs had significant positive impacts, whereas a lower paying program that targeted biodiversity protection had no detectable effect on livelihoods, despite its positive environmental outcomes. Households that signed up for the higher paying PES programs, however, typically needed more capital assets; hence, they were less poor and more food secure than other villagers. Therefore, whereas the impacts of PAs on household well-being were limited overall and varied between livelihood strategies, the PES programs had significant positive impacts on livelihoods for those that could afford to participate. Our results are consistent with theories that PES, when designed appropriately, can be a powerful new tool for delivering conservation goals whilst benefiting local people. © 2014 The Authors.</t>
  </si>
  <si>
    <t>10.1111/cobi.12423</t>
  </si>
  <si>
    <t>Collins A.C., Grote M.N., Caro T., Ghosh A., Thorne J., Salerno J., Mulder M.B.</t>
  </si>
  <si>
    <t>how community forest management performs when redd+ payments fail</t>
  </si>
  <si>
    <t>The reduced emissions in deforestation and degradation (REDD+) initiative uses payments for ecosystem services as incentives for developing countries to manage and protect their forests. REDD+ initiatives also prioritize social (and environmental) co-benefits aimed at improving the livelihoods of communities that are dependent on forests. Despite the incorporation of co-benefits into REDD+ goals, carbon sequestration remains the primary metric for which countries can receive payments from REDD+, but after more than 10 years of REDD+, many site-specific programs have failed to complete the carbon verification process. Here, we examine whether the REDD+ social co-benefits alone are sufficient to have slowed deforestation in the absence of carbon payments on Pemba, Tanzania. Using satellite imagery (Landsat archive), we quantified forest cover change for the period before (2001-2010) and after (2010-2018) the launch in 2010-2011 of Pemba island's REDD+ readiness project. We then compared rates of forest cover change between shehia (administrative units) that were part of REDD+ readiness intervention and those that were not, adjusting for confounding variables and the non-random selection of REDD+ shehia with a statistical matching procedure. Despite considerable variation in forest outcomes among shehia, the associated co-benefits with the Pemba REDD+ project had no discernible effect on forest cover change. Likewise, we did not detect an effect of socioecological covariates on forest cover change across all shehia, though island-wide human population growth since 2012 may have played a role. These findings are unsurprising given the failure to secure carbon payments on Pemba and indicate that co-benefits alone are insufficient to reduce deforestation. We conclude that better oversight of all-involved parties is needed to ensure that REDD+ interventions satisfactorily conclude the process of securing a mechanism for carbon payments, if slowing deforestation is to be achieved. © 2022 The Author(s). Published by IOP Publishing Ltd.</t>
  </si>
  <si>
    <t>10.1088/1748-9326/ac4b54</t>
  </si>
  <si>
    <t>Pure focus on co-benefits, not carbon</t>
  </si>
  <si>
    <t>Correa J., Cisneros E., Börner J., Pfaff A., Costa M., Rajão R.</t>
  </si>
  <si>
    <t>evaluating redd+ at subnational level: amazon fund impacts in alta floresta, brazil</t>
  </si>
  <si>
    <t>The Amazon Fund is the world's largest program to reduce emissions from deforestation and forest degradation (REDD+), funded with over US $1b donated by Norway and Germany between 2008 and 2017 to reward Brazil for prior deforestation reductions. Olhos D'Água da Amazônia is cited as a leading project success − with over one thousand small-to-medium-sized crop and livestock producers in the municipality of Alta Floresta, Mato Grosso State receiving more from the Amazon Fund than all but two other municipalities. To secure property rights, aid environmental planning, and raise farmers' productivity and output diversity, the project helped farmers register in Brazil's environmental cadaster and receive property certificates. Furthermore, Olhos D'Água supported milk and honey production and paid farmers to conserve riverine forest sites. We estimate causal effects of Olhos D'Água, versus a counterfactual estimate of what would have happened without the project, using a synthetic-control method. We build from the pool of blacklisted municipalities weighted averages (synthetic controls) that best match pre-treatment outcomes for Alta Floresta. Project effects are estimated as post-treatment differences between Alta Floresta and the synthetic controls. We find that the project increased new CAR registrations, and INCRA certifications, and may have moderately increased honey and milk production. Alta Floresta's annual forest losses remained historically low but we find no clear causal effect of the project on deforestation rates. Our results support that rigorous impact evaluation can motivate and guide project improvements. © 2020 Elsevier B.V.</t>
  </si>
  <si>
    <t>10.1016/j.forpol.2020.102178</t>
  </si>
  <si>
    <t>Costedoat S., Corbera E., Ezzine-de-Blas D., Honey-Rosés J., Baylis K., Castillo-Santiago M.A.</t>
  </si>
  <si>
    <t>how effective are biodiversity conservation payments in mexico?</t>
  </si>
  <si>
    <t>We assess the additional forest cover protected by 13 rural communities located in the southern state of Chiapas, Mexico, as a result of the economic incentives received through the country's national program of payments for biodiversity conservation. We use spatially explicit data at the intra-community level to define a credible counterfactual of conservation outcomes. We use covariate-matching specifications associated with spatially explicit variables and difference-in-difference estimators to determine the treatment effect. We estimate that the additional conservation represents between 12 and 14.7 percent of forest area enrolled in the program in comparison to control areas. Despite this high degree of additionality, we also observe lack of compliance in some plots participating in the PES program. This lack of compliance casts doubt on the ability of payments alone to guarantee long-term additionality in context of high deforestation rates, even with an augmented program budget or extension of participation to communities not yet enrolled. © 2015 Costedoat et al.</t>
  </si>
  <si>
    <t>10.1371/journal.pone.0119881</t>
  </si>
  <si>
    <t>Couth R., Trois C.</t>
  </si>
  <si>
    <t>sustainable waste management in africa through cdm projects</t>
  </si>
  <si>
    <t>Only few Clean Development Mechanism (CDM) projects (traditionally focussed on landfill gas combustion) have been registered in Africa if compared to similar developing countries. The waste hierarchy adopted by many African countries clearly shows that waste recycling and composting projects are generally the most sustainable. This paper undertakes a sustainability assessment for practical waste treatment and disposal scenarios for Africa and makes recommendations for consideration. The appraisal in this paper demonstrates that mechanical biological treatment of waste becomes more financially attractive if established through the CDM process. Waste will continue to be dumped in Africa with increasing greenhouse gas emissions produced, unless industrialised countries (Annex 1) fund carbon emission reduction schemes through a replacement to the Kyoto Protocol. Such a replacement should calculate all of the direct and indirect carbon emission savings and seek to promote public-private partnerships through a concerted support of the informal sector. © 2012 Elsevier Ltd.</t>
  </si>
  <si>
    <t>10.1016/j.wasman.2012.02.022</t>
  </si>
  <si>
    <t>Cuenca P., Arriagada R., Echeverría C.</t>
  </si>
  <si>
    <t>how much deforestation do protected areas avoid in tropical andean landscapes?</t>
  </si>
  <si>
    <t>For many decades, protected areas (PAs) have been considered by decision makers and conservation practitioners as one of the most common policies to promote biodiversity conservation. Diverse studies have assessed the impact of conservation policies at global and regional levels by comparing deforestation rates between PAs and unprotected areas. Most of these studies are based on conventional methods and could overestimate the avoided deforestation of PAs by omitting from their analyses the lack of randomness in the allocation of forest protection.We demonstrate that estimates of effectiveness can be substantially improved by controlling for biases along dimensions that are observable and testing the sensitivity of estimates of potential hidden biases. We used matching methods to evaluate the impact on deforestation of Ecuador's tropical Andean forest protected-area system between 1990 and 2008. We found that protection reduced deforestation in approximately 6% of the protected forests. These would have been deforested had they not been protected. Conventional approaches to estimate conservation impact, which fail to control for observable covariates correlated with both protection and deforestation, substantially overestimate avoided deforestation. Our conclusions are robust to potential hidden bias, as well as to changes in modeling assumptions. In addition, it is assumed that this research will help decision-making in the framework of international climate change mitigation policies, such as REDD+. © 2015 Elsevier Ltd.</t>
  </si>
  <si>
    <t>10.1016/j.envsci.2015.10.014</t>
  </si>
  <si>
    <t>Cuenca P., Robalino J., Arriagada R., Echeverría C.</t>
  </si>
  <si>
    <t>are government incentives effective for avoided deforestation in the tropical andean forest?</t>
  </si>
  <si>
    <t>In order to ensure the provision of goods and services from forests, many governments have promoted less-traditional conservation initiatives such as programs of payments for ecosystem services called, more broadly, direct payments for conservation. The Socio Bosque Program (SBP) is a governmental program in Ecuador that directly provides economic incentives to rural families and local and indigenous communities who have voluntarily agreed to comply with some conservation activities. An impact evaluation method (matching) was used to assess the impact of the SBP between 2008 and 2014. This study revealed that on average, the SBP reduced deforestation by 1.5% in those forests that received the SBP’s direct payment. These forests would have been deforested if the SBP had not been implemented. Assessment of the impact of the SBP on individual and collective contracts, using the matching method, revealed that 3.4% and roughly 1% of the forest would have been deforested in the absence of the program, respectively. In other words, the protected area in the collective SBP was 1,247,500 ha and, if the SBP had not been implemented, an area of 11,227 ha would have been lost between 2008 and 2014. The 165,700 ha protected by the individual SBP, it was estimated that 5,733 ha were not deforested due to the implementation of the conservation program. Conventional estimates of the impact of the SBP tend to overestimate avoided deforestation because they do not control for observable covariates that correlate with or affect both SBP participation and deforestation. The conclusions are robust, even given potential hidden biases. The present study demonstrated that the SBP serves to mitigate the effects of climate change, especially with those contracts that are intended for individual owners. © 2018 Cuenca et al. This is an open access article distributed under the terms of the Creative Commons Attribution License, which permits unrestricted use, distribution, and reproduction in any medium, provided the original author and source are credited.</t>
  </si>
  <si>
    <t>10.1371/journal.pone.0203545</t>
  </si>
  <si>
    <t>de Assis Barros L., Venter M., Delgado J.P.R., Coelho-Junior M.G., Venter O.</t>
  </si>
  <si>
    <t>no evidence of local deforestation leakage from protected areas establishment in brazil's amazon and atlantic forest</t>
  </si>
  <si>
    <t>Establishing Protected areas (PAs) could displace or cause ‘leakage’ of deforestation into adjacent areas. Such leakage would potentially offset PAs' conservation effort by jeopardizing forest conservation goals and impeding financial mechanisms such as Reducing Emissions from Deforestation and forest Degradation - REDD+. Here we investigate forest loss inside PAs' borders and whether leakage occurred following the establishment of new PAs (n = 425) within the Amazon and the Atlantic forests in Brazil between 2004 and 2017. We applied a Before-After-Control-Intervention statistical design with a matching approach to evaluate deforestation leakage from PAs' establishment using a spatial (inside and outside PAs)– temporal (before and after PA establishment) measure of deforestation rates. We also used “Random Forest” to investigate the drivers of the effect of PAs' establishment on their surrounding areas. We found that when PAs' establishment led to reducing deforestation inside their boundaries, their surrounding also experienced a reduction in deforestation (“blockage”). Similarly, when PAs' establishment could not reduce deforestation inside their boundaries, their surroundings also experienced increased deforestation. Such a pattern was most common for Indigenous territories, especially in the deforestation arch in the Amazon. However, we did not find significant evidence for leakage as PAs' surroundings with a significant increase in deforestation were associated with PAs unable to significantly reduce deforestation within their boundaries. Therefore, “leakage” should not limit the establishment of new PAs. Instead, greater investments into reinforcement are needed for existing PAs, with high priority given to Indigenous Territories. © 2022</t>
  </si>
  <si>
    <t>10.1016/j.biocon.2022.109695</t>
  </si>
  <si>
    <t>Duchelle A.E., Simonet G., Sunderlin W.D., Wunder S.</t>
  </si>
  <si>
    <t>what is redd+ achieving on the ground?</t>
  </si>
  <si>
    <t>The Paris Climate Agreement recognizes the importance of the mechanism to Reduce Emissions from Deforestation and forest Degradation, and enhance carbon stocks (REDD+). We reviewed 45 articles from the recent scientific literature to understand the outcomes of REDD+ interventions on the ground, in terms of local participation in REDD+, and its carbon and non-carbon (e.g. tenure, well-being, biodiversity) goals. Our review finds few studies that use a counterfactual scenario to measure REDD+ impacts, and relatively little attention to carbon (versus non-carbon) outcomes. The few studies focused on carbon/land use outcomes show moderately encouraging results, while the more numerous studies on non-carbon outcomes (especially well-being) highlight small or insignificant results. To enhance REDD+ performance, these studies recommend improved engagement with local communities, increased funding to bolster interventions on the ground, and more attention to both carbon and non-carbon outcomes in implementation and evaluation © 2018 The Authors</t>
  </si>
  <si>
    <t>10.1016/j.cosust.2018.07.001</t>
  </si>
  <si>
    <t>Review</t>
  </si>
  <si>
    <t>El-Fadel M., Abi-Esber L., Salhab S.</t>
  </si>
  <si>
    <t>emission assessment at the burj hammoud inactive municipal landfill: viability of landfill gas recovery under the clean development mechanism</t>
  </si>
  <si>
    <t>This paper examines landfill gas (LFG) emissions at a large inactive waste disposal site to evaluate the viability of investment in LFG recovery through the clean development mechanism (CDM) initiative. For this purpose, field measurements of LFG emissions were conducted and the data were processed by geospatial interpolation to estimate an equivalent site emission rate which was used to calibrate and apply two LFG prediction models to forecast LFG emissions at the site. The mean CH4 flux values calculated through tessellation, inverse distance weighing and kriging were 0.188±0.014, 0.224±0.012 and 0.237±0.008lCH4/m2hr, respectively, compared to an arithmetic mean of 0.24l/m2hr. The flux values are within the reported range for closed landfills (0.06-0.89l/m2hr), and lower than the reported range for active landfills (0.42-2.46l/m2hr). Simulation results matched field measurements for low methane generation potential (L0) values in the range of 19.8-102.6m3/ton of waste. LFG generation dropped rapidly to half its peak level only 4yrs after landfill closure limiting the sustainability of LFG recovery systems in similar contexts and raising into doubt promoted CDM initiatives for similar waste. © 2012 Elsevier Ltd.</t>
  </si>
  <si>
    <t>10.1016/j.wasman.2011.12.027</t>
  </si>
  <si>
    <t>Ellis E.A., Sierra-Huelsz J.A., Ceballos G.C.O., Binnqüist C.L., Cerdán C.R.</t>
  </si>
  <si>
    <t>mixed effectiveness of redd+ subnational initiatives after 10 years of interventions on the yucatan peninsula, mexico</t>
  </si>
  <si>
    <t>Since 2010, the Reducing Emissions from Deforestation and Degradation (REDD+) mechanism has been implemented in Mexico's Yucatan Peninsula, a biodiversity hotspot with persistent deforestation problems. We apply the before-after-control-intervention approach and quasi-experimental methods to evaluate the effectiveness of REDD+ interventions in reducing deforestation at municipal (meso) and community (micro) scales. Difference-in-differences regression and propensity score matching did not show an overall reduction in forest cover loss from REDD+ projects at both scales. However, Synthetic Control Method (SCM) analyses demonstrated mixed REDD+ effectiveness among intervened municipalities and communities. Funding agencies and number of REDD+ projects intervening in a municipality or community did not appear to affect REDD+ outcomes. However, cattle production and commercial agriculture land uses tended to impede REDD+ effectiveness. Cases of communities with important forestry enterprises exemplified reduced forest cover loss but not when cattle production was present. Communities and municipalities with negative REDD+ outcomes were notable along the southern region bordering Guatemala and Belize, a remote forest frontier fraught with illegal activities and socio-environmental conflicts. We hypothesize that strengthening community governance and organizational capacity results in REDD+ effectiveness. The observed successes and problems in intervened communities deserve closer examination for REDD+ future planning and development of strategies on the Yucatan Peninsula. © 2020 by the authors.</t>
  </si>
  <si>
    <t>10.3390/f11091005</t>
  </si>
  <si>
    <t>Erbaugh J.T.</t>
  </si>
  <si>
    <t>impermanence and failure: the legacy of conservation-based payments in sumatra, indonesia</t>
  </si>
  <si>
    <t>Projects that pay communities or individuals to conserve natural areas rarely continue indefinitely. When payments cease, the behaviors they motivate can change. Previous research on conservation-based payments recognizes the impermanence of conservation success, but it does not consider the legacy of payments that failed to effect change. This research assesses impermanence and failure by investigating the legacy of village-level conservation payments made through one of the largest Integrated Conservation and Development Projects in Indonesia. The Kerinci-Seblat Integrated Conservation and Development Project aimed to conserve forest area and promote local development through voluntary conservation agreements (VCAs) that provided payments for pro-conservation pledges and activities from 2000 through 2003. Project documentation and previous research find that payments failed to incentivize additional forest conservation, producing nonsignificant differences in forest-cover change during the project period. To examine the legacy of these payments in the post-project period, this research uses matched difference-in-differences and triple differences models to analyze forest cover change in villages (n = 263) from 2000 through 2016 as well as matched binary logistic regression models to assess enduring differences in household (n = 1303) livelihood strategies within VCA villages in 2016. The analysis finds that VCA villages contained significantly more forest loss than the most similar non-VCA villages outside the national park, and greater payments predict increased forest loss in the post-project period. In addition, farming high-value tree crops and cultivating private land were the most important attributes for modeling VCA affiliation among randomly selected households. These results demonstrate that, after payments ceased, project failures increased in severity over time.Those who design and implement conservation-based payments bear great responsibility to ensure their projects are informed by local voice, align with community preferences, and provide sufficient benefits, lest they result in a conservation legacy of increased failure. © 2022 The Author(s). Published by IOP Publishing Ltd.</t>
  </si>
  <si>
    <t>10.1088/1748-9326/ac6437</t>
  </si>
  <si>
    <t>Erlewein A., Nüsser M.</t>
  </si>
  <si>
    <t>offsetting greenhouse gas emissions in the himalaya? clean development dams in himachal pradesh, india</t>
  </si>
  <si>
    <t>The carbon-offsetting scheme Clean Development Mechanism (CDM) has evolved into one of the most important instruments for the funding of renewable energy projects in mountain regions in developing and newly industrializing countries. The CDM allows industrialized states to compensate for greenhouse gas emissions by investing in climate change mitigation activities abroad. These offsetting projects are intended to avoid emissions while simultaneously contributing to sustainable development at the local level. The most common project type under the CDM is hydropower, with the majority of projects being located in the mountain areas of China and India. However, doubts about the scrutinizing methods of the CDM as well as the often controversial impacts of dam building on mountain environments and communities raise questions about the ability of these "clean development" dams to serve as a sustainable means of mitigating climate change. The objective of the present article is to assess the effectiveness of large CDM hydropower projects in the Indian state of Himachal Pradesh. Analysis of planning documents and expert interviews revealed that "clean development" dams in the Himachal Himalaya fall short of achieving the goals of the CDM. Most projects are not in a position to compensate for emissions because they would have been built even without CDM support. Furthermore, it is arguable whether CDM dams contribute to sustainable mountain development, because the consequences of their construction are the same as for many other ordinary large dams, that is, environmental damage and conflicts that arise from the reallocation of land and water resources. Our results suggest that the promotion of large hydropower projects through the CDM in its current form is a highly ambivalent strategy. Shortcomings in the regulatory framework of the CDM may be undermining the environmental and social integrity of the CDM at both the global and local levels. © International Mountain Society.</t>
  </si>
  <si>
    <t>10.1659/mrd-journal-d-11-00054.1</t>
  </si>
  <si>
    <t>España F., Arriagada R., Melo O., Foster W.</t>
  </si>
  <si>
    <t>forest plantation subsidies: impact evaluation of the chilean case</t>
  </si>
  <si>
    <t>Over the past half century there has been a rapid expansion of the forestry sector in Chile. One hypothesis is that this growth was stimulated in major part by government-supported financial incentives to forestry plantations dating from the mid-1970s. Evaluating the effects of subsidies on plantations is of current policy interest due to the potential importance of forests as carbon sinks. This study evaluates the impact of subsidies on the establishment of forest plantations (under the specific law DL701) for the period between the years 1998 and 2013 using matching techniques in combination with Difference-in-Differences. Results show that government subsidies have had a statistically and economically significant positive impact on plantations, increasing the forested area of subsidy program participants by approximately 13% compared with the counterfactual scenario without such subsidies. © 2022 Elsevier B.V.</t>
  </si>
  <si>
    <t>10.1016/j.forpol.2022.102696</t>
  </si>
  <si>
    <t>Etchart N., Freire J.L., Holland M.B., Jones K.W., Naughton-Treves L.</t>
  </si>
  <si>
    <t>what happens when the money runs out? forest outcomes and equity concerns following ecuador's suspension of conservation payments</t>
  </si>
  <si>
    <t>Payments for Ecosystem Services (PES) are now a prominent policy instrument for conserving tropical forests. PES are voluntary, direct, and contractual: an ES buyer pays an ES steward for adopting conservation practices for a fixed term. A defining feature of PES is its ‘quid pro quo’ conditionality, e.g. stewards are paid only if they deliver contracted conservation outcomes. Most studies on PES effectiveness focus on the steward's compliance with contract conditions. By contrast, the buyer's compliance has received scant attention despite the fact that PES programs across the globe have delayed payments, suspended re-enrollment, or shut down altogether. ‘Use-restricting’ PES depend on the continued flow of funding to pay for conservation; however, institutional, political, and economic factors can disrupt or terminate PES funding. What happens when the PES money unexpectedly runs out? Do stewards continue to conserve or revert to their former practices? We use mixed methods to study equity concerns and forest outcomes of an unexpected, two-year interruption in conservation payments to 63 private landowners residing in Ecuador's Amazon and enrolled in the Socio Bosque program, compared to similar landowners who did not enroll. Using quasi-experimental methods, we found that during the payment suspension period enrolled properties did not maintain their conservation outcomes where deforestation pressures were high (e.g. close to roads). Where deforestation pressures were low, enrolled properties continued to conserve more, on average, than similar properties not enrolled. Findings from 40 interviews and 26 focus groups conducted before, during, and after the payment suspension exposed profound landowner uncertainty regarding their contract rights. Poor official communication and imbalanced PES contract terms reinforced power inequalities between the state and rural ES stewards. Our work highlights the need to plan for financial volatility and to protect participants’ rights in PES contract design. © 2020 Elsevier Ltd</t>
  </si>
  <si>
    <t>10.1016/j.worlddev.2020.105124</t>
  </si>
  <si>
    <t>Still need to extract most other infos</t>
  </si>
  <si>
    <t>Fearnside, PM</t>
  </si>
  <si>
    <t>credit for climate mitigation by amazonian dams: loopholes and impacts illustrated by brazil's jirau hydroelectric project</t>
  </si>
  <si>
    <t>Tropical hydroelectric dams are now one of the main destinations for funds under the Kyoto Protocol's Clean Development Mechanism (CDM), with 1482 dams approved for credit and 840 dams in the CDM 'pipeline' awaiting approval. Thousands of dams are being built by countries such as China, India and Brazil, irrespective of any additional subsidy based on mitigation of climate change. Carbon credit granted to projects that would occur anyway allows the countries purchasing the credit to emit greenhouse gases that are not offset. Damage to global climate is further increased by CDM accounting procedures that undercount the greenhouse gases emitted by tropical dams. Still more damage stems from the limited mitigation funds being squandered on 'nonadditional' projects such as dams. An example indicating the need to eliminate credit for hydroelectric dams is provided by the Jirau Dam, now nearing completion on the Madeira River near Brazil's border with Bolivia. The dam has severe impacts in addition to climate change. The project was approved (registered) by the CDM Executive Board on 17 May 2013.</t>
  </si>
  <si>
    <t>10.4155/cmt.13.57</t>
  </si>
  <si>
    <t>Interesting study on dams</t>
  </si>
  <si>
    <t>Fonseca, CA; Drummond, JA</t>
  </si>
  <si>
    <t>the payments for environmental services program in costa rica: an assessment of the program's early years</t>
  </si>
  <si>
    <t>Costa Rica's Payment for Environmental Services Program-PESP was launched in 1997. It is a market-oriented policy instrument designed to stimulate forest conservation by making monetary payments to landowners who choose not to engage in deforestation or to engage in forest recovery or plantations on their properties. This article focuses on the basic concepts and on the early years of the program's performance, using data published by the program's management agency as well as data and analysis published in a limited number of the numerous texts that examine this pioneering experience in payments for environmental services. Findings show that in its early years (between 1997 and approximately 2003) the program managed to reverse a severe process of deforestation and even expand the total area of forested lands in Costa Rica. It corrected market failures and created trade opportunities linked to the market of environmental services. It benefitted larger landowners in a more than proportional manner, a fact that precluded it from being simultaneously a poverty alleviation program. The conclusion is that the program, if targeted more precisely at small landowners, can serve as a model for comparable forest protection policies in developing countries, reducing deforestation rates, changing land uses and expanding forest cover, besides mitigating rural poverty.</t>
  </si>
  <si>
    <t>10.5380/dma.v33i0.37003</t>
  </si>
  <si>
    <t>Fu G., Uchida E., Shah M., Deng X.</t>
  </si>
  <si>
    <t>impact of the grain for green program on forest cover in china</t>
  </si>
  <si>
    <t>China’s Grain for Green (GFG) program, one of the world’s largest Payments for Environmental Services programs, has been implemented for more than ten years. However, empirical evidence on its impact on increasing the forest cover is still lacking. The goal of this research is to estimate GFG’s effect on the total forest cover and examine its heterogeneity across four types of forests. To do so, we utilize a rich panel of GIS data set (1988–2008) containing 409 counties in four provinces. We found a small but significant treatment impact on increasing the total forest cover as well as three out of four types of forest cover, but that the impact is not equal across the forest types. We discuss the implications of these findings in future program design. © 2018 Journal of Environmental Economics and Policy Ltd.</t>
  </si>
  <si>
    <t>10.1080/21606544.2018.1552626</t>
  </si>
  <si>
    <t>The standard error is not reported, but report t-statistics</t>
  </si>
  <si>
    <t>Fu, N; Mu, HL; Li, N</t>
  </si>
  <si>
    <t>the impact of carbon trading on china's renewable energy investment: case of cdm wind power projects</t>
  </si>
  <si>
    <t>Taking the Clean Development Mechanism (CDM) wind power project as an example, this paper analyses the impact of carbon trading on China's renewable energy investment. Based on the data of Certified Emissions Reductions (CERs) price and the registered volume of CDM wind power projects in China from 2008 to 2015, the correlation between the investment decision of CDM wind power projects and the carbon trading price is tested. This paper also establishes a profitability evaluation model for CDM wind power projects, calculates the internal rate of return (IRR) of the projects, and uses the benchmark analysis method to evaluate the economic competitiveness and investment attractiveness of the projects with or without the income of CERs. Additionally the sensitivity analysis is conducted for the main investment and income variables. It is concluded that the investment decision of China's CDM wind power project is closely related to the current carbon trading price, and the carbon trading income is the main method to improve the profitability of renewable energy projects.</t>
  </si>
  <si>
    <t>10.1088/1755-1315/446/2/022054</t>
  </si>
  <si>
    <t>Gangale, F; Mengolini, A</t>
  </si>
  <si>
    <t>cdm contribution to res penetration in the power generation sector of china and india</t>
  </si>
  <si>
    <t>The clean development mechanism (CDM) could play an important role in the power generation sector of developing countries and emerging economies by providing additional revenue to support the diffusion of renewable energy sources (RES). This paper investigates the contribution of the CDM to deployment of renewable electricity projects in China and India, and highlights the main potentialities and limitations of this mechanism for their support. The outcome of our analysis shows many differences and similarities in the way and scale of CDM projects for renewable electricity generation have been implemented in the two countries. In both cases, the CDM has made a contribution to greening investments in the power generation sector, which is still largely dominated by subcritical coal-fuelled power plants. Nonetheless, some major problems still remain and they are mainly related to the distribution of projects across different technologies and to the environmental integrity of the mechanism. In view of the likely revision of the CDM in the post-Kyoto period, we find that the differentiation of the credit generation rate of different project categories could bring some level of improvement without significantly altering the current system functionality.</t>
  </si>
  <si>
    <t>10.1080/13504509.2011.553354</t>
  </si>
  <si>
    <t>Garland C., Jagoe K., Wasirwa E., Nguyen R., Roth C., Patel A., Shah N., Derby E., Mitchell J., Pennise D., Johnson M.A.</t>
  </si>
  <si>
    <t>impacts of household energy programs on fuel consumption in benin, uganda, and india</t>
  </si>
  <si>
    <t>This paper presents results of three United States Environmental Protection Agency (U.S. EPA) sponsored field studies which assessed the fuel consumption impacts of household energy programs in Benin, Uganda, and Gujarat, India. These studies expand on a previous round of U.S. EPA supported efforts to build field testing capacity and collect stove performance data in Peru, Nepal, and Maharashtra, India. Daily fuel consumption estimates of traditional and intervention technologies were made using the Kitchen Performance Test (KPT) protocol to determine the potential fuel savings associated with the respective programs. The programs in Benin and Gujarat, India resulted in significant fuel savings of approximately 29% and 61%, respectively. In Uganda, the homes using liquefied petroleum gas (LPG) consumed approximately 31% less charcoal than those not using LPG, although the total energy consumption per household was similar between the baseline and LPG user groups. © 2014 Elsevier Ltd.</t>
  </si>
  <si>
    <t>10.1016/j.esd.2014.05.005</t>
  </si>
  <si>
    <t>Cooking test</t>
  </si>
  <si>
    <t>Gitau J.K., Mutune J., Sundberg C., Mendum R., Njenga M.</t>
  </si>
  <si>
    <t>implications on livelihoods and the environment of uptake of gasifier cook stoves among kenya's rural households</t>
  </si>
  <si>
    <t>A majority of people in developing countries use biomass energy for cooking and heating due to its affordability, accessibility and convenience. However, unsustainable biomass use leads to forest degradation and climate change. Therefore, this study was carried out in Kwale County, Kenya, on the use of a biochar-producing gasifier cook stove and implications of its uptake on livelihoods and the environment. Fifty households were trained and issued with a gasifier for free. After 2-3 months of gasifier use, a survey was conducted to investigate the implications of its uptake. The direct impacts included reduced fuel consumption by 38%, reduced time spent in firewood collection, reduced expenditure on cooking fuel, diversification of cooking fuels, improved kitchen conditions and reduced time spent on cooking. The potential benefits included income generation, increased food production, reduced impacts on environment and climate change and reduced health problems. Improved biomass cook stoves can alleviate problems with current cooking methods, which include inefficient fuel use, health issues caused by smoke, and environmental problems. These benefits could contribute to development through alleviating poverty and hunger, promoting gender equality, enhancing good health and sustainable ecosystems and mitigating climate change. The study recommends the promotion of cleaner cooking stoves, particularly gasifiers, among households in rural areas while paying attention to user needs and preferences. © 2019 by the authors.</t>
  </si>
  <si>
    <t>10.3390/app9061205</t>
  </si>
  <si>
    <t>No control group, merely before and after</t>
  </si>
  <si>
    <t>Giudice R., Börner J., Wunder S., Cisneros E.</t>
  </si>
  <si>
    <t>selection biases and spillovers from collective conservation incentives in the peruvian amazon</t>
  </si>
  <si>
    <t>Payments for ecosystem services are becoming popular components in strategies to conserve ecosystems and biodiversity, but their effectiveness remains poorly documented. Here we present counterfactual-based evidence on the conservation outcomes of the pilot stage of Peru's National Forest Conservation Program (NFCP). The NFCP provides direct payments to indigenous communities in the Amazon, conditional on avoided deforestation and the adoption of sustainable production systems. Using a spatially explicit quasi-experimental evaluation design, we show that the payment scheme has achieved only small conservation impacts, in terms of avoided deforestation. Counter-intuitively, these materialized largely on land not enrolled for conservation, due to spillover effects. Conservation effects on contracted land were negligible because communities were not chosen according to high deforestation threats, and they self-enrolled low-pressure forest areas for conservation. Occasional non-sanctioned contract incompliance contributed to these outcomes. We highlight implications for the design and implementation of up-scaled national conservation programs. Methodologically, we demonstrate the important role of choosing the appropriate spatial scale in evaluating area-based conservation measures. © 2019 The Author(s). Published by IOP Publishing Ltd.</t>
  </si>
  <si>
    <t>10.1088/1748-9326/aafc83</t>
  </si>
  <si>
    <t>Gordillo F., Eguiguren P., Köthke M., Velasco R.F., Elsasser P.</t>
  </si>
  <si>
    <t>additionality and leakage resulting from pes implementation? evidence from the ecuadorian amazonia</t>
  </si>
  <si>
    <t>Payments for Environmental Services (PES) are instruments which seem well suited for forest conservation. However, their impact on reducing deforestation might be weakened by negligible additionality and leakage effects; the first refers to the low variation in net deforestation rates even in the absence of PES, and the second refers to the displaced deforestation behavior to other areas not covered by PES. For the case of Ecuador, we examine both issues by assessing the historical deforestation trend of selected PES-enrolled areas and that of their adjacent areas to identify deforestation patterns before and after PES implementation. We analyze the additional effect of PES on reducing deforestation by comparison to a baseline as well as to comparable reference sites at two different spatial scales. We also analyze potential leakage effects of PES by comparing deforestation development in adjacent areas. We show that PES has achieved marginally low conservation impacts in enrolled areas with an average difference in net deforestation rates of 0.02 percent points over a period of 28 years. Overall, PES-enrolled areas depict lower annual net deforestation rates than unenrolled areas, albeit at a negligible rate, and there is also some evidence that deforestation decreased in adjacent areas after PES implementation. Additionally, there exists a statistically significant linear increasing deforestation trend in adjacent areas as distance increases from the PES-enrolled area. Our empirical results, however, raise the suspicion that the choice of PES-enrolled areas might have been influenced by self-selection. © 2021 by the authors. Licensee MDPI, Basel, Switzerland.</t>
  </si>
  <si>
    <t>10.3390/f12070906</t>
  </si>
  <si>
    <t>Study contains control group but control group not matched on observable characteristics and seems to be quite different to treatment group (e.g., in terms of historical deforestation patterns, see Table 2, p.7)</t>
  </si>
  <si>
    <t>Green A.G., Unruh J.D.</t>
  </si>
  <si>
    <t>clean development mechanism afforestation and reforestation projects: implications for local agriculture</t>
  </si>
  <si>
    <t>The potential of Clean Development Mechanism Afforestation and Reforestation (CDM A/R) projects to contribute to climate change mitigation and sustainable development is widely recognized. Yet, problems with the design and implementation of CDM A/R projects have limited analyses of project outcomes. In fact, of the nearly 1400 registered CDM projects in early January 2009, there was only one A/R project. Yet, as of May 2010, the number of registered CDM A/R projects had rapidly grown to 14 with 41 more CDM A/R projects in the pipeline. This rapid increase in A/R activities may provide some early indications of whether CDM A/R projects are successfully meeting their potential to contribute to sustainable development goals. This review specifically examines the literature that documents the positive and negative impacts of CDM A/R projects on local agriculture. It finds that while half of the current CDM A/R projects are credited with generating carbon offsets from 2007 or earlier, there is little published evidence of their specific impacts on local agriculture or sustainable development. This review recommends that future research should focus on (1) developing field surveys with criteria and indicators that evaluate the performance of individual CDM A/R projects in meeting stipulated outcomes, (2) increasing critical scrutiny of CDM A/R project validation documentation and procedures and (3) developing criteria and indicators to analyse the impacts of all CDM A/R projects on broad issues (such as tenure security and institutional capacity) and specific demographic groups, geographic regions or livelihoods. © CAB International 2010 (Online ISSN 1749-8848).</t>
  </si>
  <si>
    <t>10.1079/pavsnnr20105057</t>
  </si>
  <si>
    <t xml:space="preserve">Review: CDM and AR </t>
  </si>
  <si>
    <t>Hanna R., Duflo E., Greenstone M.</t>
  </si>
  <si>
    <t>up in smoke: the influence of household behavior on the long-run impact of improved cooking stoves</t>
  </si>
  <si>
    <t>Laboratory studies suggest that improved cooking stoves can reduce indoor air pollution, improve health, and decrease greenhouse gas emissions in developing countries. We provide evidence, from a large-scale randomized trial in India, on the benefits of a common, laboratory-validated stove with a four-year follow-up. While smoke inhalation initially falls, this effect disappears by year two. We find no changes across health outcomes or greenhouse gas emissions. Households used the stoves irregularly and inappropriately, failed to maintain them, and usage declined over time. This study underscores the need to test environmental technologies in real-world settings where behavior may undermine potential impacts.</t>
  </si>
  <si>
    <t>10.1257/pol.20140008</t>
  </si>
  <si>
    <t>Haya B., Cullenward D., Strong A.L., Grubert E., Heilmayr R., Sivas D.A., Wara M.</t>
  </si>
  <si>
    <t>managing uncertainty in carbon offsets: insights from california’s standardized approach</t>
  </si>
  <si>
    <t>Carbon offsets allow greenhouse gas emitters to comply with an emissions cap by paying others outside of the capped sectors to reduce emissions. The first major carbon offset programme, the United Nations’ Clean Development Mechanism (CDM), has been criticized for generating a large number of credits from projects that do not actually reduce emissions. Following the controversial CDM experience, California pioneered a second-generation compliance offset programme that shifts the focus of quality control from assessments of individual projects to the development of offset protocols, which define project type-specific eligibility criteria and methods for estimating emissions reductions. We assess the ability of California’s ‘standardized approach’ to mitigate the risk of over-crediting greenhouse gas reductions by reviewing the development of two California offset protocols–Mine Methane Capture and Rice Cultivation. We examine the regulator’s treatment of three sources of over-crediting under the CDM: non-additional projects, inflated counterfactual baseline scenarios, and perverse incentives that inadvertently increase emissions. We find that the standardized approach offers the ability to reduce, but not eliminate, the risk of over-crediting. This requires careful protocol-scale analysis, conservative methods for estimating reductions, ongoing monitoring of programme outcomes, and restricting participation to project types with manageable levels of uncertainty in emission reductions. However, several of these elements are missing from California’s regime, and even best practices result in significant uncertainty in true emission reductions. Relying on carbon offsets to lower compliance costs risks lessening total emission reductions and increases uncertainty in whether an emissions target has been met. Key policy insights Substantial and ongoing oversight by offset programme administrators is needed to contain uncertainty and avoid over-crediting. California’s Mine Methane Capture Protocol may have influenced federal decisions not to regulate methane emissions from coal mines on federally-owned lands. Government priorities and methodological choices drive outcomes in carbon pricing policies with large offset programmes, contrary to the common perception that these policies delegate decision-making to private actors. Offsets are better understood as a way for regulated emitters to invest in an incentive programme that achieves difficult-to-estimate emission reductions, than as accurately quantified tons of reductions. © 2020 Informa UK Limited, trading as Taylor &amp; Francis Group.</t>
  </si>
  <si>
    <t>10.1080/14693062.2020.1781035</t>
  </si>
  <si>
    <t>CITE</t>
  </si>
  <si>
    <t>Hayes T., Murtinho F., Wolff H., López-Sandoval M.F., Salazar J.</t>
  </si>
  <si>
    <t>effectiveness of payment for ecosystem services after loss and uncertainty of compensation</t>
  </si>
  <si>
    <t>Payment for ecosystem services (PES) programmes seek to promote conservation via payments for desired resource-use behaviours. While PES has been found to produce some ecological and livelihood benefits, an understudied concern is what happens when payments stop. We assess how households’ land-use behaviours changed in response to a temporary gap in payments and subsequent payment uncertainty in a programme in Ecuador, which paid communities to reduce their grazing on their communal lands. In 2015, after six years in operation, the programme lost funds and stopped payments. These resumed in 2017, but participants were only partially repaid retroactively, and future payments remained uncertain due to funding instability. Using a difference-in-difference modelling approach, we compare household grazing behaviour between communities in the programme and a set of control communities over ten years before PES payments, during PES payments and after the gap in payments in a period where participants were still owed at least one past payment and future payments were uncertain (n = 871 households). We find that grazing was significantly reduced by almost 20% over the ten-year period and that households continued to refrain from grazing even after experiencing payment loss. Our results demonstrate the importance of aligning programme objectives with community conservation and livelihood goals. Our discussion suggests how these conditions may interact with PES to prompt sustained behavioural change. © 2021, The Author(s), under exclusive licence to Springer Nature Limited.</t>
  </si>
  <si>
    <t>10.1038/s41893-021-00804-5</t>
  </si>
  <si>
    <t>Heilmayr R., Echeverría C., Lambin E.F.</t>
  </si>
  <si>
    <t>impacts of chilean forest subsidies on forest cover, carbon and biodiversity</t>
  </si>
  <si>
    <t>In response to the important benefits forests provide, there is a growing effort to reforest the world. Past policies and current commitments indicate that many of these forests will be plantations. Since plantations often replace more carbon-rich or biodiverse land covers, this approach to forest expansion may undermine objectives of increased carbon storage and biodiversity. We use an econometric land use change model to simulate the carbon and biodiversity impacts of subsidy driven plantation expansion in Chile between 1986 and 2011. A comparison of simulations with and without subsidies indicates that payments for afforestation increased tree cover through expansion of plantations of exotic species but decreased the area of native forests. Chile’s forest subsidies probably decreased biodiversity without increasing total carbon stored in aboveground biomass. Carefully enforced safeguards on the conversion of natural ecosystems can improve both the carbon and biodiversity outcomes of reforestation policies. © 2020, The Author(s), under exclusive licence to Springer Nature Limited.</t>
  </si>
  <si>
    <t>10.1038/s41893-020-0547-0</t>
  </si>
  <si>
    <t>Simulation, not an impact assessment</t>
  </si>
  <si>
    <t>Honey-Ros√es J., Baylis K., Ram√≠rez M.I.</t>
  </si>
  <si>
    <t>a spatially explicit estimate of avoided forest loss</t>
  </si>
  <si>
    <t>With the potential expansion of forest conservation programs spurred by climate-change agreements, there is a need to measure the extent to which such programs achieve their intended results. Conventional methods for evaluating conservation impact tend to be biased because they do not compare like areas or account for spatial relations. We assessed the effect of a conservation initiative that combined designation of protected areas with payments for environmental services to conserve over wintering habitat for the monarch butterfly (Danaus plexippus) in Mexico. To do so, we used a spatial-matching estimator that matches covariates among polygons and their neighbors. We measured avoided forest loss (avoided disturbance and deforestation) by comparing forest cover on protected and unprotected lands that were similar in terms of accessibility, governance, and forest type. Whereas conventional estimates of avoided forest loss suggest that conservation initiatives did not protect forest cover, we found evidence that the conservation measures are preserving forest cover. We found that the conservation measures protected between 200 ha and 710 ha (3-16%) of forest that is high-quality habitat for monarch butterflies, but had a smaller effect on total forest cover, preserving between 0 ha and 200 ha (0-2.5%) of forest with canopy cover &gt;70%. We suggest that future estimates of avoided forest loss be analyzed spatially to account for how forest loss occurs across the landscape. Given the forthcoming demand from donors and carbon financiers for estimates of avoided forest loss, we anticipate our methods and results will contribute to future studies that estimate the outcome of conservation efforts. ¬© 2011 Society for Conservation Biology.</t>
  </si>
  <si>
    <t>10.1111/j.1523-1739.2011.01729.x</t>
  </si>
  <si>
    <t>Honey-Rosés J., Baylis K., Ramírez M.I.</t>
  </si>
  <si>
    <t>With the potential expansion of forest conservation programs spurred by climate-change agreements, there is a need to measure the extent to which such programs achieve their intended results. Conventional methods for evaluating conservation impact tend to be biased because they do not compare like areas or account for spatial relations. We assessed the effect of a conservation initiative that combined designation of protected areas with payments for environmental services to conserve over wintering habitat for the monarch butterfly (Danaus plexippus) in Mexico. To do so, we used a spatial-matching estimator that matches covariates among polygons and their neighbors. We measured avoided forest loss (avoided disturbance and deforestation) by comparing forest cover on protected and unprotected lands that were similar in terms of accessibility, governance, and forest type. Whereas conventional estimates of avoided forest loss suggest that conservation initiatives did not protect forest cover, we found evidence that the conservation measures are preserving forest cover. We found that the conservation measures protected between 200 ha and 710 ha (3-16%) of forest that is high-quality habitat for monarch butterflies, but had a smaller effect on total forest cover, preserving between 0 ha and 200 ha (0-2.5%) of forest with canopy cover &gt;70%. We suggest that future estimates of avoided forest loss be analyzed spatially to account for how forest loss occurs across the landscape. Given the forthcoming demand from donors and carbon financiers for estimates of avoided forest loss, we anticipate our methods and results will contribute to future studies that estimate the outcome of conservation efforts. © 2011 Society for Conservation Biology.</t>
  </si>
  <si>
    <t>Focus primarily on biodiversity, not carbon</t>
  </si>
  <si>
    <t>Huang, YF; Barker, T</t>
  </si>
  <si>
    <t>the clean development mechanism and low carbon development: a panel data analysis</t>
  </si>
  <si>
    <t>The Clean Development Mechanism (CDM) of Kyoto Protocol, designed for the industrialized countries to earn emission credits by investing in greenhouse gas (GHG) emission reduction projects in developing countries, shall contribute to emission reductions and sustainable development in the host countries. However, whether the CDM is achieving its dual goals has been questionable. This research empirically investigates the long-run impacts of CDM projects on CO2 emission reductions for 80 eligible CDM host countries over 1993-2009. By allowing for considerable heterogeneity across countries, this research provides evidence in support of a decline in CO2 emissions associated with CDM projects. It serves to encourage developing countries to effectively develop CDM projects towards low carbon development. (C) 2011 Elsevier B.V. All rights reserved.</t>
  </si>
  <si>
    <t>10.1016/j.eneco.2011.08.010</t>
  </si>
  <si>
    <t>Results too aggregated; no real counterfactual</t>
  </si>
  <si>
    <t>Jack, BK; Santos, EC</t>
  </si>
  <si>
    <t>the leakage and livelihood impacts of pes contracts: a targeting experiment in malawi</t>
  </si>
  <si>
    <t>Most evaluations of payments for environmental services programs focus on immediate environmental impacts, and do not measure the effects on socioeconomic outcomes or on other land use activities (leakage). Efficient allocation of land use contracts, through auctions for example, may help mitigate concerns about adverse livelihood or leakage effects. This study reports on a field experiment that varied the allocation of afforestation contracts to smallholder farmers in Malawi. Households were randomly assigned to participate in an auction or in a lottery for the contracts, which provided three years of payment based on tree survival outcomes. Households that did not receive a contract as a result of the lottery form a pure comparison group. The results show evidence for within-farm leakage for households that received a contract at random, in the form of additional land clearing. Randomly contracted households are also more likely to report household labor shortages. These effects are mitigated to some degree when contracts are assigned through an auction. Together, the results point to leakage and livelihood impacts from payments for environmental services that are often overlooked in standard evaluations, but which may be reduced through improvements in contract targeting. (C) 2016 Elsevier Ltd. All rights reserved.</t>
  </si>
  <si>
    <t>10.1016/j.landusepol.2016.03.028</t>
  </si>
  <si>
    <t>No baseline control without treatment; interesting for discussion about permanence</t>
  </si>
  <si>
    <t>Jayachandran S., De Laat J., Lambin E.F., Stanton C.Y., Audy R., Thomas N.E.</t>
  </si>
  <si>
    <t>cash for carbon: a randomized trial of payments for ecosystem services to reduce deforestation</t>
  </si>
  <si>
    <t>We evaluated a program of payments for ecosystem services in Uganda that offered forestowning households annual payments of 70,000 Ugandan shillings per hectare if they conserved their forest. The program was implemented as a randomized controlled trial in 121 villages, 60 of which received the program for 2 years. The primary outcome was the change in land area covered by trees, measured by classifying high-resolution satellite imagery. We found that tree cover declined by 4.2% during the study period in treatment villages, compared to 9.1% in control villages. We found no evidence that enrollees shifted their deforestation to nearby land. We valued the delayed carbon dioxide emissions and found that this program benefit is 2.4 times as large as the program costs. © 2017 The Authors.</t>
  </si>
  <si>
    <t>10.1126/science.aan0568</t>
  </si>
  <si>
    <t>Jeuland M.A., Pattanayak S.K., Samaddar S., Shah R., Vora M.</t>
  </si>
  <si>
    <t>adoption and impacts of improved biomass cookstoves in rural rajasthan</t>
  </si>
  <si>
    <t>Biomass-burning improved cookstoves (ICS) are often seen as a promising intermediate technology solution along the path of household transition to cleaner cooking. This study reports on the results of an experimental evaluation of a carbon finance-enabled program conducted in rural villages in Rajasthan, India. Half (or 20) of 40 purposively-selected treatment villages were randomly assigned to an ‘early’ intervention group that was offered a package of two biomass fuel ICS one year prior to the other half (the ‘late’ group). Analysis of data collected prior to the second phase of the intervention shows that adoption of ICS reached nearly 46% in the group exposed to the intervention, and that households largely held positive short-term views of the effects of these technologies. Moreover, we found evidence of both time savings and reductions in fuel use among intervention households. Consistent with the wider literature on the limitations of biomass-burning ICS, however, we failed to detect consistent effects on self-reported respiratory health. Findings were generally consistent across simple and difference-in-difference estimates of impacts, and suggest that biomass-burning ICS can deliver benefits even when they offer few improvements in health. © 2020 International Energy Initiative</t>
  </si>
  <si>
    <t>10.1016/j.esd.2020.06.005</t>
  </si>
  <si>
    <t>Johnson M.A., Pilco V., Torres R., Joshi S., Shrestha R.M., Yagnaraman M., Lam N.L., Doroski B., Mitchell J., Canuz E., Pennise D.</t>
  </si>
  <si>
    <t>impacts on household fuel consumption from biomass stove programs in india, nepal, and peru</t>
  </si>
  <si>
    <t>Published data from quantitative assessments of in-home fuel use in developing countries are sparse, yet this information is important for understanding the basic daily energy consumption of half the world's population as well as the effectiveness of programs seeking to reduce the health, environmental, and socioeconomic impacts of using inefficient cooking technologies and fuels. This paper presents results from a coordinated training and field study program sponsored by the U.S. Environmental Projections Agency, with the goal of increasing our understanding of household energy use by building capacity of stove implementing organizations. The programs were conducted with stove organizations in India, Nepal, and Peru, with results from Nepal and Peru indicating the respective stove interventions resulted in significant fuel savings (~. 27-66%), and in India the energy consumption from combined usage of a pellet stove and liquefied petroleum gas was 59% lower than use of traditional biomass stoves. The fuel savings in Peru were highly dependent on the level of stove maintenance and user training with the largest savings (66% per capita) achieved in homes where the stoves were maintained and users were provided additional training, indicating that these are critical factors for realizing maximum stove performance in homes. Combining these results with previously published KPT results showed patterns of higher baseline fuelwood consumption in Latin America (2.1-3.4. kg per capita per day) in comparison to Nepal and India (1.0-1.4. kg per capita per day). The fuel savings estimates from the KPT studies were generally similar to savings estimates for controlled testing (Water Boiling Tests and Controlled Cooking Tests) of the respective program stoves, showing promise for better linking stove performance in the laboratory with field performance. Finally, variability of fuel consumption and fuel savings estimates are examined to inform on study design and monitoring for carbon offset methodologies. © 2013 Elsevier Ltd.</t>
  </si>
  <si>
    <t>10.1016/j.esd.2013.04.004</t>
  </si>
  <si>
    <t>Jones K.W., Holland M.B., Naughton-Treves L., Morales M., Suarez L., Keenan K.</t>
  </si>
  <si>
    <t>forest conservation incentives and deforestation in the ecuadorian amazon</t>
  </si>
  <si>
    <t>Forest conservation incentives are a popular approach to combatting tropical deforestation. Here we consider a case where direct economic incentives for forest conservation were offered to newly titled smallholders in a buffer zone of a protected area in the northeastern Ecuadorian Amazon. We used quasi-experimental impact evaluation methods to estimate changes in forest cover for 63 smallholders enrolled in Ecuador's Socio Bosque program compared to similar households that did not enroll. Focus group interviews in 15 communities provided insight into why landowners enrolled in the program and how land use is changing. The conservation incentives program reduced average annual deforestation by 0.4-0.5% between 2011 and 2013 for those enrolled, representing as much as a 70% reduction in deforestation attributable to Socio Bosque. Focus group interviews suggested that some landowners chose to 'invest' in conservation because the agricultural capacity of their land was limited and economic incentives provided an alternative livelihood strategy. Interviews, however, indicated limits to increasing enrollment rates under current conditions, due to lack of trust and liquidity constraints. Overall, a hybrid public-private governance approach can lead to larger conservation outcomes than restrictions alone. © 2016 Foundation for Environmental Conservation.</t>
  </si>
  <si>
    <t>10.1017/s0376892916000308</t>
  </si>
  <si>
    <t>Jones K.W., Lewis D.J.</t>
  </si>
  <si>
    <t>estimating the counterfactual impact of conservation programs on land cover outcomes: the role of matching and panel regression techniques</t>
  </si>
  <si>
    <t>Deforestation and conversion of native habitats continues to be the leading driver of biodiversity and ecosystem service loss. A number of conservation policies and programs are implemented-from protected areas to payments for ecosystem services (PES)-to deter these losses. Currently, empirical evidence on whether these approaches stop or slow land cover change is lacking, but there is increasing interest in conducting rigorous, counterfactual impact evaluations, especially for many new conservation approaches, such as PES and REDD, which emphasize additionality. In addition, several new, globally available and free high-resolution remote sensing datasets have increased the ease of carrying out an impact evaluation on land cover change outcomes. While the number of conservation evaluations utilizing 'matching' to construct a valid control group is increasing, the majority of these studies use simple differences in means or linear cross-sectional regression to estimate the impact of the conservation program using this matched sample, with relatively few utilizing fixed effects panel methods-an alternative estimation method that relies on temporal variation in the data. In this paper we compare the advantages and limitations of (1) matching to construct the control group combined with differences in means and cross-sectional regression, which control for observable forms of bias in program evaluation, to (2) fixed effects panel methods, which control for observable and time-invariant unobservable forms of bias, with and without matching to create the control group. We then use these four approaches to estimate forest cover outcomes for two conservation programs: a PES program in Northeastern Ecuador and strict protected areas in European Russia. In the Russia case we find statistically significant differences across estimators-due to the presence of unobservable bias-that lead to differences in conclusions about effectiveness. The Ecuador case illustrates that if time-invariant unobservables are not present, matching combined with differences in means or cross-sectional regression leads to similar estimates of program effectiveness as matching combined with fixed effects panel regression. These results highlight the importance of considering observable and unobservable forms of bias and the methodological assumptions across estimators when designing an impact evaluation of conservation programs. © 2015 Jones, Lewis. This is an open access article distributed under the terms of the Creative Commons Attribution License, which permits unrestricted use, distribution, and reproduction in any medium, provided the original author and source are credited.</t>
  </si>
  <si>
    <t>10.1371/journal.pone.0141380</t>
  </si>
  <si>
    <t>Jones K.W., Mayer A., Von Thaden J., Berry Z.C., López-Ramírez S., Salcone J., Manson R.H., Asbjornsen H.</t>
  </si>
  <si>
    <t>measuring the net benefits of payments for hydrological services programs in mexico</t>
  </si>
  <si>
    <t>A number of studies show that payments for ecosystem services (PES) programs contribute to reducing deforestation, but few have measured the impact on ecosystem service provision or compared economic benefits and costs of these programs. We integrate impact evaluation and ecosystem service measurement to examine the effects of PES programs in Veracruz, Mexico. We use quasi-experimental methods to measure the effect of enrolling in PES on forest cover. We link these changes in forest cover to field-calibrated measures of water regulation and carbon storage. After converting these changes in ecosystem services to monetary values we calculate the net benefits of the programs. We find that PES reduces losses of forest cover but that the additional gains in forest cover are small. However, these gains in forest lead to positive water regulation and carbon storage services. The net benefits of the PES programs over a 10-year period are as large as USD 3.2 million for watershed services and USD 4.9 million for water plus carbon storage. However, when there is no additionality in forest cover due to PES, the programs result in economic losses. Adopting this type of integrated modeling of PES impacts sheds light on the economic efficiency of these approaches. © 2020 Elsevier B.V.</t>
  </si>
  <si>
    <t>10.1016/j.ecolecon.2020.106666</t>
  </si>
  <si>
    <t>Joppa L.N., Pfaff A.</t>
  </si>
  <si>
    <t>global protected area impacts</t>
  </si>
  <si>
    <t>Protected areas (PAs) dominate conservation efforts. They will probably play a role in future climate policies too, as global payments may reward local reductions of loss of natural land cover. We estimate the impact of PAs on natural land cover within each of 147 countries by comparing outcomes inside Pas with outcomes outside. We use 'matching' (or 'apples to apples') for land characteristics to control for the fact that PAs very often are non-randomly distributed across their national landscapes. Protection tends towards land that, if unprotected, is less likely than average to be cleared. For 75 per cent of countries, we find protection does reduce conversion of natural land cover. However, for approximately 80 per cent of countries, our global results also confirm (following smaller-scale studies) that controlling for land characteristics reduces estimated impact by half or more. This shows the importance of controlling for at least a few key land characteristics. Further, we show that impacts vary considerably within a country (i.e. across a landscape): protection achieves less on lands far from roads, far from cities and on steeper slopes. Thus, while planners are, of course, constrained by other conservation priorities and costs, they could target higher impacts to earn more global payments for reduced deforestation. © 2011 The Royal Society.</t>
  </si>
  <si>
    <t>10.1098/rspb.2010.1713</t>
  </si>
  <si>
    <t>high and far: biases in the location of protected areas</t>
  </si>
  <si>
    <t>Background: About an eighth of the earth's land surface is in protected areas (hereafter "PAs"), most created during the 20th century. Natural landscapes are critical for species persistence and PAs can play a major role in conservation and in climate policy. Such contributions may be harder than expected to implement if new PAs are constrained to the same kinds of locations that PAs currently occupy. Methodology/Principal Findings: Quantitatively extending the perception that PAs occupy "rock and ice", we show that across 147 nations PA networks are biased towards places that are unlikely to face land conversion pressures even in the absence of protection. We test each country's PA network for bias in elevation, slope, distances to roads and cities, and suitability for agriculture. Further, within each country's set of PAs, we also ask if the level of protection is biased in these ways. We find that the significant majority of national PA networks are biased to higher elevations, steeper slopes and greater distances to roads and cities. Also, within a country, PAs with higher protection status are more biased than are the PAs with lower protection statuses. Conclusions/Significance: In sum, PAs are biased towards where they can least prevent land conversion (even if they offer perfect protection). These globally comprehensive results extend findings from nation-level analyses. They imply that siting rules such as the Convention on Biological Diversity's 2010 Target [to protect 10% of all ecoregions] might raise PA impacts if applied at the country level. In light of the potential for global carbon-based payments for avoided deforestation or REDD, these results suggest that attention to threat could improve outcomes from the creation and management of PAs. © 2009 Joppa, Pfaff.</t>
  </si>
  <si>
    <t>10.1371/journal.pone.0008273</t>
  </si>
  <si>
    <t>Kelp M.M., Grieshop A.P., Reynolds C.C.O., Baumgartner J., Jain G., Sethuraman K., Marshall J.D.</t>
  </si>
  <si>
    <t>real-time indoor measurement of health and climate-relevant air pollution concentrations during a carbon-finance-approved cookstove intervention in rural india</t>
  </si>
  <si>
    <t>Biomass combustion in residential cookstoves is a major source of air pollution and a large contributor to the global burden of disease. Carbon financing offers a potential funding source for health-relevant energy technologies in low-income countries. We conducted a randomized intervention study to evaluate air pollution impacts of a carbon-finance-approved cookstove in rural South India. Prior research on this topic often has used time-integrated measures of indoor air quality. Here, we employed real-time monitors (∼24 h measurement at ∼ minute temporal resolution), thereby allowing investigation of minutely and hourly temporal patterns. We measured indoor concentrations of fine particulate matter (PM2.5), black carbon (BC) and carbon monoxide (CO) in intervention households (used newer, rocket-type stoves) and control households (“nonintervention”; continued using traditional open fire stoves). Some intervention households elected not to use only the new, intervention stoves (i.e., elected not to follow the study-design protocol); we therefore conducted analysis for “per protocol” versus “intent to treat.” We compared 24 h averages of air pollutants versus cooking hours only averages. Implementation of the per protocol intervention cookstove decreased median concentrations of CO (by 1.5 ppm (2.8 − 1.3; control − per protocol), p = 0.28) and PM2.5 (by 148 μg/m3 (365 − 217), p = 0.46) but increased BC concentration (by 39 μg/m3 (26 − −12), p &amp;lt; 0.05) and the ratio of BC/PM2.5 (by 0.25 (−0.28 − −0.03), p &amp;lt; 0.05) during cooking-relevant hours-of-day relative to controls. Calculated median effective air exchange rates based on decay in CO concentrations were stable between seasons (season 1: 2.5 h−1, season 2: 2.8 h−1). Finally, we discuss an analytical framework for evaluating real-time indoor datasets with limited sample sizes. For the present study, use of real-time (versus time-averaged) equipment substantially reduced the number of households we were able to monitor. © 2018</t>
  </si>
  <si>
    <t>10.1016/j.deveng.2018.05.001</t>
  </si>
  <si>
    <t xml:space="preserve">Document not relevant </t>
  </si>
  <si>
    <t>No measurement of relevant GHG</t>
  </si>
  <si>
    <t>Koskimäki T., Eklund J., Moulatlet G.M., Tuomisto H.</t>
  </si>
  <si>
    <t>impact of individual protected areas on deforestation and carbon emissions in acre, brazil</t>
  </si>
  <si>
    <t>Protecting tropical forests from deforestation is important for mitigating both biodiversity loss and anthropogenic climate change. In Amazonia, a common approach to protected area (PA) impact studies has been to investigate differences among broad PA categories, such as strictly protected, sustainable use and indigenous areas, yet these may be insufficient for the management of PAs at local scales. We used a matching method to compare impacts and carbon emissions avoided during 2011-2016 of individual PAs in the state of Acre (Brazil). Although most PAs had a positive impact and effectively prevented forest loss, we observed substantial variation among them in terms of impacts, pressures and emissions during our study period. The impacts varied from 3.6% avoided to 15.6% induced forest loss compared to expected levels of deforestation estimated for each PA using the matching method. All but a few PAs helped avoid substantial amounts of emissions. Our results emphasize the need for more PA impact studies that compare multiple PAs at the individual level in Amazonia and beyond. © The Author(s), 2021. Published by Cambridge University Press on behalf of Foundation for Environmental Conservation.</t>
  </si>
  <si>
    <t>10.1017/s0376892921000229</t>
  </si>
  <si>
    <t>Lambe F., Jürisoo M., Lee C., Johnson O.</t>
  </si>
  <si>
    <t>can carbon finance transform household energy markets? a review of cookstove projects and programs in kenya</t>
  </si>
  <si>
    <t>Billions of people use traditional renewable energy (wood, charcoal and dung) to cook in and heat their homes. These traditional methods create serious health and environmental hazards, leading to renewed efforts to bring cleaner, more efficient stoves to people around the world but particularly in Africa and Southeast Asia where poverty is highest. Through the Clean Development Mechanism (CDM) and voluntary markets, carbon finance is emerging as an attractive option to help scale-up cookstove projects. However, there is little understanding of how carbon-financed projects can help transform markets. This article begins to fill that gap by examining the role of carbon finance in cookstove projects in Kenya. Data was gathered through a review of project design documents for carbon-financed cookstove projects in Kenya and 26 interviews with stakeholders in the cookstove sector. Our analysis shows that carbon finance can help build a vibrant market for improved cookstoves by attracting international actors and technologies, helping establish standards for monitoring stoves and facilitating better follow-up and after-sales support. However, we highlight risks, such as potential mismatch between cheap and efficient technology and meeting user expectations and preferences. The study shows the need for further research on impact of carbon finance on improved cookstove project implementation across a broader range of contexts. © 2014 Elsevier Ltd All rights reserved.</t>
  </si>
  <si>
    <t>10.1016/j.erss.2014.12.012</t>
  </si>
  <si>
    <t>Le Velly, G; Sauquet, A; Cortina-Villar, S</t>
  </si>
  <si>
    <t>pes impact and leakages over several cohorts: the case of the psa-h in yucatan, mexico</t>
  </si>
  <si>
    <t>We assess the impact of the PSA-H, a payment for environmental services scheme implemented in Mexico over the 2005-2012 period. By studying several cohorts of program beneficiaries we are able to shed light on the permanence of the program's impact. Based on the exploitation of 2.5 to 20 in resolution SPOT images and ejido surveys carried out in 76 ejidos located in the Cono Sur of Yucatan, we find that the program's effects cease on lands after they are withdrawn from the program. We also find evidence of leakages. We discuss these results for future impact evaluations and from a policy perspective.</t>
  </si>
  <si>
    <t>10.3368/le.93.2.230</t>
  </si>
  <si>
    <t>Lee, SJ; Ryu, IS; Jeon, SG; Moon, SH</t>
  </si>
  <si>
    <t>emission sources and mitigation of fluorinated non-co2 greenhouse gas in registered cdm projects</t>
  </si>
  <si>
    <t>Typical non-CO2 greenhouse gases in clean development mechanism (CDM) projects include methane (CH4), nitrous oxide (N2O), and fluorinated gases (F-gases). The use of F-gases, such as hydrofluorocarbons (HFCs), perfluorocarbons (PFCs), and sulfur hexafluoride (SF6), has increased sharply in the semiconductor and electronics manufacturing industries. The global warming potential of F-gases is very high, ranging from 140 to 23 900. Therefore, there has been considerable interest in the reduction of F-gas emissions. This paper examines the emission sources, methodology, and reduction technologies of F-gases, using the project design documents of CDM projects registered in the United Nations Framework Convention on Climate Change (UNFCCC). In comparison to other non-CO2 gases, CDM projects have significantly reduced annual F-gas emissions. CDM projects achieved reductions of HFCs using thermal oxidation technology, mostly involving the chlorodifluoromethane (HCFC-22) production process; conversely, PFC reductions targeted the aluminum smelting process to reduce the anode effect. The extent of SF6 reduction in CDM projects was relatively high in the liquid crystal display (LCD) manufacturing process using thermal and catalytic oxidation, although SF6 recovery technology was much more effective in terms of capital and annual costs. Overall, large amounts of F-gases could be alleviated using thermal or catalytic oxidation. However, the economical reduction of F-gas emissions would be possible using recovery technology. (c) 2017 Society of Chemical Industry and John Wiley &amp; Sons, Ltd.</t>
  </si>
  <si>
    <t>10.1002/ghg.1680</t>
  </si>
  <si>
    <t>Liu J., Li S., Ouyang Z., Tam C., Chen X.</t>
  </si>
  <si>
    <t>ecological and socioeconomic effects of china's policies for ecosystem services</t>
  </si>
  <si>
    <t>To address devastating environmental crises and to improve human well-being, China has been implementing a number of national policies on payments for ecosystem services. Two of them, the Natural Forest Conservation Program (NFCP) and the Grain to Green Program (GTGP), are among the biggest programs in the world because of their ambitious goals, massive scales, huge payments, and potentially enormous impacts. The NFCP conserves natural forests through logging bans and afforestation with incentives to forest enterprises, whereas the GTGP converts cropland on steep slopes to forest and grassland by providing farmers with grain and cash subsidies. Overall ecological effects are beneficial, and socioeconomic effects are mostly positive. Whereas there are time lags in ecological effects, socioeconomic effects are more immediate. Both the NFCP and the GTGP also have global implications because they increase vegetative cover, enhance carbon sequestration, and reduce dust to other countries by controlling soil erosion. The future impacts of these programs may be even bigger. Extended payments for the GTGP have recently been approved by the central government for up to 8 years. The NFCP is likely to follow suit and receive renewed payments. To make these programs more effective, we recommend systematic planning, diversified funding, effective compensation, integrated research, and comprehensive monitoring. Effective implementation of these programs can also provide important experiences and lessons for other ecosystem service payment programs in China and many other parts of the world. © 2008 by The National Academy of Sciences of the USA.</t>
  </si>
  <si>
    <t>10.1073/pnas.0706436105</t>
  </si>
  <si>
    <t>Commentary</t>
  </si>
  <si>
    <t>Ludwinski D., Moriarty K., Wydick B.</t>
  </si>
  <si>
    <t>environmental and health impacts from the introduction of improved wood stoves: evidence from a field experiment in guatemala</t>
  </si>
  <si>
    <t>Improved wood-burning stoves offer a possible solution that can simultaneously impact both problems of deforestation and problems of respiratory health in developing countries. We carried out a field experiment in which new fuel-efficient woodstoves were allocated in a Guatemalan village via the use of a lottery. A 2008 baseline survey was carried out on 2,148 individuals in 351 households, and then a follow-up survey was carried out in 2009, 4 months after households received the stoves. We found that households with the new stoves reduced wood consumption by an average of 59.1%. We also found indications of reductions in indoor air related health problems, where point estimates indicate a significant reduction in reported respiratory symptoms by 48.6% among women and 63.3% among children. © 2011 Springer Science+Business Media B.V.</t>
  </si>
  <si>
    <t>10.1007/s10668-011-9282-z</t>
  </si>
  <si>
    <t>Malek, ABMA; Hasanuzzaman, M; Rahim, NA; Al-Turki, YA</t>
  </si>
  <si>
    <t>energy, economic, and environmental analysis of 10-mw biomass gasification based power generation in malaysia</t>
  </si>
  <si>
    <t>Biomass gasification based power plants can play an important role in power sector in Malaysia with her abundant agricultural and forest resources. In this research energy and economic feasibility, and environmental impact of biomass gasification power plant has been analyzed and assessed for sustainable power generation in Malaysia, the plant being a clean development mechanism supported project. Gasification based power generation with a dual fuel internal combustion engine is found more biomass combustion power plant. But, the annual fuel cost is significantly higher with gasification plant claiming MYR 10 million/y for a generation of 67,500 MWh. The net present value, internal rate of return, and PBP for a 10-MW gasification based dual fuel internal combustion engine power plant without loan financing using empty fruit bunch pellet as biomass; with CER issued at USD16/tCO(2); and without loan financing provides net present value, internal rate of return, and PBP of MYR 19.68 million, 11.90%, and 6.05 y, respectively. With a loan financing at 3% per year with CER still be effective the net present value, internal rate of return, and PBP is estimated to be MYR 7.03 million, 3.97%, and 11.78 y, respectively. However, if a 60:40 debt equity is applied then the project net present value, internal rate of return, and payback period seen to improve slightly. The net present value attains a positive value of MYR 3.6 million. Internal rate of return and PBP values are found to be 7.08% and 8.27 y, respectively. The emission reduction achieved with the plant is 17,863 t CO2/y, 206 t SO2/y, 90 t NOx/y, and 10.37 t CO/y, respectively. Energy efficiency and tariff policy have been found to have highest impact on economic profitability of gasification based power generation units.</t>
  </si>
  <si>
    <t>10.1177/0958305x20930386</t>
  </si>
  <si>
    <t>Martin A., Gross-Camp N., Kebede B., McGuire S.</t>
  </si>
  <si>
    <t>measuring effectiveness, efficiency and equity in an experimental payments for ecosystem services trial</t>
  </si>
  <si>
    <t>There is currently a considerable effort to evaluate the performance of Payments for Ecosystem Services as an environmental management tool. The research presented here contributes to this work by using an experimental design to evaluate Payments for Ecosystem Services as a tool for supporting biodiversity conservation in the context of an African protected area. The trial employed a 'before and after' and 'with and without' design. We present the results of social and ecological surveys to investigate the impacts of the trial in terms of its effectiveness, efficiency and equity. We find the scheme to be effective at bringing about additional conservation outcomes. However, we also found that increased monitoring is similarly effective in the short term, at lower cost. The major difference - and arguably the significant contribution of the Payments for Ecosystem Services - was that it changed the motives for protecting the park and improved local perceptions both of the park and its authority. We discuss the implications of these results for conservation efficiency, arguing that efficiency should not be defined in terms of short-term cost-effectiveness, but also in terms of the sustainability of behavioral motives in the long term. This insight helps us to resolve the apparent trade-off between goals of equity and efficiency in Payments for Ecosystem Services. © 2014 The Authors.</t>
  </si>
  <si>
    <t>10.1016/j.gloenvcha.2014.07.003</t>
  </si>
  <si>
    <t>No effect size (or cannot be retrieved)</t>
  </si>
  <si>
    <t>No actual ecological outcomes</t>
  </si>
  <si>
    <t>Meijaard E., Santika T., Wilson K.A., Budiharta S., Kusworo A., Law E.A., Friedman R., Hutabarat J.A., Indrawan T.P., Sherman J., St. John F.A.V., Struebig M.J.</t>
  </si>
  <si>
    <t>toward improved impact evaluation of community forest management in indonesia</t>
  </si>
  <si>
    <t>Many tropical countries continue to devolve forest management to forest-dwelling communities. The assumption is that local knowledge of forests and community engagement in forest management will attain multiple social and environmental co-benefits, such as poverty alleviation and reduced deforestation and fires. Evidence for this, however, is scant, commonly hampered by data availability and a lack of technical capacity for implementing statistically robust impact evaluations. Based on a practice-based review of policy implementation, impact evaluation of case studies and examples of counterfactual analyses from Indonesia, we demonstrate that it is increasingly feasible to determine the conditions under which community forest management will most likely achieve its social and environmental objectives. Adapting community forest management implementation based on feedback from accurate impact evaluation could lead to positive outcomes for people and environment in Indonesia, and across the tropical realm. © 2020 The Authors. Conservation Science and Practice published by Wiley Periodicals, Inc. on behalf of Society for Conservation Biology</t>
  </si>
  <si>
    <t>10.1111/csp2.189</t>
  </si>
  <si>
    <t>Mekonnen et al</t>
  </si>
  <si>
    <t>Do improved biomass cookstoves reduce fuelwood consumption and carbon
 emissions? Evidence from a field experiment in rural Ethiopia</t>
  </si>
  <si>
    <t>Using a randomized experimental design, real-time electronic stove surface temperature measurements and controlled cooking tests, we estimate fuelwood and CO2 savings from an improved cookstove (ICS) program in rural Ethiopia. Cooking uses a majority of the fuelwood in the country and therefore is a critical determinant of greenhouse gas emissions. Estimating fuelwood savings is therefore a key aspect of crediting ICS climate change benefits. Our findings suggest that the Mirt injera stove saves a substantial amount of fuelwood. Using a relatively low estimate of percentage of nonrenewable biomass, on average one Mirt stove avoids the burning of approx- imately 634 kg of fuelwood per year and sequesters an additional 0.65 tons of CO2, which is about one-third of previous estimates. The U.S. Interagency Working Group (2013) 2015–2019 estimate for the global social cost of carbon of $44.00 per ton implies annual global benefits from reduced fuelwood burning of $28.60 per stove per year, which substantially exceeds the $12.00 initial cost of the stove. As the global benefit is much greater than the cost, which is borne entirely by Ethiopia, international transfers would be warranted to support expansion of Mirt adoption.</t>
  </si>
  <si>
    <t>10.1016/j.ecolecon.2022.107467</t>
  </si>
  <si>
    <t>Min-Venditti A.A., Moore G.W., Fleischman F.</t>
  </si>
  <si>
    <t>what policies improve forest cover? a systematic review of research from mesoamerica</t>
  </si>
  <si>
    <t>Despite many studies of the drivers of deforestation, few syntheses have been conducted of the effect of public policies on forest cover. This is problematic because policy is the primary tool that society can use to change outcomes, yet we lack information on the conditions which lead to successful policies. To address this deficiency, we conduct a meta-analysis of case studies of the impact of public policy on deforestation and reforestation in Central America and Mexico, drawing on a set of 159 studies. This region has recently experienced high rates of forest cover change and is well studied, providing a strong sampling frame. For each study, we record the reported change in forest cover, along with the scale and location of the study, the types of policy evaluated, and other relevant information. Some policy types are strongly associated with positive or negative forest impacts, though important gaps remain in our understanding. Nearly all studies of payment for ecosystem services indicate an association between payments and improvements in forest cover (88% of cases), however this evidence derives from only two countries (Mexico and Costa Rica), both of which have more clearly defined property rights and stronger governmental institutions than other countries in the region, raising questions about generalizability. Community-based management is associated with positive impacts on forest cover in 81% of cases, whereas protected areas are associated with positive impacts in 66% of cases. Studies of social and agricultural policies were rarer and more likely to be associated with negative outcomes. Agricultural subsidies were associated with negative forest outcomes in 86% of cases, raising the possibility that reducing agricultural subsidies could be an effective strategy for improving forest cover. Most studies do not adequately identify either causal effects or the mechanisms associated with policy change, and few studies examine interactions between policy types. The results of this review imply that, while some policies are more likely to make positive contributions than others, policymakers should remain cautious about the body of evidence supporting the effectiveness of policies for reducing deforestation. © 2017 Elsevier Ltd</t>
  </si>
  <si>
    <t>10.1016/j.gloenvcha.2017.08.010</t>
  </si>
  <si>
    <t>But still interesting</t>
  </si>
  <si>
    <t>Mohebalian P.M., Aguilar F.X.</t>
  </si>
  <si>
    <t>beneath the canopy: tropical forests enrolled in conservation payments reveal evidence of less degradation</t>
  </si>
  <si>
    <t>Assessments of programs offering payments for forest conservation have largely focused on their contribution to avoiding deforestation but have overlooked degradation. We integrated remotely-sensed forest cover images, georeferenced landscape information, field-level forest inventories and face-to-face landowner surveys to quantify avoided deforestation and degradation within the context of Ecuador's Socio Bosque Program (PSB). We found the PSB prevented 9% of enrolled forest area in Ecuador's Amazon Basin from being deforested over the 2008–2014 period. This value is higher than previous assessments conducted in other Latin American nations. Inventory data suggest that forests within PSB-enrolled areas exhibited less evidence of degradation although statistical differences were only marginally significant. On average, PSB-enrolled forests had between one and two more tree species per hectare than non-enrolled forests. These additional tree species were twice as likely to be of commercial timber value and at greater threat of extinction. © 2017 Elsevier B.V.</t>
  </si>
  <si>
    <t>10.1016/j.ecolecon.2017.06.038</t>
  </si>
  <si>
    <t>Montoya-Zumaeta J., Rojas E., Wunder S.</t>
  </si>
  <si>
    <t>adding rewards to regulation: the impacts of watershed conservation on land cover and household wellbeing in moyobamba, peru</t>
  </si>
  <si>
    <t>We estimate the effects of Peru’s oldest watershed payments for environmental services (PES) initiative in Moyobamba (Andes–Amazon transition zone) and disentangle the complex intervention into its two main forest conservation treatments. First, a state-managed protected area (PA) was established, allowing sustainable use but drastically limiting de facto land use and land rights of households in the upper watershed through command-and-control interventions. Second, a subset of those environmentally regulated households also received incentives: PES-like voluntary contracts with conditional in-kind rewards, combined with access to participation in sustainable income-generating activities of the integrated conservation and development project (ICDP) type. To evaluate impacts, we perform matching procedures and adjustment regressions to obtain the average treatment effect on the treated (ATT) of each intervention. We investigate impacts on plot-level forest cover and household welfare for the period 2010–2016. We find that both treatments—command-and-control restrictions and the incentive package—modestly but significantly mitigated primary forest loss. Incentive-induced conservation gains came at elevated per-hectare implementation costs. We also find positive effects on incentive-treated households’ incomes and assets; however, their self-perceived wellbeing counterintuitively declined. We hypothesise that locally frustrated beneficiary expectations vis-a-vis the ambitiously designed PES-cum-ICDP intervention help explain this surprising finding. We finalise with some recommendations for watershed incentives and policy mix design in Moyobamba and beyond. © 2019 Montoya-Zumaeta et al. This is an open access article distributed under the terms of the Creative Commons Attribution License, which permits unrestricted use, distribution, and reproduction in any medium, provided the original author and source are credited.</t>
  </si>
  <si>
    <t>10.1371/journal.pone.0225367</t>
  </si>
  <si>
    <t>Montoya-Zumaeta J.G., Wunder S., Rojas E., Duchelle A.E.</t>
  </si>
  <si>
    <t>does redd+ complement law enforcement? evaluating impacts of an incipient initiative in madre de dios, peru</t>
  </si>
  <si>
    <t>Subnational initiatives to Reduce Emissions from Deforestation and forest Degradation and enhance carbon stocks (REDD+) have been implemented across the tropics over the last decade. Such initiatives are often embedded within pre-existing conservation policies, such as forest law enforcement, making it challenging to disentangle attributable impacts. In this article, we analyze a new REDD+ project implemented in Brazil nut concessions in the southeastern Peruvian Amazon. Public law enforcement to verify compliance with Peru's Forest Law was already ongoing and intensified locally during our study period. Thus, we combine longitudinal data from remote sensing and household surveys of 197 concessionaires in a before–after control-intervention (BACI) study design to: a) evaluate the project's impacts during the 2012–2018 period on deforestation, forest degradation, and the participants' wellbeing and b) assess how the law-enforcing field inspections may have complemented the project effects. Our results show that the REDD+ initiative had insignificant effects on deforestation and forest degradation, but confirm the curbing effects of the field inspection measures on forest loss. The non-significance of the REDD+ effects may reflect delays in cash incentive payments to enrolled concessionaires, lack of careful alignment of benefit provision with project participants, and limited enforcement of project conditionalities. Most REDD+ participants reported a reduced subjective wellbeing, which may reflect the frustrated expectations associated with project implementation. We discuss the implications of our results and outline lessons for similar tropical forest conservation initiatives. Copyright © 2022 Montoya-Zumaeta, Wunder, Rojas and Duchelle.</t>
  </si>
  <si>
    <t>10.3389/ffgc.2022.870450</t>
  </si>
  <si>
    <t>Nelson A., Chomitz K.M.</t>
  </si>
  <si>
    <t>effectiveness of strict vs. multiple use protected areas in reducing tropical forest fires: a global analysis using matching methods</t>
  </si>
  <si>
    <t>Protected areas (PAs) cover a quarter of the tropical forest estate. Yet there is debate over the effectiveness of PAs in reducing deforestation, especially when local people have rights to use the forest. A key analytic problem is the likely placement of PAs on marginal lands with low pressure for deforestation, biasing comparisons between protected and unprotected areas. Using matching techniques to control for this bias, this paper analyzes the global tropical forest biome using forest fires as a high resolution proxy for deforestation; disaggregates impacts by remoteness, a proxy for deforestation pressure; and compares strictly protected vs. multiple use PAs vs indigenous areas. Fire activity was overlaid on a 1 km map of tropical forest extent in 2000; land use change was inferred for any point experiencing one or more fires. Sampled points in pre-2000 PAs were matched with randomly selected never-protected points in the same country. Matching criteria included distance to road network, distance to major cities, elevation and slope, and rainfall. In Latin America and Asia, strict PAs substantially reduced fire incidence, but multi-use PAs were even more effective. In Latin America, where there is data on indigenous areas, these areas reduce forest fire incidence by 16 percentage points, over two and a half times as much as naïve (unmatched) comparison with unprotected areas would suggest. In Africa, more recently established strict PAs appear to be effective, but multi-use tropical forest protected areas yield few sample points, and their impacts are not robustly estimated. These results suggest that forest protection can contribute both to biodiversity conservation and CO2 mitigation goals, with particular relevance to the REDD agenda. Encouragingly, indigenous areas and multi-use protected areas can help to accomplish these goals, suggesting some compatibility between global environmental goals and support for local livelihoods. © 2011 Nelson, Chomitz.</t>
  </si>
  <si>
    <t>10.1371/journal.pone.0022722</t>
  </si>
  <si>
    <t>Excluded, no conditional payments</t>
  </si>
  <si>
    <t>Nepal et al</t>
  </si>
  <si>
    <t>Unbelievable but improved cookstoves are not helpful in reducing firewood demand in Nepal</t>
  </si>
  <si>
    <t>10.1017/S1355770X10000409</t>
  </si>
  <si>
    <t>Nguyen, TQ; Huynh, NT; Hsu, WKK</t>
  </si>
  <si>
    <t>estimate the impact of payments for environmental services on local livelihoods and environment: an application of propensity scores</t>
  </si>
  <si>
    <t>Payments for environmental services (PES) are usually considered as a useful tool to both protect the environment and generate multiple income streams for mountainous households who receive the payments, and thus, it has been widely implementing in many developing countries so far; however, the impact of it on local livelihoods and environment has been questioned. Therefore, the article aimed to evaluate the Vietnamese PES scheme's effect on both environment and local livelihoods by surveying 282 households living in Quang Nam, Vietnam, and utilized the propensity score matching (PSM) technique to investigate the intervention policy's influence. Furthermore, to evaluate PES's effect on the environment, the article used Normalized Difference Vegetation Index (NDVI) as a measure of the photosynthetic level of forest trees. The calculation of NDVI relied on satellite images downloaded from the Moderate Resolution Imaging Spectroradiometer. The results indicated that (a) the natural forest status has been improved during PES implementation compared with that of pre-PES period regarding total forest areas, percentage of forest coverage, and vegetation cover; and (b) PES-participants have got a significantly lower income than nonparticipants regarding total annual income, agricultural income, and hired labor income. The limitation is that the impact of interventions on livelihoods and the environment is determined by the mutual combination of implemented programs rather than only the PES regime. So, we highly recommend that the future study separate the PES scheme's actual impact to precisely evaluate the PES project's effect on financial and environmental outcomes.</t>
  </si>
  <si>
    <t>10.1177/21582440211040774</t>
  </si>
  <si>
    <t>O'Kane, K</t>
  </si>
  <si>
    <t>impact of carbon financing on the development of small scale run of river hydropower plants in malaysia during the period 2008-2012</t>
  </si>
  <si>
    <t>This paper analyses the pipeline of Small Renewable Energy Producers in Malaysia during the period of 2008-2012 and investigates the effect of carbon financing in the development of small scale hydropower projects. The most common forms of carbon financing available in the CDM market during the period 2008-12 are also discussed. CDM projects must demonstrate that they are 'additional' to the business as-usual scenario and this paper examines the additionality arguments of each project. Possible barriers cited in CDM include technological barriers, barriers due to prevailing practice and investment barriers. In the Malaysian CDM small-scale run of river hydropower project pipeline, all projects cited the investment barrier as their biggest hurdle. For small-scale hydropower developers, the low project returns, difficulty in accessing finance and the scale of these electricity generation projects in comparison to a combined cycle gas turbine (CCGT) or coal fired plants, present a difficult development platform. For all projects examined, CDM had a significant impact on internal rate of return.</t>
  </si>
  <si>
    <t>Ojea E., Loureiro M.L., Alló M., Barrio M.</t>
  </si>
  <si>
    <t>ecosystem services and redd: estimating the benefits of non-carbon services in worldwide forests</t>
  </si>
  <si>
    <t>Forest ecosystems are playing an increasingly important role in climate change mitigation through programs on Reducing Emissions from Deforestation and Forest Degradation (REDD), which targets carbon sequestration. However, decades of environmental valuation studies evidence the economic benefits of other forest ecosystem services different than carbon, and there is no evidence on how these economic benefits differ in countries where REDD is to be implemented. To respond to this question, we conduct a global meta-analysis of forest primary studies published over the past 30. years in which we estimate the economic benefits related to different forest ecosystem services in targeted REDD countries, and discuss the implications of considering these economic figures in REDD decision making. A systematic review of the scientific literature leads to the selection of 52 original studies to conduct a meta-analysis on 205 observations. We obtain that the economic benefits of forest ecosystem services in REDD countries are always greater than in other countries, and provide economic ranges of services to serve as a reference to REDD decision making in relation to co-benefits and opportunity costs. The results have implications for future avoided deforestation programs, which should take co-benefits into account in order to better articulate payments for ecosystems and create proper incentives for forest conservation and sustain local livelihoods. © 2015 Elsevier Ltd.</t>
  </si>
  <si>
    <t>10.1016/j.worlddev.2015.10.002</t>
  </si>
  <si>
    <t>Oliveira Fiorini A.C., Mullally C., Swisher M., Putz F.E.</t>
  </si>
  <si>
    <t>forest cover effects of payments for ecosystem services: evidence from an impact evaluation in brazil</t>
  </si>
  <si>
    <t>We evaluate the effects of “Water and Forest Producers” (PAF), a payment for ecosystem services project, on forest cover outcomes in a watershed serving the Rio de Janeiro region of Brazil. We apply propensity score matching and regression to 81 beneficiary properties on 8848 ha and 398 control properties on 33,748 ha. We estimate the average treatment effect on the treated for changes in rates of reforestation and deforestation, and the resulting change in forest cover. Over the first 7 years of PAF (2010–2016), our results indicate that the project increased forest cover on participating properties by only 136 ha (95% confidence intervals of 8–265 hectares), or 1.5% relative to our estimate of the counterfactual scenario without PAF. Impacts on forest cover were caused mostly by reduced deforestation rather than reforestation. “Placebo” impact tests estimated using pre-intervention data indicate that our results are robust. The observed forest cover benefit came at the per-hectare cost of $32,963 ($16,917-$560,367) paid mostly with off-site mitigation funds. Semi-structured interviews with PAF beneficiaries suggest that the limited impacts of PAF may be the result of mostly enrolling properties that likely would have remained forested even without the project. © 2019 Elsevier B.V.</t>
  </si>
  <si>
    <t>10.1016/j.ecolecon.2019.106522</t>
  </si>
  <si>
    <t>Pagiola S., Honey-Rosés J., Freire-González J.</t>
  </si>
  <si>
    <t>evaluation of the permanence of land use change induced by payments for environmental services in quindío, colombia</t>
  </si>
  <si>
    <t>The effectiveness of conservation interventions such as Payments for Environmental Services (PES) is often evaluated-if it is evaluated at all-only at the completion of the intervention. Since gains achieved by the intervention may be lost after it ends, even apparently successful interventions may not result in long-term conservation benefits, a problem known as that of permanence. This paper uses a unique dataset to examine the permanence of land use change induced by a short-term, asset-building PES program implemented in Quindío, Colombia, between 2003 and 2008. This the first PES program to have a control group for comparison. Under this program, PES had been found to have a positive and highly significant impact on land use. To assess the long-term permanence of these changes, both PES recipients and control households were re-surveyed in 2011, four years after the last payment was made. We find that the land use changes that had been induced by PES were broadly sustained in intervening years, with minor differences across specific practices and sub-groups of participants, indicating that these changes were in fact permanent. The patterns of change in the period after the PES program was completed also help better understand the reasons for the program's success. These results suggest that, at least in the case of productive land uses such as silvopastoral practices under conditions such as those at the study site, asset-building PES programs can be effective at encouraging land owners to adopt environmentally-beneficial land management practices and that the benefits will persist after payments cease. © 2016 Pagiola et al. This is an open-access article distributed under the terms of the Creative Commons Attribution License, which permits unrestricted use, distribution, and reproduction in any medium, provided the original author and source are credited.</t>
  </si>
  <si>
    <t>10.1371/journal.pone.0147829</t>
  </si>
  <si>
    <t>Pattanayak, SK; Wunder, S; Ferraro, PJ</t>
  </si>
  <si>
    <t>show me the money: do payments supply environmental services in developing countries?</t>
  </si>
  <si>
    <t>Many of the services supplied by nature are externalities. Economic theory suggests that some form of subsidy or contracting between the beneficiaries and the providers could result in an optimal supply of environmental services. Moreover, if the poor own resources that give them a comparative advantage in the supply of environmental services, then payments for environmental services (PES) can improve environmental and poverty outcomes. While the theory is relatively straightforward, the practice is not, particularly in developing countries where institutions are weak. This article reviews the empirical literature on PES additionality by asking, Do payments deliver environmental services, everything else being equal, or, at least, the land-use changes believed to generate environmental services? We examine both qualitative case studies and rigorous econometric quasi-experimental analyses. We find that government-coordinated PES have caused modest or no reversal of deforestation. Case studies of smaller-scale, user-financed PES schemes claim more substantial impacts, but few of these studies eliminate rival explanations for the positive effects. We conclude by discussing how the dearth of evidence about PES impacts, and unanswered questions about institutional preconditions and motivational crowding out, limit the prospects for using international carbon payments to reduce emissions from deforestation and degradation.</t>
  </si>
  <si>
    <t>10.1093/reep/req006</t>
  </si>
  <si>
    <t>Excluded, review</t>
  </si>
  <si>
    <t>Pedersen A.</t>
  </si>
  <si>
    <t>exploring the clean development mechanism: malaysian case study</t>
  </si>
  <si>
    <t>During 2006 the CDM market in Malaysia became established and by December 2007 a total of 20 Malaysian projects had registered with the CDM Executive Board.The Kyoto Protocol defines the Annex 1 countries, as countries that are obliged to reduce their greenhouse gas (GHG) emissions and the clean development mechanism (CDM) allows Annex 1 countries to develop projects, which contribute to emission reduction, in non-Annex 1 (developing) countries. Currently, two projects have been corrected due to request for review and there is one project for which review is requested. Two projects have been rejected by the Executive Board. The broad knowledge of CDM in Malaysia and the number of successful projects are partly due to the well-functioning CDM institutional framework in Malaysia. As an illustration this article focuses on a Malaysian-Danish project and describes the implementation of CDM in Malaysia and refers to this specific project. The project was registered with the CDM Executive Board in May 2007 and is a methane avoidance project in which methane is captured from a landfill and used to generate electricity. © ISWA 2008.</t>
  </si>
  <si>
    <t>10.1177/0734242x07087314</t>
  </si>
  <si>
    <t>Pedott, JGJ; Aguiar, AO</t>
  </si>
  <si>
    <t>biogas in sanitary landfills: comparing estimated generation with the verified amount in clean development projects</t>
  </si>
  <si>
    <t>The systems to capture and burn landfill gas allow its use as fuel for generation of electricity or other energy purposes, and generation of carbon credits in projects of the Clean Development Mechanism and sale of the generated energy, essential for the economic viability of these kind of projects. In order to compare the estimates of landfill gas generation with the real production, it was studied the two biggest landfills in the city of Sao Paulo. The methodology applied for estimating the landfill gas which is object of this work is the one applied by the UNFCCC, called ACM 0001 in its versions n. 02 and 13, to calculate the estimates of the capture landfill gas for both landfills mentioned above. The comparison showed that the amount of landfill gas captured is about 52% below than the initial estimates in the beginning of the projects, and the version 13 of the ACM0001 is able to produce forecasts closer to the real. Other causes of differences that could be studied are the composition of the solid waste in the landfill, the methods of operation of the landfills and local climatic conditions.</t>
  </si>
  <si>
    <t>10.15628/holos.2014.1715</t>
  </si>
  <si>
    <t>Pfaff A., Robalino J., Lima E., Sandoval C., Herrera L.D.</t>
  </si>
  <si>
    <t>governance, location and avoided deforestation from protected areas: greater restrictions can have lower impact, due to differences in location</t>
  </si>
  <si>
    <t>For Acre, in the Brazilian Amazon, we find that protection types with differences in governance, including different constraints on local economic development, also differ in their locations. Taking this into account, we estimate the deforestation impacts of these protection types that feature different levels of restrictions. To avoid bias, we compare these protected locations with unprotected locations that are similar in their characteristics relevant for deforestation. We find that sustainable use protection, whose governance permits some local deforestation, is found on sites with high clearing threat. That allows more avoided deforestation than from integral protection, which bans clearing but seems feasible only further from deforestation threats. Based on our results, it seems that the political economy involved in siting such restrictions on production is likely to affect the ability of protected areas to reduce emissions from deforestation and degradation. © 2013 Elsevier Ltd.</t>
  </si>
  <si>
    <t>10.1016/j.worlddev.2013.01.011</t>
  </si>
  <si>
    <t>Phan T.-H.D., Brouwer R., Hoang L.P., Davidson M.D.</t>
  </si>
  <si>
    <t>do payments for forest ecosystem services generate double dividends? an integrated impact assessment of vietnam’s pes program</t>
  </si>
  <si>
    <t>Payments for ecosystem services (PES) often serve multiple objectives, such as carbon emission reduction and poverty alleviation. However, the effectiveness of PES as an instrument to achieve these multiple objectives, in particular in a conservation-development context, is often questioned. This study adds to the very limited empirical evidence base and investigates to what extent Vietnam’s move to PES has helped protect forest ecosystems and improve local livelihoods and income inequality. We zoom in on Lam Dong province, where PES was first introduced in Vietnam in 2009. Changes in forest cover are analysed using satellite images over a period of 15 years (2000–2014). Socio-economic impacts are assessed based on rural household interviews with PES participants and non-participants as a control group over a period of 7 years (2008–2014). Our results show that PES contributes significantly to forest cover, the improvement of local livelihoods, and the reduction of income inequality. © 2018 Phan et al. This is an open access article distributed under the terms of the Creative Commons Attribution License, which permits unrestricted use, distribution, and reproduction in any medium, provided the original author and source are credited.</t>
  </si>
  <si>
    <t>10.1371/journal.pone.0200881</t>
  </si>
  <si>
    <t>No control group for the forest interventions</t>
  </si>
  <si>
    <t>Potdar, A; Singh, A; Unnikrishnan, S; Naik, N; Naik, M; Nimkar, I; Patil, V</t>
  </si>
  <si>
    <t>innovation in solid waste management through clean development mechanism in developing countries</t>
  </si>
  <si>
    <t>Municipal Solid Waste (MSW) has emerged as a core issue, which needs to be tackled effectively in developing countries. The burgeoning population indicates increased MSW generation rates indirectly posing challenge to the final disposal. The final disposal is of critical importance as it largely impacts the environment and public health. A number of technologies are available for management and treatment of MSW but choosing the appropriate one depends on the nature of MSW and local conditions. Selecting the appropriate technology also helps to reduce the greenhouse gas (GHG) emissions, thereby mitigating climate change. The opportunity to reduce GHG emissions is offered by the Clean Development Mechanism (CDM). This paper reports how MSW can be managed effectively through CDM. 350 MSW projects have been registered under CDM across 56 developing countries. 51,292,568 metric tons of CO2e are estimated to be reduced through these 350 projects. China registered the maximum number of projects (102), followed by Brazil and Mexico registering 45 and 28 projects, respectively. Overall, 175 projects from China, Brazil, and Mexico account for about 51.63% of the total estimated emissions reductions. Asian region reported the highest number of projects (191) followed by South American region (123). 16 methodologies have been used as stand-alone as well as in combination for management of MSW through CDM and cover several areas through which the potential of MSW can be trapped. China and India used the maximum methodologies (9) followed by Brazil (7). Registering for CDM offers financial benefits as well as technology transfer and ultimately sustainable development. Source reduction and technology development to suit local needs are the areas where developing countries can focus. An integrated system for solid waste management is perfectly suitable for developing countries. (C) 2016 The Authors. Published by Elsevier B.V.</t>
  </si>
  <si>
    <t>10.1016/j.proenv.2016.07.078</t>
  </si>
  <si>
    <t>Solid waste</t>
  </si>
  <si>
    <t>Potdar, A; Singh, A; Unnnikrishnan, S; Naik, N; Naik, M; Nimkar, I</t>
  </si>
  <si>
    <t>innovation in solid waste management through clean development mechanism in india and other countries</t>
  </si>
  <si>
    <t>This paper focuses on the potential of Clean Development Mechanism (CDM) for Municipal Solid Waste (MSW) management in India. About 350 MSW projects are implemented through CDM across 56 countries. The maximum MSW management CDM projects are implemented in China (102) followed by Brazil (45) and Mexico (28). Fourteen countries registered two projects individually and twenty-three countries registered a single project individually. About 22 CDM projects for MSW management are registered in India. The annual estimated emission reduction from these 22 projects is 1,467,371 ton CO(2)e/annum. Approved large-scale methodology (AM0025) and approved small-scale methodology (AMS III.F) are the most widely used methodologies. The highest numbers of projects are registered in the state of Delhi. These CDM projects use technologies viz. refuse-derived fuel pelletization, landfill capture, biogas generation, and composting. These technologies assist in reducing pollutants and landfill space, and generating energy and useful by-products. Policy and barriers for MSW management in India are highlighted and plans for implementation of more CDM projects are proposed. Though physical, operational, regulatory, and socio-economic challenges exist for MSW management, India should make the best use of the opportunity that CDM offers and develop projects to benefit in terms of finance, technology and sustainable development. (C) 2015 Institution of Chemical Engineers. Published by Elsevier B.V. All rights reserved.</t>
  </si>
  <si>
    <t>10.1016/j.psep.2015.07.009</t>
  </si>
  <si>
    <t>Poudyal B.H., Maraseni T., Cockfield G.</t>
  </si>
  <si>
    <t>impacts of forest management on tree species richness and composition: assessment of forest management regimes in tarai landscape nepal</t>
  </si>
  <si>
    <t>The role of natural (non-plantation) production forests is increasingly recognized in conservation of forest biodiversity globally. Government and other forest stakeholders in Nepal are, however, still reluctant to promote active management of production forests for fear of negative impacts on forest biodiversity. Moreover, Nepal's government is converting production forests into protected areas thus restricting the area available for multiple uses. To assess the implications of forest management practices on forest biodiversity at landscape level, we compared the richness and composition of tree species among regularly harvested community forests, irregularly harvested community forests, protected area and national forests in sub-tropical forested landscape of Nepal using tree species inventory and assessment of key environmental variables. Results showed that regularly harvested community forests could be effective in supporting tree species richness and composition compared to other management regimes. Results supported the hypothesis that high forest disturbance and no disturbance do not support tree species diversity and composition. In addition, this study found that regularly managed community forests also protect ecologically important and vulnerable tree species. Some possible explanations for the better performance of these community forests could be tenure security, frequency and regularity of silvicultural operations and sensitivity of forest users to the ecological aspects of forest management. Our study reaffirmed the need for active forest management at the local level to contribute to global conservation initiatives such as sustainable forest management, reducing emissions from deforestation and forest degradation in developing countries (REDD+) and biodiversity conservation. Better compliance with forest management plans and capacity development of local forestry stakeholders in forest management operations are suggested for managing forests outside protected areas that is, in national and community forests. © 2019 Elsevier Ltd</t>
  </si>
  <si>
    <t>10.1016/j.apgeog.2019.102078</t>
  </si>
  <si>
    <t>No conditional payments</t>
  </si>
  <si>
    <t>Probst B., Westermann L., Anadón L.D., Kontoleon A.</t>
  </si>
  <si>
    <t>leveraging private investment to expand renewable power generation: evidence on financial additionality and productivity gains from uganda</t>
  </si>
  <si>
    <t>Effectively mitigating climate change entails a quick upscaling and redirection of electricity infrastructure investment towards clean power. Given that the bulk of greenhouse gas emissions increases until 2050 will come from low- and middle-income countries, finding cost-effective ways to mitigate climate change while meeting development targets is essential. However, recent research has shown some of the limitations of broad financing mechanisms, such as the Clean Development Mechanism (CDM) and existing carbon markets. This has resulted in a growing interest in designing novel investment support schemes, such as modifications of feed-in tariffs (FiTs) that may be more cost effective and better targeted towards particular outcomes when compared to traditional deployment subsidies or broad financing mechanisms. We evaluate the design and outcomes of one such novel support schemes: the GET FiT (Global Energy Transfer Feed-in Tariff) investment support scheme in Uganda, which has attracted ~ 453 million USD in private sector investment for 17 small-scale renewable energy projects (solar, hydro, bagasse) in only three years. Using financial modelling on detailed project-level data, we find that most projects were additional and would therefore not have been built without the subsidy. In addition, using firm-level panel data, we show that power outages hamper manufacturing performance in Uganda. In the absence of reliable outage-data for the entire Ugandan territory, we use nightlight variations to proxy changes in outages. We show that outages have declined substantially since the introduction of GET FiT. Yet, our analysis also demonstrates that programmes to incentivise additional renewable generation in developing countries funded internationally or domestically should liaise closely with grid authorities to ensure that supply does not outstrip demand. © 2020 The Authors</t>
  </si>
  <si>
    <t>10.1016/j.worlddev.2020.105347</t>
  </si>
  <si>
    <t>Ramirez-Reyes C., Sims K.R.E., Potapov P., Radeloff V.C.</t>
  </si>
  <si>
    <t>payments for ecosystem services in mexico reduce forest fragmentation</t>
  </si>
  <si>
    <t>Forest fragmentation can lead to habitat reduction, edge increase, and exposure to disturbances. A key emerging policy to protect forests is payments for ecosystem services (PES), which offers compensation to landowners for environmental stewardship. Mexico was one of the first countries to implement a broad-scale PES program, enrolling over 2.3 Mha by 2010. However, Mexico's PES did not completely eliminate deforestation in enrolled parcels and could have increased incentives to hide deforestation in ways that increased fragmentation. We studied whether Mexican forests enrolled in the PES program had less forest fragmentation than those not enrolled, and whether the PES effects varied among forest types, among socioeconomic zones, or compared to the protected areas system. We analyzed forest cover maps from 2000 to 2012 to calculate forest fragmentation. We summarized fragmentation for different forest types and in four socioeconomic zones. We then used matching analysis to investigate the possible causal impacts of the PES on forests across Mexico and compared the effects of the PES program with that of protected areas. We found that the area covered by forest in Mexico decreased by 3.4% from 2000 to 2012, but there was 9.3% less forest core area. Change in forest cover was highest in the southern part of Mexico, and high-stature evergreen tropical forest lost the most core areas (−17%), while oak forest lost the least (−2%). Our matching analysis found that the PES program reduced both forest cover loss and forest fragmentation. Low-PES areas increased twice as much of the number of forest patches, forest edge, forest islets, and largest area of forest lost compared to high-PES areas. Compared to the protected areas system in Mexico, high-PES areas performed similarly in preventing fragmentation, but not as well as biosphere reserve core zones. We conclude that the PES was successful in slowing forest fragmentation at the regional and country level. However, the program could be improved by targeting areas where forest changes are more frequent, especially in southern Mexico. Fragmentation analyses should be implemented in other areas to monitor the outcomes of protection programs such as REDD+ and PES. © 2018 by the Ecological Society of America</t>
  </si>
  <si>
    <t>10.1002/eap.1753</t>
  </si>
  <si>
    <t>Robalino, J; Pfaff, A; Sandoval, C; Sanchez-Azofeifa, GA</t>
  </si>
  <si>
    <t>can we increase the impacts from payments for ecosystem services? impact rose over time in costa rica, yet spatial variation indicates more potential</t>
  </si>
  <si>
    <t>As programs with payments for ecosystem services (PES) have become more numerous, raising the need for and also the opportunity for rigorous evidence on their contributions, we examine shifts within Costa Rica's Pagos por Servicios Ambientales (PSA) program. The PSA was heralded from its initiation, despite demonstrations of low early impacts. We study shifts in impact over time across early periods and whether further adjustments could raise contributions. Looking over time, we find that PSA contracts signed for the 2000-2005 period had higher impacts than contracts for the program's initial time period, 1997-1999 found in previous research. Looking over space, we find that PSA payments have higher impacts for lower slopes and lower market distances. Linking these results, the rise in impact for 2000-2005 occurred alongside a shift in the targeting of PSA, which was along ecological dimensions (limiting effects of owners offering unprofitable lands). Yet the spatial variations in impacts we document suggest that explicitly targeting impact offers the potential to further raise PES impacts in Costa Rica, as well as in other nations.</t>
  </si>
  <si>
    <t>10.1016/j.forpol.2021.102577</t>
  </si>
  <si>
    <t>Rogger C., Beaurain F., Schmidt T.S.</t>
  </si>
  <si>
    <t>composting projects under the clean development mechanism: sustainable contribution to mitigate climate change</t>
  </si>
  <si>
    <t>The Clean Development Mechanism (CDM) of the Kyoto Protocol aims to reduce greenhouse gas emissions in developing countries and at the same time to assist these countries in sustainable development. While composting as a suitable mitigation option in the waste sector can clearly contribute to the former goal there are indications that high rents can also be achieved regarding the latter. In this article composting is compared with other CDM project types inside and outside the waste sector with regards to both project numbers and contribution to sustainable development. It is found that, despite the high number of waste projects, composting is underrepresented and a major reason for this fact is identified. Based on a multi-criteria analysis it is shown that composting has a higher potential for contribution to sustainable development than most other best in class projects. As these contributions can only be assured if certain requirements are followed, eight key obligations are presented. © 2010 Elsevier Ltd.</t>
  </si>
  <si>
    <t>10.1016/j.wasman.2010.09.007</t>
  </si>
  <si>
    <t>Roopsind A., Sohngen B., Brandt J.</t>
  </si>
  <si>
    <t>evidence that a national redd+ program reduces tree cover loss and carbon emissions in a high forest cover, low deforestation country</t>
  </si>
  <si>
    <t>Reducing emissions from deforestation and forest degradation (REDD+) is a climate change mitigation policy in which rich countries provide payments to developing countries for protecting their forests. In 2009, the countries of Norway and Guyana entered into one of the first bilateral REDD+ programs, with Norway offering to pay US$250 million to Guyana if annual deforestation rates remained below 0.056% from 2010 to 2015. To quantify the impact of this national REDD+ program, we construct a counterfactual times-series trajectory of annual tree cover loss using synthetic matching. This analytical approach allows us to quantify tree cover loss that would have occurred in the absence of the Norway-Guyana REDD+ program. We found that the Norway-Guyana REDD+ program reduced tree cover loss by 35% during the implementation period (2010 to 2015), equivalent to 12.8 million tons of avoided CO2 emissions. Our analysis indicates that national REDD+ payments attenuated the effect of increases in gold prices, an internationally traded commodity that is the primary deforestation driver in Guyana. Overall, we found strong evidence that the program met the additionality criteria of REDD+. However, we found that tree cover loss increased after the payments ended, and therefore, our results suggest that without continued payments, forest protection is not guaranteed. On the issue of leakage, which is complex and difficult to quantify, a multinational REDD+ program for a region could address leakage that results from differences in forest policies between neighboring countries. © 2019 National Academy of Sciences. All rights reserved.</t>
  </si>
  <si>
    <t>10.1073/pnas.1904027116</t>
  </si>
  <si>
    <t>Ruggiero P.G.C., Metzger J.P., Reverberi Tambosi L., Nichols E.</t>
  </si>
  <si>
    <t>payment for ecosystem services programs in the brazilian atlantic forest: effective but not enough</t>
  </si>
  <si>
    <t>Payment for ecosystem services (PES) are economic incentives intended to generate conservation benefits, principally on private properties. The global portfolio of PES programs is estimated to represent an annual investment of more than USD $36 billion. Despite this substantial investment, the continued lack of systematic and rigorous impact evaluation of PES has contributed to uncertainty regarding the effectiveness of this tool for conservation. Here, we assessed the ability of two watershed PES programs to promote native forest conservation in the Brazilian Atlantic Forest. Those two focal programs are among the most well-established PES programs in Brazil, and form part of a larger network of PES programs intended to protect the drinking water supply of over 19 million people in the São Paulo metropolitan region. Using a counterfactual approach, we examined if enrollment in a PES program contributed to the conservation of on-farm native forest cover. With propensity score matching, we identified a set of neighboring, non-enrolled ‘control’ properties, with similar size, altitude, soil type, demographic density, presence of water sources and forest cover. We then estimated forest cover on enrolled and control properties before and after PES implementation with a differences-in-differences method, modeled as the probability of an observed change in on-farm forest area as a consequence of PES enrollment. We found that PES has a positive effect on forest cover, with PES enrollment over a five-year period associated with an additional 2.8–5.6% of farm area coverage in native Atlantic Forest, through forest regeneration. PES enrollment was associated with a non-significant trend toward decreased loss of vegetation. We discuss the implications of these results for understanding the contribution of PES to additionality in forest conservation. While positive, the relatively slow impact of PES on forest regeneration suggests that environmental managers should not count exclusively on PES mechanism to achieve conservation goals. © 2018 Elsevier Ltd</t>
  </si>
  <si>
    <t>10.1016/j.landusepol.2018.11.054</t>
  </si>
  <si>
    <t>Sánchez-Azofeifa G.A., Pfaff A., Robalino J.A., Boomhower J.P.</t>
  </si>
  <si>
    <t>costa rica's payment for environmental services program: intention, implementation, and impact</t>
  </si>
  <si>
    <t>We evaluated the intention, implementation, and impact of Costa Rica's program of payments for environmental services (PSA), which was established in the late 1990s. Payments are given to private landowners who own land in forest areas in recognition of the ecosystem services their land provides. To characterize the distribution of PSA in Costa Rica, we combined remote sensing with geographic information system databases and then used econometrics to explore the impacts of payments on deforestation. Payments were distributed broadly across ecological and socioeconomic gradients, but the 1997-2000 deforestation rate was not significantly lower in areas that received payments. Other successful Costa Rican conservation policies, including those prior to the PSA program, may explain the current reduction in deforestation rates. The PSA program is a major advance in the global institutionalization of ecosystem investments because few, if any, other countries have such a conservation history and because much can be learned from Costa Rica's experiences. © 2007 Society for Conservation Biology.</t>
  </si>
  <si>
    <t>10.1111/j.1523-1739.2007.00751.x</t>
  </si>
  <si>
    <t>No counterfactual; double check again</t>
  </si>
  <si>
    <t>Sarkar A.N.</t>
  </si>
  <si>
    <t>application of clean development mechanism (cdm) in renewable energy generation from micro-hydel projects of himachal pradesh</t>
  </si>
  <si>
    <t>Clean Development Mechanism (CDM) is defined as one of the "flexibility" mechanisms that allows entities based in Developed Countries (Annex I Parties) to develop emission-reducing projects in Developing Countries (non-Annex I Parties), and generate tradable carbon credits corresponding to the volume of carbon emission reductions achieved by those projects. CDM projects have been developed in several parts of the world across the sectoral economies, including renewable energy, with reportedly varying degrees of success and failures. In the renewable energy segment, CDM has been successfully deployed in Micro-Hydel power projects to mitigate and offset green-house gas emissions into the environment. The experiences of different implementing states are vastly different in past decade. CDM applications in Micro-Hydel projects have been quite notable to generate hydro-power and mitigate emissions in the state. This paper takes a holistic review about the current status in the performance of CDM projects in India, with special reference to Himachal Pradesh, particularly in the context of Small (Micro)-Hydel projects with a very high renewable energy potential. The achievements as well as strategy of implementation of Small-Hydel projects in Himachal Pradesh is discussed in the light of selected case studies of CDM projects that are at various stages of formulation, designing and implementation. Guidelines for CDM project designing and the potential for carbon markets for the hydro-power in the context of Himachal Pradesh is discussed. Some of the shortcomings in implementation of Micro-Hydel CDM project in the State are also discussed and highlighted in the paper. The paper has also examined the status of implementation and the quality of projects in the form of illustrative case studies in terms of their ability for energy extraction, creating energy trading opportunities, and stakeholder participation in sharing the project benefits during the lifetime as well as the beyond the life-time of the projects. © 2017 by IGI Global. All rights reserved.</t>
  </si>
  <si>
    <t>10.4018/978-1-5225-1671-2.ch028</t>
  </si>
  <si>
    <t>Schneider, L</t>
  </si>
  <si>
    <t>assessing the additionality of cdm projects: practical experiences and lessons learned</t>
  </si>
  <si>
    <t>The Clean Development Mechanism (CDM) under the Kyoto Protocol allows industrialized countries to use credits from greenhouse gas (GHG) abatement projects in developing countries. A key requirement of the CDM is that the emission reductions be real, measurable and additional. This article evaluates how the additionality of CDM projects has been assessed in practice. The analysis is mainly based on a systematic evaluation of 93 registered CDM projects and comes to the conclusion that the current tools for demonstrating additionality are in need of substantial improvement. In particular, the application of the barrier analysis is highly subjective and difficult to validate in an objective and transparent manner. Key assumptions regarding additionality are often not substantiated with credible, documented evidence. In a considerable number of cases it is questionable whether the emission reductions are actually additional. Based on these findings, practical recommendations for improving the assessment of additionality are provided.</t>
  </si>
  <si>
    <t>10.3763/cpol.2008.0533</t>
  </si>
  <si>
    <t>Schneider, L; Kollmuss, A</t>
  </si>
  <si>
    <t>perverse effects of carbon markets on hfc-23 and sf6 abatement projects in russia</t>
  </si>
  <si>
    <t>Carbon markets are considered a key policy tool to achieve cost-effective climate mitigation(1,2). Project-based carbon market mechanisms allow private sector entities to earn tradable emissions reduction credits from mitigation projects. The environmental integrity of project-based mechanisms has been subject to controversial debate and extensive research(1,3-9), in particular for projects abating industrial waste gases with a high global warming potential (GWP). For such projects, revenues from credits can significantly exceed abatement costs, creating perverse incentives to increase production or generation of waste gases as a means to increase credit revenues from waste gas abatement(10-14). Here we show that all projects abating HFC-23 and SF6 under the Kyoto Protocol's Joint Implementation mechanism in Russia increased waste gas generation to unprecedented levels once they could generate credits from producing more waste gas. Our results suggest that perverse incentives can substantially undermine the environmental integrity of project-based mechanisms and that adequate regulatory oversight is crucial. Our findings are critical for mechanisms in both national jurisdictions and under international agreements.</t>
  </si>
  <si>
    <t>10.1038/nclimate2772</t>
  </si>
  <si>
    <t>Schneider, LR</t>
  </si>
  <si>
    <t>perverse incentives under the cdm: an evaluation of hfc-23 destruction projects</t>
  </si>
  <si>
    <t>The clean development mechanism (CDM) under the Kyoto Protocol allows industrialized countries to use credits from greenhouse gas (GHG) abatement projects in developing countries. A key requirement of the CDM is that the emission reductions be real, measurable and additional. This article uses data from registered projects to evaluate the extent to which these objectives are met by projects that reduce hydrofluorocarbon-23 (HFC-23) emissions in the production of hydrochlorofluorocarbon-22 (HCFC-22). The data show that HCFC-22 plants produced significantly less HFC-23 during periods when no emission credits could be claimed compared with periods when HFC-23 destruction could be credited under the CDM. Moreover, the total amount of HCFC-22 produced appears to be determined mainly by CDM rules. This suggests that the claimed emission reductions may partly not be real and that the CDM provides perverse incentives to generate more HFC-23. The accelerated phase-out of HCFCs under the Montreal Protocol on Substances that Deplete the Ozone Layer could worsen this situation. To address these issues an ambitious emission benchmark for the baseline HFC-23 emissions is proposed.</t>
  </si>
  <si>
    <t>10.3763/cpol.2010.0096</t>
  </si>
  <si>
    <t>Scullion J., Thomas C.W., Vogt K.A., Pérez-Maqueo O., Logsdon M.G.</t>
  </si>
  <si>
    <t>evaluating the environmental impact of payments for ecosystem services in coatepec (mexico) using remote sensing and on-site interviews</t>
  </si>
  <si>
    <t>Over the last decade, hundreds of payments for ecosystem services (PES) programmes have been initiated around the world, but evidence of their environmental benefits remains limited. In this study, two PES programmes operating in the municipality of Coatepec (Mexico) were evaluated to assess their effectiveness in protecting the region's endangered upland forests. Landsat satellite data were analysed to assess changes in forest cover before and after programme implementation using a difference-in-differences estimator. Additionally, surveys and interviews were conducted with local residents and a subset of PES programme participants to evaluate the programmes' social and environmental impacts, particularly the effect of the programmes on landowner behaviour. The remote-sensing data show that deforestation was substantially lower on properties receiving PES payments compared to properties not enrolled in the programmes, but the programmes did not prevent the net loss of forests within Coatepec. Moreover, the on-site interviews suggest that the payments may have had little impact on deforestation rates, and that other factors contributed to the conservation of forests in PES properties. These findings suggest that risk-targeted payments, robust monitoring and enforcement programmes, and additional conservation initiatives should be included in all PES schemes to ensure environmental effectiveness. © Foundation for Environmental Conservation 2011.</t>
  </si>
  <si>
    <t>10.1017/s037689291100052x</t>
  </si>
  <si>
    <t>Merely before-and-after but no conditioning on covariates</t>
  </si>
  <si>
    <t>Sharma B.P., Karky B.S., Nepal M., Pattanayak S.K., Sills E.O., Shyamsundar P.</t>
  </si>
  <si>
    <t>making incremental progress: impacts of a redd+ pilot initiative in nepal</t>
  </si>
  <si>
    <t>Reducing emissions from deforestation and forest degradation (REDD+) encompasses a range of incentives for developing countries to slow, halt and reverse forest loss and associated forest carbon emissions. Where there is high dependence on biomass energy, cleaner cooking transitions are key to REDD+'s success. Given the poor track record of efforts to promote clean cooking, more evidence is needed on the potential for REDD+ to reduce unsustainable extraction of biomass energy. We present a quasi-experimental impact evaluation of REDD+ in Nepal. Unsurprisingly, we find little evidence of impacts on forest carbon in just two years. We do find that REDD+ reduced forest disturbance as measured by four plot-level indicators (signs of forest fire, soil erosion, encroachment and wildlife) that are predictive of future changes in net carbon emissions and reflective of reduced extraction pressure by households. While our analysis of household survey data does not show that REDD+ reduced harvest of forest products, we find some evidence that it reduced household dependence on firewood for cooking, possibly by increasing use of biogas. Thus, communities in Nepal appear to have improved conditions in their forests without undermining local benefits of those forests. To secure progress towards reduced emissions and improved livelihoods, interventions must be designed to effectively meet household energy needs. © 2020 The Author(s). Published by IOP Publishing Ltd</t>
  </si>
  <si>
    <t>10.1088/1748-9326/aba924</t>
  </si>
  <si>
    <t>Sierra R., Russman E.</t>
  </si>
  <si>
    <t>on the efficiency of environmental service payments: a forest conservation assessment in the osa peninsula, costa rica</t>
  </si>
  <si>
    <t>This study examined the efficiency of programs supporting the conservation of forest resources and services through direct payments to land owners; or payments for environmental services (PES). The analysis is based on a sample of farms receiving and not receiving PES in the Osa Peninsula, Costa Rica. Results indicate that payments have limited immediate effects on forest conservation in the region. Conservation impacts are indirect and realized with considerable lag because they are mostly achieved through land use decisions affecting non-forest land cover. PES seem to accelerate the abandonment of agricultural land and, through this process, forest regrowth and gains in services. This would be a double gain (current plus future forest services) except that our results also suggest that, in the absence of payments, forest cover would probably be similar in PES and non-PES farms and that forest regrowth would also take place, albeit at a slower rate. These findings have important policy implications. Specifically, they suggest that, locally, payments could be more effective if they are used for restoration purposes. In their current form, PES landholders have no long term obligation to let abandoned lands revert to forest. Payments for restoration would remove this uncertainty. Because of the lag in conservation outcomes, they may also be insufficient at larger geographic scales if there are other forest areas where the immediate risk of habitat and service loss is higher. In the short run, resources would be better used if invested in these higher-risk areas. At a more general level, this study lends support to the growing expectation that project administrators improve their capacity to target payments where they are most needed and not simply where they are most wanted. © 2005 Elsevier B.V. All rights reserved.</t>
  </si>
  <si>
    <t>10.1016/j.ecolecon.2005.10.010</t>
  </si>
  <si>
    <t>Study does not control for differences between PES and non-PES farms through matching or related approaches</t>
  </si>
  <si>
    <t>Sills E.O., de Sassi C., Jagger P., Lawlor K., Miteva D.A., Pattanayak S.K., Sunderlin W.D.</t>
  </si>
  <si>
    <t>building the evidence base for redd+: study design and methods for evaluating the impacts of conservation interventions on local well-being</t>
  </si>
  <si>
    <t>Climate change mitigation in developing countries is increasingly expected to generate co-benefits that help meet sustainable development goals. This has been an expectation and a hotly contested issue in REDD+ (reducing emissions from deforestation and forest degradation) since its inception. While the core purpose of REDD+ is to reduce carbon emissions, its legitimacy and success also depend on its impacts on local well-being. To effectively safeguard against negative impacts, we need to know whether and which well-being outcomes can be attributed to REDD+. Yet, distinguishing the effects of choosing particular locations for REDD+ from the effects of the interventions themselves remains a challenge. The Global Comparative Study (GCS) on REDD+ employed a quasi-experimental before-after-control-intervention (BACI) study design to address this challenge and evaluate the impacts of 16 REDD+ pilots across the tropics. We find that the GCS approach allows identification of control groups that represent the counterfactual, thereby permitting attribution of outcomes to REDD+. The GCS experience belies many of the common critiques of the BACI design, especially concerns about collecting baseline data on control groups. Our findings encourage and validate the early planning and up-front investments required to evaluate the local impacts of global climate change mitigation efforts with confidence. The stakes are high, both for the global environment and for local populations directly affected by those efforts. The standards for evidence should be concomitantly high. © 2017 Elsevier Ltd</t>
  </si>
  <si>
    <t>10.1016/j.gloenvcha.2017.02.002</t>
  </si>
  <si>
    <t>Simonet G., Subervie J., Ezzine-De-Blas D., Cromberg M., Duchelle A.E.</t>
  </si>
  <si>
    <t>effectiveness of a redd1 project in reducing deforestation in the brazilian amazon</t>
  </si>
  <si>
    <t>We estimate the early effects of the pilot project to Reduce Emissions from Deforestation and forest Degradation (REDDþ) in the Brazilian Amazon. This project offers a mix of interventions, including conditional payments, to reduce deforestation by smallholders who depend on swidden agriculture and extensive cattle ranching. We collected original data from 181 individual farmers. We use difference-in-difference (DID) and DID-matching approaches and find evidence that supports our identification strategy. We estimate that an average of 4 ha of forest were saved on each participating farm in 2014, and that this conservation came at the expense of pastures rather than croplands. This amounts to a decrease in the deforestation rate of about 50%. We find no evidence of within-community spillovers. © The Author(s) 2018. Published by Oxford University Press on behalf of the Agricultural and Applied Economics Association.</t>
  </si>
  <si>
    <t>10.1093/ajae/aay028</t>
  </si>
  <si>
    <t>Sims K.R.E., Alix-Garcia J.M.</t>
  </si>
  <si>
    <t>parks versus pes: evaluating direct and incentive-based land conservation in mexico</t>
  </si>
  <si>
    <t>Protected areas (PAs) and payments for ecosystem services (PES) are the top two mechanisms available for countries to achieve international REDD agreements, yet there are few empirical comparisons of their effects. We estimate the impacts of PAs and PES on forest conservation, poverty reduction, and population change at the locality level in Mexico in the 2000s. Both policies conserved forest, generating an approximately 20–25% reduction in expected forest cover loss. PES created statistically significant but small poverty alleviation while PAs had overall neutral impacts on livelihoods. Estimates by individual policy type for the same level of deforestation risk indicate that biosphere reserves and PES balanced conservation and livelihood goals better than strict protected areas or mixed-use areas. This suggests that both direct and incentive-based instruments can be effective, and that policies combining sustainable financing, flexible zoning, and recognition of local economic goals are more likely to achieve conservation without harming livelihoods. © 2017 Elsevier Inc.</t>
  </si>
  <si>
    <t>10.1016/j.jeem.2016.11.010</t>
  </si>
  <si>
    <t>Singh, A; Unnikrishnan, S; Naik, M; Sayanekar, S</t>
  </si>
  <si>
    <t>cdm implementation towards reduction of fugitive greenhouse gas emissions</t>
  </si>
  <si>
    <t>Clean Development Mechanism (CDM) is the market-based mechanism introduced to reduce greenhouse gas emissions (GHGs) during various activities. Enormous literature has been available on the GHG mitigation activities in energy, transport, agriculture, construction, waste handling activities, afforestation and reforestation sectors using CDM. However, no single study has been carried out for reduction of fugitive emissions or leakages which releases during the industrial activities. Therefore, this paper presents a critical assessment of CDM projects implemented to reduce fugitive emissions during industrial activities. Out of entire 7749 registered CDM projects (in all sectors of CDM), only 154 (1.98%) fugitive emission reduction projects were implemented up to 2016. These 154 projects contribute up to 147,563,247 MTCO(2)e (8.87%) estimated emission reduction out of total 1,663,533,108 MTCO(2)e estimated emission reduction in all sectors of CDM (https://cdm.unfccc.int/about/index.html). Out of these 154 registered fugitive projects, 125 projects were assessed for fuel emissions, 19 for halocarbons (HCF) emissions and 10 for sulphur hexafluoride (SF6) emissions. The details of the projects were gathered from Project Design Document (PDDs) of United Nations Framework Convention on Climate Change (UNFCCC) project cycle search and further verified by monitoring the reports of each project. These projects were studied to examine estimated emission reductions with special emphasis on the achieved emission reductions in terms of Certified Emissions Reduction (CERs) to calculate financial benefits. Available CDM methodologies to reduce fugitive emissions were also studied. Further, the distribution of these projects across India was mapped using Arc-GIS. Findings show India is second most country after China in registration of CDM projects. Westerns and northern part of India covers maximum CDM activities. Amongst various methodologies, abatement of methane from coalmines (ACM0008), approved methods decomposition of fluoroform (HFC-23) and point of use abatement device to reduce SF6 emissions (AM0078) were used extensively for reduction of fuel, HFC and fluoride gas emissions. 260,064,195 MTCO(2)e of CERs (14.5%), i.e. emission reduction was achieved from these projects till 2016 (https://cdm.unfccc.int/about/index.html). Therefore, some key challenges or barriers are discussed for development and disclosure of carbon strategies to get transparency in entire CER trading processes.</t>
  </si>
  <si>
    <t>10.1007/s10668-017-0058-y</t>
  </si>
  <si>
    <t>Snilsveit B., Stevenson J., Langer L., Tannous N., Ravat Z., Nduku P., Polanin J., Shemilt I., Eyers J., Ferraro P.J.</t>
  </si>
  <si>
    <t>incentives for climate mitigation in the land use sector—the effects of payment for environmental services on environmental and socioeconomic outcomes in low- and middle-income countries: a mixed-methods systematic review</t>
  </si>
  <si>
    <t>Unsustainable practices in the land use sector contribute to climate change through the release of greenhouse gases. Payment for environmental services (PESs) provide economic incentives to reduce the negative environmental impacts of land use and are a popular approach to mitigate climate change in low- and middle-income countries. Some PES programmes also aim to improve socioeconomic outcomes and reduce poverty. This systematic review examines the effect of programmes on environmental and socioeconomic outcomes. We identified 44 quantitative impact evaluations and 60 qualitative studies of PES programmes for inclusion in the review, to assess both the effects of PES and identify context, design and implementation features that may influence PES effectiveness. The studies covered 18 programmes from 12 countries in Latin America and the Caribbean, East Asia and Pacific, South Asia and Sub-Saharan Africa. The review finds that PES may increase household income, reduce deforestation and improve forest cover, but the findings are, however, based on low and very low quality evidence from a small number of programmes and should be treated with caution. Qualitative evidence indicates that several factors influence whether PES programmes are likely to be effective in different contexts and suggests that the inclusion of strong governance structures and the effective targeting of both locations and participants may improve intervention effectiveness. Funders, implementing agencies and researchers should collaborate to develop a coordinated programme of rigorous, mixed-methods impact evaluation implemented across contexts. Until such evidence is available, PES programmes remain a high-risk strategy for climate change mitigation. © 2019 The Authors. Campbell Systematic Reviews published by John Wiley &amp; Sons Ltd on behalf of The Campbell Collaboration</t>
  </si>
  <si>
    <t>10.1002/cl2.1045</t>
  </si>
  <si>
    <t>Subak S.</t>
  </si>
  <si>
    <t>forest protection and reforestation in costa rica: evaluation of a clean development mechanism prototype</t>
  </si>
  <si>
    <t>Costa Rica has recently established a program that provides funds for reforestation and forest protection on private lands, partly through the sale of carbon certificates to industrialized countries. Countries purchasing these carbon offsets hope one day to receive credit against their own commitments to limit emissions of greenhouse gases. Costa Rica has used the proceeds of the sale of carbon offsets to Norway to help finance this forest incentive program, called the Private Forestry Project, which pays thousands of participants to reforest or protect forest on their lands. The Private Forestry Project is accompanied by a monitoring program conducted by Costa Rican forest engineers that seeks to determine net carbon storage accomplished on these lands each year. The Private Forestry Project, which is officially registered as an Activity implemented Jointly, is a possible model for bundled projects funded by the Clean Development Mechanism (CDM) established by the 1997 Kyoto Protocol to the UN Framework Convention on Climate Change. It also serves as an interesting example for the CDM because it was designed by a developing country host-not by an industrialized country investor. Accordingly, it reflects the particular 'sustainable development' objectives of the host country or at least the host planners. Early experience in implementing the Private Forestry Project is evaluated in light of the main objectives of the CDM and its precursor-Activities implemented Jointly. It is concluded that the project appears to meet the criteria of global cost-effectiveness and financing from non-ODA sources. The sustainable development implications of the project are specific to the region and would not necessarily match the ideals of all investing and developing countries. The project may be seen to achieve additional greenhouse gas abatement when compared against some (although not all) baselines.Costa Rica has recently established a program that provides funds for reforestation and forest protection on private lands, partly through the sale of carbon certificates to industrialized countries. Countries purchasing these carbon offsets hope one day to receive credit against their own commitments to limit emissions of greenhouse gases. Costa Rica has used the proceeds of the sale of carbon offsets to Norway to help finance this forest incentive program, called the Private Forestry Project, which pays thousands of participants to reforest or protect forest on their lands. The Private Forestry Project is accompanied by a monitoring program conducted by Costa Rican forest engineers that seeks to determine net carbon storage accomplished on these lands each year. The Private Forestry Project, which is officially registered as an Activity Implemented Jointly, is a possible model for bundled projects funded by the Clean Development Mechanism (CDM) established by the 1997 Kyoto Protocol to the UN Framework Convention on Climate Change. It also serves as an interesting example for the CDM because it was designed by a developing country host - not by an industrialized country investor. Accordingly, it reflects the particular `sustainable development' objectives of the host country or at least the host planners. Early experience in implementing the Private Forestry Project is evaluated in light of the main objectives of the CDM and its precursor - Activities Implemented Jointly. It is concluded that the project appears to meet the criteria of global cost-effectiveness and financing from non-ODA sources. The sustainable development implications of the project are specific to the region and would not necessarily match the ideals of all investing and developing countries. The project may be seen to achieve additional greenhouse gas abatement when compared against some (although not all) baselines.A new Costa Rican program provides funds for reforestation and forest protection on private lands. Funding is provided partly through the sale of carbon certificates to industrial nations, who plan to use these C offsets to receive credit against their own commitments to limit greenhouse gas emissions. Private Forestry Projects have been financed through the sale of C offsets to Norway; participants are paid to reforest or protect forest on their lands. The scheme is viewed as a possible model for bundled projects funded by the Clean Development Mechanism (CDM) established by the 1997 Kyoto Protocol, and is shown to meet the criteria of global cost-effectiveness and financing from non-donor agency sources.</t>
  </si>
  <si>
    <t>10.1007/s002670010087</t>
  </si>
  <si>
    <t>But might still be interesting for discussion</t>
  </si>
  <si>
    <t>Tabor K., Jones K.W., Hewson J., Rasolohery A., Rambeloson A., Andrianjohaninarivo T., Harvey C.A.</t>
  </si>
  <si>
    <t>evaluating the effectiveness of conservation and development investments in reducing deforestation and fires in ankeniheny-zahemena corridor, madagascar</t>
  </si>
  <si>
    <t>Forest conservation and REDD+ projects invest millions of dollars each year to reduce local communities’ dependence on forests and prevent forest loss and degradation. However, to date, there is limited evidence on whether these investments are effective at delivering conservation outcomes. We explored the relationships between 600+ small-scale conservation and development investments that occurred from 2007 to 2014 and conservation outcomes (deforestation rates and fire detections) within Ankeniheny-Zahamena Corridor in Madagascar using linear fixed effects panel regressions. We derived annual changes in forest cover and fires from satellite remote sensing. We found a statistically significant correlation between presence of any investment and reduced deforestation rates in 2010 and 2011 – years with accelerated deforestation elsewhere in the study area. This result indicated investments abated deforestation rates during times of political instability and lack of governance following a 2009 coup in Madagascar. We also found a statistically significant relationship between presence of any investment and reduced fire detections in the study area, suggesting investments had an impact on reducing burning of forest for agriculture. For both outcomes (i.e., deforestation rates and fire detections), we found that more dollars invested led to greater conservation outcomes (i.e. fewer fires or less deforestation), particularly when funding was sustained for one to two years. Our findings suggest that conservation and development investments can reduce deforestation and fire incidence, but also highlight the many challenges and complexities in assessing relationships between investments and conservation outcomes in a dynamic landscape and a volatile political context. © 2017 Tabor et al. This is an open access article distributed under the terms of the Creative Commons Attribution License, which permits unrestricted use, distribution, and reproduction in any medium, provided the original author and source are credited.</t>
  </si>
  <si>
    <t>10.1371/journal.pone.0190119</t>
  </si>
  <si>
    <t>Tunç M., Pak R.</t>
  </si>
  <si>
    <t>impact of the clean development mechanism on wind energy investments in turkey</t>
  </si>
  <si>
    <t>Background: As carbon trading continues to be implemented on both a national and an international scale, it is becoming an important factor in renewable energy investment decisions. Turkey, with continuous growth of carbon dioxide emission and energy consumption since 2001, ratified the Kyoto Protocol in 2009 and began registration of projects with greenhouse gas reductions in 2010. In light of these developments, wind energy resources with a potential of 48,000 MW are among the most efficient and effective solutions for clean and sustainable energy in Turkey. The aim of our study is to reveal the importance of the Clean Development Mechanism (CDM) of the Kyoto Protocol on wind energy investment decisions. Methods: A broad review of wind energy in Turkey is given, and then, a comprehensive feasibility study of a wind energy firm with a valuation model including Certified Emission Reduction (CER) prices is applied to a case study, the Mega Metallurgy Power. With a holistic and interdisciplinary system engineering approach, results are obtained using comprehensive analysis of technology, emission, and power generation of a wind energy firm linked to a valuation model. Results: This comprehensive model sets the investment decision-making criteria, the enterprise value comparison with total financing. Finally, a sensitivity analysis is run to show that the enterprise value is positively correlated with CER prices. Conclusions: Based on these results, it is concluded that if the world's largest carbon offsetting program, the CDM, prevails after 2012, CER prices will have a positive impact on wind energy firm valuations and related investment decisions. © 2012 Tunç and Pak; licensee Springer.</t>
  </si>
  <si>
    <t>10.1186/2192-0567-2-20</t>
  </si>
  <si>
    <t>Van Brunt M., Kantor B., Johnson N.</t>
  </si>
  <si>
    <t>generating and selling carbon offset credits</t>
  </si>
  <si>
    <t>New energy from waste capacity is eligible to generate carbon offsets based on a Clean Development Mechanism offset methodology through the Verified Carbon Standard (VCS). To date, two facilities in North America have progressed through the carbon offset generation process, successfully validating and verifying their projects in accordance with the standard. The Lee County facility began generating carbon offsets with the 2007 emissions year, and the Hillsborough County facility has verified carbon offsets beginning with the 2009 emissions year. The credits are associated with the avoidance of landfill methane and displaced grid-connected fossil fuel electricity generation. Due to extensive conservatism on the part of the CDM methodology, approximately 0.15 - 0.3 tons of credits are generated per ton of waste processed, depending on the specific operation generating the offsets. This is in contrast to an overall net lifecycle greenhouse gas reduction of approximately 1 ton of carbon dioxide equivalents (CO2e) per ton of waste processed relative to the business as usual practice of landfilling. More realistic methodologies could generate offset credits at a rate approaching the life cycle benefits. However, even with the current methodology, the energy from waste carbon market could exceed 800 thousand metric tonnes per year, with a value of $1.6 - $3 million a year, based on current voluntary carbon offset pricing. Copyright © 2012 by ASME.</t>
  </si>
  <si>
    <t>10.1115/nawtec20-7048</t>
  </si>
  <si>
    <t xml:space="preserve">No counterfactualInteresting case of undercrediting, </t>
  </si>
  <si>
    <t>von Avenarius A., Devaraja T.S., Kiesel R.</t>
  </si>
  <si>
    <t>an empirical comparison of carbon credit projects under the clean development mechanism and verified carbon standard</t>
  </si>
  <si>
    <t>Carbon credit projects generate carbon credits by abating greenhouse gas emissions. Carbon credits can then be traded on carbon markets or immobilized in order to compensate for caused emissions. The Clean Development Mechanism (CDM) and Verified Carbon Standard (VCS), as the two most important carbon credit mechanisms, are investigated and compared regarding the success of projects. We define success as the fulfilling of the ex-ante emission abatement estimation and apply regression analyses to explain its variation on a project level by technology, location, scale, duration and participation. The results are discussed in detail on technology level for wind power, energy efficiency, hydro power as well as biomass projects and are compared with regard to CDMand VCS. Our main results indicate that large scale projects often compensate for their under-performance due to economies of time. Furthermore, the duration of projects, their location and structure of participants have significant influence on the success of the projects. The sign of the coefficients of explanatory variables are broadly in line with intuition and related literature, although, due to data availability, they are not always highly significant statistically. © 2018 by the authors.</t>
  </si>
  <si>
    <t>10.3390/cli6020049</t>
  </si>
  <si>
    <t>Still interesting</t>
  </si>
  <si>
    <t>Von Thaden J., Manson R.H., Congalton R.G., López-Barrera F., Salcone J.</t>
  </si>
  <si>
    <t>a regional evaluation of the effectiveness of mexico’s payments for hydrological services</t>
  </si>
  <si>
    <t>Recent criticisms of, and financial limits on, payment for hydrologic services (PHS) programs suggest that rigorous, spatially explicit evaluations are urgently needed to improve their effectiveness in conserving forest cover and to justify payments. To evaluate the effectiveness of Mexico’s PHS programs in the Pixquiac and Gavilanes subwatersheds in central Veracruz state, we used a grid-based approach to (1) compare the suitability of national versus regional deforestation risk models in selecting the parcels that should receive payment and (2) evaluate three metrics of program effectiveness in parcels receiving PHS: forest cover loss, additionality associated with deforestation risk, and leakage. Our results suggest that the national deforestation risk model was less effective at predicting actual deforestation patterns and tended to underestimate deforestation risk vs. models run regionally. Regional analysis showed parcels receiving PHS exhibited significantly lower deforestation in plots receiving PHS (0.76% loss) vs. control areas (6.29%) between 2003 and 2013. Furthermore, we found relatively poor additionality with only 38.5% of PHS occurring in zones with high or very high deforestation probability. Finally, we did not detect significant evidence of proximal leakage in our study subwatersheds. Our findings suggest that the PHS programs in central Veracruz have helped to reduce, but not stop forest loss completely. Using increased targeting of areas with higher deforestation risk in selecting PHS areas and updated regional deforestation risk models should be helpful in evaluating and increasing the effectiveness of these programs. © 2019, Springer-Verlag GmbH Germany, part of Springer Nature.</t>
  </si>
  <si>
    <t>10.1007/s10113-019-01518-3</t>
  </si>
  <si>
    <t>Ward P.S., Mapemba L., Bell A.R.</t>
  </si>
  <si>
    <t>smart subsidies for sustainable soils: evidence from a randomized controlled trial in southern malawi</t>
  </si>
  <si>
    <t>Conventional agricultural practices – especially conventional tillage – are a major driver of soil erosion globally. While soil may not frequently considered a vulnerable natural resource, the erosion and degradation of soils poses a serious threat to food production and the production of numerous otherin situ andex situ ecosystem services. This study provides some of the first evidence on the effectiveness of a payments for ecosystem services (PES) program to encourage the adoption of soil conservation practices, specifically conservation agriculture (CA). Through minimized soil disturbance, permanent soil cover, and diversified crop mix, CA is believed to enhance soil fertility and rehabilitate soil structure, with the resulting preservation of ecosystem service flows. By providing calibrated financial incentives, we demonstrate that it is possible to substantially increase the extent and intensity of CA adoption. What is more, we show that a novel incentive mechanisms that leverages social networks for the consolidation of fragmented land may be more effective at bringing more land under conservation objectives, even if some of the additional land does not officially fall under the purview of the PES program. We also demonstrate that some of the supposed weaknesses hindering the adoption of CA – lower yields in the short-run and higher expenditures on weed control – were not necessarily obstacles in our study area, perhaps suggesting that the provision of subsidies need not continue into perpetuity, but may only be needed to overcome short-term transition costs. © 2021</t>
  </si>
  <si>
    <t>10.1016/j.jeem.2021.102556</t>
  </si>
  <si>
    <t>Conservation agriculture, might qualify as IFM, but unclear</t>
  </si>
  <si>
    <t>Ward, EB; Doroski, DA; Felson, AJ; Hallett, RA; Oldfield, EE; Kuebbing, SE; Bradford, MA</t>
  </si>
  <si>
    <t>positive long-term impacts of restoration on soils in an experimental urban forest</t>
  </si>
  <si>
    <t>As urbanization increases worldwide, investments in nature-based solutions that aim to mitigate urban stressors and counter the impacts of global climate change are also on the rise. Tree planting on degraded urban lands-or afforestation-is one form of nature-based solution that has been increasingly implemented in cities around the world. The benefits of afforestation are, however, contingent on the capacity of soils to support the growth of planted trees, which poses a challenge in some urban settings where unfavorable soil conditions limit tree performance. Soil-focused site treatments could help urban areas overcome impediments to afforestation, yet few studies have examined the long-term (&gt;5 yr) effects of site treatments on soils and other management objectives. We analyzed the impacts of compost amendments, interplanting with shrubs, and tree species composition (six species vs. two species) on soil conditions and associated tree growth in 54 experimental afforestation plots in New York City, USA. We compared baseline soil conditions to conditions after 6 yr and examined changes in the treatment effects from 1 to 6 yr. Site treatments and tree planting increased soil microbial biomass, water holding capacity, and total carbon and nitrogen, and reduced soil pH and bulk density relative to baseline conditions. These changes were most pronounced in compost-amended plots, and the effects of the shrub and species composition treatments were minimal. In fact, compost was key to sustaining long-term changes in soil carbon stocks, which increased by 17% in compost-amended plots but declined in unamended plots. Plots amended with compost also had 59% more nitrogen than unamended plots, which was associated with a 20% increase in the basal area of planted trees. Improvements in soil conditions after 6 yr departed from the initial trends observed after 1 yr, highlighting the importance of longer-term studies to quantify restoration success. Altogether, our results show that site treatments and tree planting can have long-lasting impacts on soil conditions and that these changes can support multiple urban land management objectives.</t>
  </si>
  <si>
    <t>10.1002/eap.2336</t>
  </si>
  <si>
    <t>Wei, XH; Li, QL; Liu, YQ; Liu, SR; Guo, XM; Zhang, L; Niu, DK; Zhang, WY</t>
  </si>
  <si>
    <t>restoring ecosystem carbon sequestration through afforestation: a sub-tropic restoration case study</t>
  </si>
  <si>
    <t>The long-term Forest Restoration Experimental Project (FREP) was established in 1991 on a sub-tropical, barren, degraded, red soil with a rolling terrain located in Taihe County, Jianxi province, China. The objective of the FREP was to evaluate the effects of restoration, through afforestation of various local climax species, on ecological functions to provide guidance for future restoration projects on severely deteriorated landscapes, which are very common in southern China. In this study, we selected five restoration forests: Chinese sweetgum (Liquidamber formosana), schima (Schima superb), masson's pine (Pinus massoniana), slash pine (Pinus elliottii), Chinese sweetgum x slash pine mixtures, and one experimental control (natural recovery) to evaluate the differences in carbon storage and pool structures, including above- and below-ground carbon pools, forest floor litter, woody debris, and soil organic carbon (SOC). A similar assessment was also conducted on the species functional groups (coniferous forest, broad-leaved forest, and mixed-species forest - broad-leaved x coniferous species mixture) based on groupings of studied species. We also evaluated the recovery trajectory of FREP's evergreen broad-leaved forest by comparing it with local ecosystems. Over the 19-year study period, the Total Ecosystem Carbon (TEC) stocks in the five restoration types were significantly higher than that in the control sites, but there were no significant differences in the TEC stock among the restoration types. The TEC was 119 Mg C ha(-1) for Chinese sweetgum, 118 Mg C ha(-1) for schima, 105 Mg C ha(-1) for masson's pine, 104 Mg C ha(-1) for slash pine, and 124 Mg C ha(-1) for the mixture. However, there was a significant variation in the carbon pool structure among restoration functional groups. The SOC pool sizes of broad-leaved and mixed-species forest were 25% and 16% significantly higher than the coniferous forest, respectively. This difference may be explained by the recovery trajectory, which suggests that the evergreen forest (schima) in FREP is still in the early developmental stage, and its projected rate of growth is much slower than the average growth rate in the region. This study clearly demonstrated that active restoration can enhance ecosystem carbon sequestration. Clearly, a long-term monitoring program is critical for obtaining more information that will enable us to extrapolate our findings for broader restoration plans and to increase the carbon sequestration strength of restored forests. (c) 2013 Elsevier B.V. All rights reserved.</t>
  </si>
  <si>
    <t>10.1016/j.foreco.2012.06.018</t>
  </si>
  <si>
    <t>Does not evaluate the impact of a subsidy</t>
  </si>
  <si>
    <t>Wentzel M., Pouris A.</t>
  </si>
  <si>
    <t>the development impact of solar cookers: a review of solar cooking impact research in south africa</t>
  </si>
  <si>
    <t>Solar cooking is often considered "a solution looking for a problem". Solar cookers have long been presented as an interesting solution to the world's problem of dwindling fuel wood sources and other environmental problems associated with wood fuel demand for cooking. However, recent GTZ field work in South Africa showed different benefits instead: the use of solar cookers resulted in appreciable fuel and time savings as well as increased energy security for households using commercial fuels. These observations are based on field tests in South Africa that started in 1996 to investigate the social acceptability of solar cookers and to facilitate local production and commercialisation of the technology. Impact studies and use rate studies have been carried out by a number of different organisations since the inception of the project and although commercialisation of the technology has not been achieved to its fullest potential, impact studies indicate that solar cookers have a positive development impact on households through fuel-, energy- and time savings. The article aims to summarise the findings of the various studies and present an overview of use rates and impact data. A variety of factors influence solar cooker use rates, which in turn determine impacts. Some factors are related to the user, some to the environment in which the cooker is used and some to the cooker itself. Ultimately, the data shows that on average, only 17% of solar cooker owners do not use their stoves after purchase and that active solar cooker users utilise their stoves on average for 31% of their cooking incidences. Since the majority of solar stove buyers actually use their stoves and obtain real benefits, this suggests that that solar cookers are indeed not a solution looking for a problem but a solution worth promoting. © 2006 Elsevier Ltd. All rights reserved.</t>
  </si>
  <si>
    <t>10.1016/j.enpol.2006.06.002</t>
  </si>
  <si>
    <t>West T.A.P., Börner J., Sills E.O., Kontoleon A.</t>
  </si>
  <si>
    <t>overstated carbon emission reductions from voluntary redd+ projects in the brazilian amazon</t>
  </si>
  <si>
    <t>Reducing emissions from deforestation and forest degradation (REDD+) has gained international attention over the past decade, as manifested in both United Nations policy discussions and hundreds of voluntary projects launched to earn carbon-offset credits. There are ongoing discussions about whether and how projects should be integrated into national climate change mitigation efforts under the Paris Agreement. One consideration is whether these projects have generated additional impacts over and above national policies and other measures. To help inform these discussions, we compare the crediting baselines established ex-ante by voluntary REDD+ projects in the Brazilian Amazon to counterfactuals constructed ex-post based on the quasi-experimental synthetic control method. We find that the crediting baselines assume consistently higher deforestation than counterfactual forest loss in synthetic control sites. This gap is partially due to decreased deforestation in the Brazilian Amazon during the early implementation phase of the REDD+ projects considered here. This suggests that forest carbon finance must strike a balance between controlling conservation investment risk and ensuring the environmental integrity of carbon emission offsets. Relatedly, our results point to the need to better align project- and national-level carbon accounting. © 2020 National Academy of Sciences. All rights reserved.</t>
  </si>
  <si>
    <t>10.1073/pnas.2004334117</t>
  </si>
  <si>
    <t>Wiik E., D’annunzio R., Pynegar E., Crespo D., Asquith N., Jones J.P.G.</t>
  </si>
  <si>
    <t>experimental evaluation of the impact of a payment for environmental services program on deforestation</t>
  </si>
  <si>
    <t>Despite calls for greater use of randomized control trials (RCTs) to evaluate the impact of conservation interventions; such experimental evaluations remain extremely rare. Payments for environmental services (PES) are widely used to slow tropical deforestation but there is widespread recognition of the need for better evidence of effectiveness. A Bolivian nongovernmental organization took the unusual step of randomizing the communities where its conservation incentive program (Watershared) was offered. We explore the impact of the program on deforestation over 5 years by applying generalized additive models to Global Forest Change (GFC) data. The “intention-to-treat” model (where units are analyzed as randomized regardless of whether the intervention was delivered as planned) shows no effect; deforestation did not differ between the control and treatment communities. However, uptake of the intervention varied across communities so we also explored whether higher uptake might reduce deforestation. We found evidence of a small effect at high uptake but the result should be treated with caution. RCTs will not always be appropriate for evaluating conservation interventions due to eth-ical and practical considerations. Despite these challenges, randomization can improve causal inference and deserves more attention from those interested in improving the evidence base for conservation. © 2019 The Authors. Conservation Science and Practice published by Wiley Periodicals, Inc. on behalf of Society for Conservation Biology.</t>
  </si>
  <si>
    <t>10.1111/csp2.8</t>
  </si>
  <si>
    <t>Do not report effect sizes</t>
  </si>
  <si>
    <t>Wiik E., Jones J.P.G., Pynegar E., Bottazzi P., Asquith N., Gibbons J., Kontoleon A.</t>
  </si>
  <si>
    <t>mechanisms and impacts of an incentive-based conservation program with evidence from a randomized control trial</t>
  </si>
  <si>
    <t>Conservation science needs more high-quality impact evaluations, especially ones that explore mechanisms of success or failure. Randomized control trials (RCTs) provide particularly robust evidence of the effectiveness of interventions (although they have been criticized as reductionist and unable to provide insights into mechanisms), but there have been few such experiments investigating conservation at the landscape scale. We explored the impact of Watershared, an incentive-based conservation program in the Bolivian Andes, with one of the few RCTs of landscape-scale conservation in existence. There is strong interest in such incentive-based conservation approaches as some argue they can avoid negative social impacts sometimes associated with protected areas. We focused on social and environmental outcomes based on responses from a household survey in 129 communities randomly allocated to control or treatment (conducted both at the baseline in 2010 and repeated in 2015–2016). We controlled for incomplete program uptake by combining standard RCT analysis with matching methods and investigated mechanisms by exploring intermediate and ultimate outcomes according to the underlying theory of change. Previous analyses, focused on single biophysical outcomes, showed that over its first 5 years Watershared did not slow deforestation or improve water quality at the landscape scale. We found that Watershared influenced some outcomes measured using the survey, but the effects were complex, and some were unexpected. We thus demonstrated how RCTs can provide insights into the pathways of impact, as well as whether an intervention has impact. This paper, one of the first registered reports in conservation science, demonstrates how preregistration can help make complex research designs more transparent, avoid cherry picking, and reduce publication bias. © 2020 Society for Conservation Biology</t>
  </si>
  <si>
    <t>10.1111/cobi.13508</t>
  </si>
  <si>
    <t>Survey data</t>
  </si>
  <si>
    <t>Wu Y.-B., Xu B., Feng H., Yang X.-L., Kang X.-Q.</t>
  </si>
  <si>
    <t>n2o abatement process and techno-economic analysis in nitric acid unit</t>
  </si>
  <si>
    <t>Greenhouse gas N2O may be generated in nitric acid production process, due to the side reaction of ammonia oxidation. The N2O emission reduction technology for nitric acid unit and the Clean Development Mechanism (CDM) monitoring methodology were introduced. The real-time monitoring system of process parameters and data acquisition system for supporting the calculation of N2O emission reduction capacity were established, and the calculation method for N2O catalytic decomposition of nitric acid unit was given. The estimate of N2O abatement capacity and the technical and economic analysis show that the expected annual emission reduction of the proposed project is about 236395 t (CO2 equivalent), the Carbon Emission Reductions (CERs) income is about 11 million yuan per year, the return of the financial internal rate after-tax is 28.84%, and the payback period (excluding construction period) is 2.5 a. It concludes that registered as a CDM project, the N2O emission reduction project in nitric acid unit can achieve environmental and economic benefits.</t>
  </si>
  <si>
    <t>Full text not retrievable</t>
  </si>
  <si>
    <t>Wunder S., Börner J., Ezzine-De-Blas D., Feder S., Pagiola S.</t>
  </si>
  <si>
    <t>payments for environmental services: past performance and pending potentials</t>
  </si>
  <si>
    <t>We develop a theory of change for payments for environmental services (PES) to review their imminent strengths and weaknesses in light of a growing body of impact evaluation studies. We show that PES are probably at least as environmentally additional as other conservation tools, based on the limited evidence. The original vision of PES as being direct, flexible, and potentially effective remains valid, but PES design and implementation have to be upgraded in their economic functioning to better realize this potential. Adverse self-selection, inadequate administrative targeting, and ill-enforced conditionality constitute three key obstacles that may considerably hamper PES success. Policies such as spatial targeting to service density, threat and cost levels, and payment differentiation can alleviate the design challenges. PES site selection needs to further move into high-threat areas. Making adequate PES design choices also requires the political will to boost environmental effects. Copyright © 2020 by Annual Reviews. All rights reserved</t>
  </si>
  <si>
    <t>10.1146/annurev-resource-100518-094206</t>
  </si>
  <si>
    <t>Good to discuss limitations, written by Wunder et al</t>
  </si>
  <si>
    <t>Yang W.-H., Zhao S.-N., Wang K.-H., Li W., Ma J.-Y.</t>
  </si>
  <si>
    <t>greenhouse effect reduction in biomass power plant: a case study</t>
  </si>
  <si>
    <t>Biomass power plants are among the renewable energy sources to which China is committed. These projects will reduce the greenhouse effect from biomass caused by natural decay and uncontrolled burning, and also will reduce greenhouse effect related to the burning of fossil fuel for power production. A case study of straw power generation project in Xiajin country, Shandong province of China is discussed in this paper. The project is going to be built as a CDM - Clean Development Mechanism - project, meaning that it will trigger CO2 credits which can be sold. The analyses are conducted based on methodology ACM0006 of CDM for the estimation of greenhouse effect reduction for the project's baseline. It is found that the project will reduce emissions of about 2.906 million tones of CO2e over the next 21-year lifetime, and at the same time, 150,000MWh electricity will be produced per year. The evaluation of prices at links of purchase and storage straws and economic performance are also discussed in this paper. ©2009 IEEE.</t>
  </si>
  <si>
    <t>10.1109/icbbe.2009.5162893</t>
  </si>
  <si>
    <t>Yang W., Liu W., Viña A., Luo J., He G., Ouyang Z., Zhang H., Liu J.</t>
  </si>
  <si>
    <t>performance and prospects of payments for ecosystem services programs: evidence from china</t>
  </si>
  <si>
    <t>Systematic evaluation of the environmental and socioeconomic effects of Payments for Ecosystem Services (PES) programs is crucial for guiding policy design and implementation. We evaluated the performance of the Natural Forest Conservation Program (NFCP), a national PES program of China, in the Wolong Nature Reserve for giant pandas. The environmental effects of the NFCP were evaluated through a historical trend (1965-2001) analysis of forest cover to estimate a counter-factual (i.e., without-PES) forest cover baseline for 2007. The socioeconomic effects of the NFCP were evaluated using data collected through household interviews carried out before and after NFCP implementation in 2001. Our results suggest that the NFCP was not only significantly associated with increases in forest cover, but also had both positive (e.g., labor reduction for fuelwood collection) and negative (e.g., economic losses due to crop raiding by wildlife) effects on local households. Results from this study emphasize the importance of integrating local conditions and understanding underlying mechanisms to enhance the performance of PES programs. Our findings are useful for the design and implementation of successful conservation policies not only in our study area but also in similar places around the world. © 2013 Elsevier Ltd.</t>
  </si>
  <si>
    <t>10.1016/j.jenvman.2013.04.019</t>
  </si>
  <si>
    <t>Yang, WH; Zhao, SN; Wang, KH; Li, W; Ma, JY</t>
  </si>
  <si>
    <t>Biomass power plants are among the renewable energy sources to which China is committed. These projects will reduce the greenhouse effect from biomass caused by natural decay and uncontrolled burning, and also will reduce greenhouse effect related to the burning of fossil fuel for power production. A case study of straw power generation project in Xiajin country, Shandong province of China is discussed in this paper. The project is going to be built as a CDM - Clean Development Mechanism - project, meaning that it will trigger CO2 credits which can be sold. The analyses are conducted based on methodology ACM0006 of CDM for the estimation of greenhouse effect reduction for the project 's baseline. It is found that the project will reduce emissions of about 2.906 million tones of CO(2)e over the next 21-year lifetime, and at the same time, 150,000MWh electricity will be produced per year. The evaluation of prices at links of purchase and storage straws and economic performance are also discussed in this paper.</t>
  </si>
  <si>
    <t>Zhou T., Shen W., Qiu X., Chang H., Yang H., Yang W.</t>
  </si>
  <si>
    <t>impact evaluation of a payments for ecosystem services program on vegetation quantity and quality restoration in inner mongolia</t>
  </si>
  <si>
    <t>Globally, the payments for ecosystem services (PES) program has become a helpful tool that serves the purpose of mitigating ecosystem degradation and protecting ecosystem services. However, the ecological effects of existing PES programs based on counterfactual baselines, quantification and sophisticated statistical analyses are still poorly understood. Taking Inner Mongolia as an example, this study evaluated the ecological effectiveness of the Natural Forest Conservation Program (NFCP) using the matching approach. The findings are as follows. First, 49.8% and 41.5% of the townships had significant gains in vegetation quantity and quality between 2000 and 2015, respectively; while 9.5% and 13.7% of the townships had significant losses in vegetation quantity and quality, respectively. Second, for forest quantity recovered townships, comparing to the NFCP unenrolled townships, the enrolled townships had increased forest quantity by additional 0.377 million ha (5.2%) from 2000 to 2015. Third, for forest quality recovered townships, the enrolled townships on average additionally increased forest quality by 465.513 Gg carbon (3.6%) from 2000 to 2015. Our study helps to promote sophisticated impact evaluation of conservation policies, which would improve the understanding and management of conservation practices in China and abroad. © 2021 The Authors</t>
  </si>
  <si>
    <t>10.1016/j.jenvman.2021.114113</t>
  </si>
  <si>
    <t>He, G., Morse, R.</t>
  </si>
  <si>
    <t>Addressing carbon Offsetters’ Paradox: Lessons from Chinese
wind CDM</t>
  </si>
  <si>
    <t>The clean development mechanism (CDM) has been a leading international carbon market and a driving
force for sustainable development. But the eruption of controversy over offsets from Chinese wind power
in 2009 exposed cracks at the core of how carbon credits are verified in the developing economies. The
Chinese wind controversy therefore has direct implications for the design and negotiation of any
successor to the Kyoto Protocol or future market-based carbon regimes. In order for carbon markets to
avoid controversy and function effectively, the lessons from the Chinese wind controversy should be used
to implement key reforms in current and future carbon policy design. The paper examines the
application of additionality in the Chinese wind power market and draws implications for the design
of effective global carbon offset policy. It demonstrates the causes of the wind power controversy,
highlights underlying structural flaws, in how additionality is applied in China, the Offsetters' Paradox,
and charts a reform path that can strengthen the credibility of global carbon markets.</t>
  </si>
  <si>
    <t>10.1016/j.enpol.2013.09.021</t>
  </si>
  <si>
    <t>Haya B.</t>
  </si>
  <si>
    <t>Carbon Offsetting: An Efficient Way to Reduce Emissions or to Avoid Reducing Emissions? An Investigation and Analysis of Offsetting Design and Practice in India and China</t>
  </si>
  <si>
    <t>Carbon trading is being implemented on international, national and sub-national scales in most places where greenhouse gas (GHG) emissions targets are enacted. The appeal of carbon trading is efficiency, lowering the cost of climate mitigation by allowing the market to find the least expensive sources of reduction. In this dissertation I probe the assumptions that carbon trading is efficient and effective through grounded case study.
A multi-year study on how the Kyoto Protocol's Clean Development Mechanism (CDM) - the world's largest carbon offsetting program - is working in practice in the Indian power sector (Chapter 2) documents large uncertainties associated with the emissions reduced by the program. This uncertainty has resulted in large numbers of CDM projects that do not actually reduce emissions (are "non-additional") and regulatory uncertainty that undermines the effectiveness of the program in supporting new projects. In the medium- and long-term, even if the quality of offsetting projects can be assured, the purported efficiency of offsetting must be weighed against ways that offsetting at large scale makes international climate change cooperation more difficult over the next decades.
There has been a lot of interest in continuing offsetting by ensuring that the credits generated represent real emissions reductions. Chapter 3 examines the prospects for developing a more rigorous "additionality test" for filtering out proposed CDM projects that are business-as-usual and therefore do not represent real emissions reductions under the program. Through in depth case studies of additionality testing for wind, biomass and hydropower projects in India, I conclude that at today's carbon prices there is no accurate verifiable indicator of whether CO2 reduction projects would be built without the CDM.
Chapter 4 probes the effectiveness of carbon crediting in incentivizing emissions reductions. A focused look at the history of support for bagasse cogeneration in India reveals that a range of shifting barriers have impeded the development of this cost effective technology. A carbon price alone would not have overcome the barriers to this technology, and parallel support efforts were needed to spur this technology.
Post-2012 climate change agreements and legislation include provisions for replacing CDM additionality testing with standardized project eligibility criteria and indicate a shift away from project-based offsetting towards offsetting on a sectoral level as ways to retain the efficiency of offsetting, but avoid the current problems with the CDM. I examine this range of proposals for reforming or replacing the CDM with a study of the design of a sectoral crediting programs in the cement sector in Shandong province in China. This study indicates that for most conceptions of sectoral crediting programs, the problems with the CDM documented in Chapters 2, 3 and 4 risk being even worse when offsetting is implemented on a sectoral level.
I conclude with a brief discussion of how some of the inefficiencies of offsetting may feature in carbon trading generally by tracing parallels between the design and implementation of the CDM and California's Low Carbon Fuel Standard. I end with a policy discussion of the political space within which offsetting is being negotiated internationally, and within the US, and alternatives to the CDM and offsetting that might fulfill political and environmental goals together.</t>
  </si>
  <si>
    <t>Studies provide rich detail on case studies, but no additionality estimates using experimental or rigorous observational studies (e.g., diff-in-diff and matching)</t>
  </si>
  <si>
    <t>Wara, M.</t>
  </si>
  <si>
    <t>Measuring the Clean Development Mechanism's Performance and Potential</t>
  </si>
  <si>
    <t>The Clean Development Mechanism (CDM) of the Kyoto Protocol is the first global attempt to address a global environmental public goods problem with a market-based mechanism. The CDM is a carbon credit market where sellers, located exclusively in developing countries, can generate and certify emissions reductions that can be sold to buyers located in developed countries. Since 2004 it has grown rapidly and is now a critical component of developed-country government and private-firm compliance strategies for the Kyoto Protocol. This Article presents an overview of the development and current shape of the market, then examines two important classes of emission reduction projects within the CDM and argues that they both point to the need for reform of the international climate regime in the post-Kyoto era, albeit in different ways. Potential options for reforming the CDM and an alternative mechanism for financing emissions reductions in developing countries are then presented and discussed.</t>
  </si>
  <si>
    <t>Erickson, P., Lazarus, M., Spalding-Fecher, R.</t>
  </si>
  <si>
    <t>Net climate change mitigation of the Clean Development Mechanism</t>
  </si>
  <si>
    <t>The Clean Development Mechanism (CDM) has allowed industrialized countries to buy credits from developing countries for the purpose of meeting targets under the Kyoto Protocol. In principle, the CDM simply shifts the location of emission reductions, with no net mitigation impact. Departing from this zero-sum calculus, the Cancun Agreements reached at the sixteenth session of the Conference of the Parties (COP) in 2010 called for “one or more market-based mechanisms” capable of “ensuring a net decrease and/or avoidance of global greenhouse gas emissions”, an intention reiterated at COP 17 and COP 18. This article explores the extent to which the CDM may or may not already lead to such a “net decrease.” It finds that the CDM׳s net mitigation impact likely hinges on the additionality of large-scale power projects, which are expected to generate the majority of CDM credits going forward. If these projects are truly additional and continue to operate well beyond the credit issuance period, they will decrease global greenhouse gas emissions. However, if they are mostly non-additional, as research suggests, they could increase global greenhouse gas emissions. The article closes with a discussion of possible means to increase mitigation benefit.</t>
  </si>
  <si>
    <t>Scenario Analysis</t>
  </si>
  <si>
    <t>Anderson, C., Field, C., Mach, K.</t>
  </si>
  <si>
    <t>Forest offsets partner climate-change mitigation with conservation</t>
  </si>
  <si>
    <t>Are forest offsets an effective way to address climate change, and do they provide other benefits? In some climate-change mitigation policies, industries and individuals can purchase offsets that compensate for their greenhouse-gas emissions by reducing emissions elsewhere. However, offsets may undermine mitigation efforts, by potentially giving carbon credits for emissions reductions that would have occurred even without the offset program in place. We evaluate California's forest offset program – the first-ever legally enforceable “compliance” offset program for existing forests – to determine whether offsets (1) provide additional emissions reductions that would not have occurred without the program (called “additionality”) and (2) yield other benefits. We found that California's forest offset program, comprising a small portion of the state's mitigation portfolio, does not inhibit overall emissions reductions. Further, the program advances stringent “additionality” of emissions reductions through multiple mechanisms. Finally, mitigation through forest offsets can yield a suite of important co-benefits. Lessons from California's experience with forest offsets can help to inform other offset programs that are increasingly being developed around the world.</t>
  </si>
  <si>
    <t>Robalino et al</t>
  </si>
  <si>
    <t>Evaluating Interactions of Forest Conservation Policies on Avoided Deforestation</t>
  </si>
  <si>
    <t>We estimate the effects on deforestation that have resulted from policy interactions between parks and payments and between park buffers and payments in Costa Rica between 2000 and 2005. We show that the characteristics of the areas where protected and unprotected lands are located differ significantly. Additionally, we find that land characteristics of each of the policies and of the places where they interact also differ significantly. To adequately estimate the effects of the policies and their interactions, we use matching methods. Matching is implemented not only to define adequate control groups, as in previous research, but also to define those groups of locations under the influence of policies that are comparable to each other. We find that it is more effective to locate parks and payments away from each other, rather than in the same location or near each other. The high levels of enforcement inside both parks and lands with payments, and the presence of conservation spillovers that reduce deforestation near parks, significantly reduce the potential impact of combining these two policies.</t>
  </si>
  <si>
    <t>doi.org/10.1371/journal.pone.0124910</t>
  </si>
  <si>
    <t>Linkie M., Smith, R., Zhu Y., Martyr, D., et al</t>
  </si>
  <si>
    <t>Evaluating Biodiversity Conservation around a Large
Sumatran Protected Area</t>
  </si>
  <si>
    <t>Many of the large, donor-funded community-based conservation projects that seek to reduce bio-
diversity loss in the tropics have been unsuccessful. There is, therefore, a need for empirical evaluations to
identify the driving factors and to provide evidence that supports the development of context-specific conser-
vation projects. We used a quantitative approach to measure, post hoc, the effectiveness of a US$19 million
Integrated Conservation and Development Project (ICDP) that sought to reduce biodiversity loss through the
development of villages bordering Kerinci Seblat National Park, a UNESCO World Heritage Site in Indonesia.
We focused on the success of the ICDP component that disbursed a total of US$1.5 million through develop-
ment grants to 66 villages in return for their commitment to stop illegally clearing the forest. To investigate
whether the ICDP lowered deforestation rates in focal villages, we selected a subset of non-ICDP villages that
had similar physical and socioeconomic features and compared their respective deforestation rates. Village
participation in the ICDP and its development schemes had no effect on deforestation. Instead, accessible
areas where village land-tenure had been undermined by the designation of selective-logging concessions
tended to have the highest deforestation rates. Our results indicate that the goal of the ICDP was not met and,
furthermore, suggest that both law enforcement inside the park and local property rights outside the park
need to be strengthened. Our results also emphasize the importance of quantitative approaches in helping to
inform successful and cost-effective strategies for tropical biodiversity conservation</t>
  </si>
  <si>
    <t>10.1111/j.1523-1739.2008.00906.x</t>
  </si>
  <si>
    <t>Chan and Huenteler</t>
  </si>
  <si>
    <t>Financing Wind Energy Deployment in China through the Clean Development Mechanism</t>
  </si>
  <si>
    <t>Renewable Energy</t>
  </si>
  <si>
    <t>Calel et al</t>
  </si>
  <si>
    <t>Do Carbon Offsets Offset Carbon?</t>
  </si>
  <si>
    <t>Gillenwater et al</t>
  </si>
  <si>
    <t>Additionality of wind energy investments in the U.S. voluntary green power market</t>
  </si>
  <si>
    <t>The intensive margin of technology adoption – Experimental evidence on improved cooking stoves in rural Senegal</t>
  </si>
  <si>
    <t>Today, almost 3 billion people in developing countries rely on biomass as primary cooking fuel, with profound negative implications for their well-being. Improved biomass cooking stoves are alleged to counteract these adverse effects. This paper evaluates take-up and impacts of low-cost improved stoves through a randomized controlled trial. The randomized stove is primarily designed to curb firewood consumption, but not smoke emissions. Nonetheless, we find considerable effects not only on firewood consumption, but also on smoke exposure and, consequently, smoke-related disease symptoms. The reduced smoke exposure results from behavioural changes in terms of increased outside cooking and a reduction in cooking time. We conclude that in order to assess the effectiveness of a technology-oriented intervention, it is critical to not only account for the incidence of technology adoption – the extensive margin – but also for the way the new technology is used – the intensive margin.</t>
  </si>
  <si>
    <t>10.1016/j.jhealeco.2015.03.006</t>
  </si>
  <si>
    <t>Household</t>
  </si>
  <si>
    <t>West et al.</t>
  </si>
  <si>
    <t>Carbon credits from tropical forest conservation projects unlikely to mitigate climate change</t>
  </si>
  <si>
    <t>Carbon-offset credits traded on voluntary carbon markets largely originate from REDD+ (Reduced Emissions  from  Deforestation  and  forest  Degradation)  projects  across  the  tropics  claiming “reductions in forest loss” vis-à-vis baselines established ex-ante. However, these are typically not subjected to counterfactual-based evaluation. We present an ex-post evaluation of the deforestation impacts  of  27  voluntary  REDD+  projects  across  six  tropical  countries  using  synthetic  control methods  for  causal  inference.  We  compare  the  projects’  ex-ante  crediting  baselines  (usually assuming  continuation  of  historical  averages)  with  our  ex-post  counterfactuals  (informed  by observable control sites). We find that most projects have not reduced deforestation in comparison to  their  counterfactuals.  For  projects  that  did  reduce  deforestation,  our  estimates  suggest  the reductions were substantially lower than claimed. These findings call into question the environmental  integrity  of  project  offsets,  and  highlight  the  need  for  continued  improvement  in 
the methodologies used for the construction of REDD+ baselines.</t>
  </si>
  <si>
    <t>Badgley G., Freeman J., Hamman J.J., Haya B., Trugman A.T., Anderegg W.R.L., Cullenward D.</t>
  </si>
  <si>
    <t>systematic over-crediting in california's forest carbon offsets program</t>
  </si>
  <si>
    <t>Carbon offsets are widely used by individuals, corporations, and governments to mitigate their greenhouse gas emissions on the assumption that offsets reflect equivalent climate benefits achieved elsewhere. These climate-equivalence claims depend on offsets providing real and additional climate benefits beyond what would have happened, counterfactually, without the offsets project. Here, we evaluate the design of California's prominent forest carbon offsets program and demonstrate that its climate-equivalence claims fall far short on the basis of directly observable evidence. By design, California's program awards large volumes of offset credits to forest projects with carbon stocks that exceed regional averages. This paradigm allows for adverse selection, which could occur if project developers preferentially select forests that are ecologically distinct from unrepresentative regional averages. By digitizing and analyzing comprehensive offset project records alongside detailed forest inventory data, we provide direct evidence that comparing projects against coarse regional carbon averages has led to systematic over-crediting of 30.0 million tCO2e (90% CI: 20.5‚Äì38.6 million¬†tCO2e) or 29.4% of the credits we analyzed (90% CI: 20.1%‚Äì37.8%). These excess credits are worth an estimated $410 million (90% CI: $280‚Äì$528 million) at recent market prices. Rather than improve forest management to store additional carbon, California's forest offsets program creates incentives to generate offset credits that do not reflect real climate benefits. ¬© 2021 The Authors. Global Change Biology published by John Wiley &amp; Sons Ltd.</t>
  </si>
  <si>
    <t>10.1111/gcb.15943</t>
  </si>
  <si>
    <t>Berkouwer, S., Dean, J.</t>
  </si>
  <si>
    <t>Credit and attention in the adoption of profitable energy efficient technologies in Kenya</t>
  </si>
  <si>
    <t>We study an energy efficient charcoal cookstove in an experiment
with 1,000 households in Nairobi. We estimate a 39 percent reduc-
tion in charcoal spending, which matches engineering estimates,
generating a 295 percent annual return. Despite fuel savings of $237
over the stove’s two-year lifespan—and $295 in emissions reduc-
tions—households are only willing to pay $12. Drawing attention
to energy savings does not increase demand. However, a loan more
than doubles willingness to pay: credit constraints prevent adop-
tion of privately optimal technologies. Energy efficient technologies
could drive sustainable development by slowing greenhouse emis-
sions while saving households money. (JEL D12, D91, G51, O12,
O13, O32, Q54)</t>
  </si>
  <si>
    <t>10.1257/aer.20210766</t>
  </si>
  <si>
    <t>Cookstoves</t>
  </si>
  <si>
    <t>Guizar-Coutiño A. et al</t>
  </si>
  <si>
    <t>Aglobal evaluation of the effectiveness of voluntary REDD+ projects at reducing deforestation and degradation in the moist tropics</t>
  </si>
  <si>
    <t>Reducing emissions from deforestation and forest degradation (REDD+) projects aim to contribute to climate change mitigation by protecting and enhancing carbon stocks in tropical forests, but there have been no systematic global evaluations of their impact. We used a new data set for tropical humid forests and a standardized evaluation approach (based on pixel matching) to quantify the performance of a representative sample of 40 voluntary REDD+ projects in 9 countries certified under the Verified Carbon Standard (VCS). In the first 5 years of implementation, deforestation within project areas was reduced by 47% (95% confidence interval [CI]: 24–68) compared with matched counterfactual pixels, and degradation rates were 58% lower (95% CI: 49–63). Reductions were small in absolute terms but greater in sites located in high-deforestation settings and did not appear to be substantially undermined by leakage activities in forested areas within 10 km of project boundaries. At the 26th Conference of the Parties of the United Nations Framework Convention on Climate Change, the international community renewed its commitment to tackling tropical deforestation as a nature-based solution to climate change. Our results indicate that incentivizing forest conservation through voluntary site-based projects can slow tropical deforestation and highlight the particular importance of prioritizing financing for areas at greater risk of deforestation.</t>
  </si>
  <si>
    <t>10.1111/cobi.13970</t>
  </si>
  <si>
    <t>Coffield et al</t>
  </si>
  <si>
    <t>Using remote sensing to quantify the additional climate
benefits of California forest carbon offset projects</t>
  </si>
  <si>
    <t>Nature-based
climate solutions are a vital component of many climate mitigation strategies,
including California's, which aims to achieve carbon neutrality by 2045. Most
carbon offsets in California's cap-and-
trade
program come from improved forest management
(IFM) projects. Since 2012, various landowners have set up IFM projects following
the California Air Resources Board's IFM protocol. As many of these projects
approach their 10th year, we now have the opportunity to assess their effectiveness,
identify best practices, and suggest improvements toward future protocol revisions. In
this study, we used remote sensing-based
datasets to evaluate the carbon trends and
harvest histories of 37 IFM projects in California. Despite some current limitations and
biases, these datasets can be used to quantify carbon accumulation and harvest rates
in offset project lands relative to nearby similar “control” lands before and after the projects
began. Five lines of evidence suggest that the carbon accumulated in offset projects
to date has generally not been additional to what might have otherwise occurred:
(1) most forests in northwestern California have been accumulating carbon since at least
the mid-1980s
and continue to accumulate carbon, whether enrolled in offset projects
or not; (2) harvest rates were high in large timber company project lands before IFM
initiation, suggesting they are earning carbon credits for forests in recovery; (3) projects
are often located on lands with higher densities of low-timber-
value
species; (4) carbon
accumulation rates have not yet increased on lands that enroll as offset projects, relative
to their pre-enrollment
levels; and (5) harvest rates have not decreased on most project
lands since offset project initiation. These patterns suggest that the current protocol
should be improved to robustly measure and reward additionality. In general, our framework
of geospatial analyses offers an important and independent means to evaluate the
effectiveness of the carbon offsets program, especially as these data products continue
improving and as offsets receive attention as a climate mitigation strategy.</t>
  </si>
  <si>
    <t>10.1111/gcb.16380</t>
  </si>
  <si>
    <t>ID</t>
  </si>
  <si>
    <t>Publ_year</t>
  </si>
  <si>
    <t>Region</t>
  </si>
  <si>
    <t>Country</t>
  </si>
  <si>
    <t>Sub_sector</t>
  </si>
  <si>
    <t>Start_year</t>
  </si>
  <si>
    <t>Baseline_year</t>
  </si>
  <si>
    <t>Intervention_month</t>
  </si>
  <si>
    <t>Post_intervention_month</t>
  </si>
  <si>
    <t>Total_study_month</t>
  </si>
  <si>
    <t>Total_sample</t>
  </si>
  <si>
    <t>Treatment_sample</t>
  </si>
  <si>
    <t>Control_sample</t>
  </si>
  <si>
    <t>Generic_study_design</t>
  </si>
  <si>
    <t>Detailed_study_design</t>
  </si>
  <si>
    <t>Dependent_variable</t>
  </si>
  <si>
    <t>Statistical_method</t>
  </si>
  <si>
    <t>Page_effect</t>
  </si>
  <si>
    <t>Coefficient_r</t>
  </si>
  <si>
    <t>Coefficient_sd</t>
  </si>
  <si>
    <t>Standardized_effect</t>
  </si>
  <si>
    <t>Cohens_d</t>
  </si>
  <si>
    <t>Mean_treatment</t>
  </si>
  <si>
    <t>Mean_control</t>
  </si>
  <si>
    <t>Mean_difference</t>
  </si>
  <si>
    <t>P_value</t>
  </si>
  <si>
    <t>Baseline_emissions_consumptions</t>
  </si>
  <si>
    <t>Post_intervention_emissions</t>
  </si>
  <si>
    <t>Percentage_change</t>
  </si>
  <si>
    <t>Percentage_change_w_correction</t>
  </si>
  <si>
    <t>Correction_factor</t>
  </si>
  <si>
    <t>Coefficient_sd_type</t>
  </si>
  <si>
    <t>Effect_direction</t>
  </si>
  <si>
    <t>Central estimate type</t>
  </si>
  <si>
    <t>Uncertainty quantification</t>
  </si>
  <si>
    <t>Post-intervention permanence</t>
  </si>
  <si>
    <t>Co-benefits</t>
  </si>
  <si>
    <t>Co_benefits_assessment</t>
  </si>
  <si>
    <t>Leakage_investigated</t>
  </si>
  <si>
    <t>Leakage_assessment</t>
  </si>
  <si>
    <t>Number control variables</t>
  </si>
  <si>
    <t>Offsets_issued</t>
  </si>
  <si>
    <t>Additionality_estimate</t>
  </si>
  <si>
    <t>Additionality_estimate_type</t>
  </si>
  <si>
    <t>Number_offset projects_evaluated</t>
  </si>
  <si>
    <t>Offset_registry</t>
  </si>
  <si>
    <t>Volume_credits_issued_MT</t>
  </si>
  <si>
    <t>Notes_scope</t>
  </si>
  <si>
    <t>Notes_intervention_timing</t>
  </si>
  <si>
    <t>Notes_sample_size</t>
  </si>
  <si>
    <t>Notes_study design</t>
  </si>
  <si>
    <t>Notes_effect_size</t>
  </si>
  <si>
    <t>Notes_other</t>
  </si>
  <si>
    <t>Notes_co-benefits</t>
  </si>
  <si>
    <t>Notes_permanence</t>
  </si>
  <si>
    <t>Notes_leakage</t>
  </si>
  <si>
    <t>Latin America</t>
  </si>
  <si>
    <t>Brazil</t>
  </si>
  <si>
    <t>REDD+</t>
  </si>
  <si>
    <t>Rigorous observational study</t>
  </si>
  <si>
    <t>Difference-in-difference + matching</t>
  </si>
  <si>
    <t>Forest cover change between 2010 and 2014 (share of of land area) in percentage points</t>
  </si>
  <si>
    <t>DID-matching estimators</t>
  </si>
  <si>
    <t>Standard errors</t>
  </si>
  <si>
    <t>Central estimate</t>
  </si>
  <si>
    <t>Point estimate with uncertainty</t>
  </si>
  <si>
    <t>Positive</t>
  </si>
  <si>
    <t>No evidence of leakage</t>
  </si>
  <si>
    <t>Intervention combined i) awareness raising on environmental legislation, ii) properties environmental registration (Cadastro Ambiental Rural) and iii) Payment for Environmental Services (cash payments for i) 30% of payment if 50% of property in Legal Reserve, 30% of 15m wide permanent protected areas, iii) 40% left based on adoption of fire-free land management) and iv) sustainable livelihood alterantives (cattle ranching intensification, agroforestry, black pepper production)</t>
  </si>
  <si>
    <t>The first study period (2010-2014) focuses on the impact of the treatment, the second study period (2014-2019) covers partly the impact of the intervention and partly the post-intervention period. We extract the effects for 2010-2014</t>
  </si>
  <si>
    <t>Observations: Estimated twice 2010 and 2014 with 52 treated and 40 matched control households; Cohen's D calculations differs slightly from the reported Cohen's d in study because we use the effect sizes instead of SD of treatment and control for comparability sake with other studies</t>
  </si>
  <si>
    <t xml:space="preserve"> increased the probability of improving enrollees' well-being by 27–44%.</t>
  </si>
  <si>
    <t>After the project ended, forest loss rebounded and perceived well-being declined – yet, importantly, past saved forest was not cleared.However, we failed to detect a significant forest conservation impact after the project ended, suggesting that deforestation resumed to pre- treatment trends and that the intervention was not sufficient to trigger long-lasting deforestation reduction. However, we failed to detect a significant forest conservation impact after the project ended, suggesting that deforestation resumed to pre- treatment trends and that the intervention was not sufficient to trigger long-lasting deforestation reduction (Table 2). Indeed, for the second period (2014–2019), we found that ATT from all DID matching estimators were non-significant for forest cover. We also detected a significant negative impact on perceived well-being for the same period.</t>
  </si>
  <si>
    <t>We found no evidence for significant intra-community leakage.</t>
  </si>
  <si>
    <t>10.1016/j.ecolecon.2022.107569</t>
  </si>
  <si>
    <t>Intervention combined i) awareness raising on environmental legislation, ii) properties environmental registration (Cadastro Ambiental Rural) and iii) Payment for Environmental Services (cash payments for i)30% of payment if 50% of property in Legal Reserve, 30% of 15m wide permanent protected areas, iii) 40% left based on adoption of fire-free land management) and iv) sustainable livelihood alterantives (cattle ranching intensification, agroforestry, black pepper production)</t>
  </si>
  <si>
    <t>After the project ended, forest loss rebounded and perceived well-being declined – yet, importantly, past saved forest was not cleared.However, we failed to detect a significant forest conservation impact after the project ended, suggesting that deforestation resumed to pre- treatment trends and that the intervention was not sufficient to trigger long-lasting deforestation reduction</t>
  </si>
  <si>
    <t>10.1016/j.ecolecon.2022.107570</t>
  </si>
  <si>
    <t>Forest cover in 2014 (share of land area)</t>
  </si>
  <si>
    <t>Effects and sample size extracted from SI, specifically AJAE-MS#17227-Stata Log-Simonet.txt. 
% change reported directly in study on p.221</t>
  </si>
  <si>
    <t>The null assumption of no impact cannot be rejected whatever the estimator considered, which indicates that, if there is any spillover effect, it is too small to be detected using our data</t>
  </si>
  <si>
    <t>10.1093/ajae/aay029</t>
  </si>
  <si>
    <t>10.1093/ajae/aay030</t>
  </si>
  <si>
    <t>10.1093/ajae/aay031</t>
  </si>
  <si>
    <t>Von Thaden J., Manson R.H., Congalton R.G., L√≥pez-Barrera F., Salcone J.</t>
  </si>
  <si>
    <t>a regional evaluation of the effectiveness of mexico‚Äôs payments for hydrological services</t>
  </si>
  <si>
    <t>Recent criticisms of, and financial limits on, payment for hydrologic services (PHS) programs suggest that rigorous, spatially explicit evaluations are urgently needed to improve their effectiveness in conserving forest cover and to justify payments. To evaluate the effectiveness of Mexico‚Äôs PHS programs in the Pixquiac and Gavilanes subwatersheds in central Veracruz state, we used a grid-based approach to (1) compare the suitability of national versus regional deforestation risk models in selecting the parcels that should receive payment and (2) evaluate three metrics of program effectiveness in parcels receiving PHS: forest cover loss, additionality associated with deforestation risk, and leakage. Our results suggest that the national deforestation risk model was less effective at predicting actual deforestation patterns and tended to underestimate deforestation risk vs. models run regionally. Regional analysis showed parcels receiving PHS exhibited significantly lower deforestation in plots receiving PHS (0.76% loss) vs. control areas (6.29%) between 2003 and 2013. Furthermore, we found relatively poor additionality with only 38.5% of PHS occurring in zones with high or very high deforestation probability. Finally, we did not detect significant evidence of proximal leakage in our study subwatersheds. Our findings suggest that the PHS programs in central Veracruz have helped to reduce, but not stop forest loss completely. Using increased targeting of areas with higher deforestation risk in selecting PHS areas and updated regional deforestation risk models should be helpful in evaluating and increasing the effectiveness of these programs. ¬© 2019, Springer-Verlag GmbH Germany, part of Springer Nature.</t>
  </si>
  <si>
    <t>Mexico</t>
  </si>
  <si>
    <t>Difference in-means + matching</t>
  </si>
  <si>
    <t>Difference in means</t>
  </si>
  <si>
    <t xml:space="preserve">We assume that the baseline forest loss between quadrants is the same in the treatment and control group. Authors do not explicitly test this, so estimates should be taken with caution. </t>
  </si>
  <si>
    <t>PHSfromMexico’snationalprogram seeks to conserveforest cover under the assumptionthatgreater forest cover increases the provision of hydrological services (Muñoz-Piña et al. 2008). O</t>
  </si>
  <si>
    <t>Finally, we did not detect significant evidence of proximal leakage in our study subwatersheds.</t>
  </si>
  <si>
    <t>We evaluated a program of payments for ecosystem services in Uganda that offered forestowning households annual payments of 70,000 Ugandan shillings per hectare if they conserved their forest. The program was implemented as a randomized controlled trial in 121 villages, 60 of which received the program for 2 years. The primary outcome was the change in land area covered by trees, measured by classifying high-resolution satellite imagery. We found that tree cover declined by 4.2% during the study period in treatment villages, compared to 9.1% in control villages. We found no evidence that enrollees shifted their deforestation to nearby land. We valued the delayed carbon dioxide emissions and found that this program benefit is 2.4 times as large as the program costs. ¬© 2017 The Authors.</t>
  </si>
  <si>
    <t>Africa</t>
  </si>
  <si>
    <t>Uganda</t>
  </si>
  <si>
    <t>Experimental study</t>
  </si>
  <si>
    <t>Randomised Controlled Trial</t>
  </si>
  <si>
    <t>Forest cover (ha)</t>
  </si>
  <si>
    <t>OLS</t>
  </si>
  <si>
    <t>Heteroskedasticity-robust standard errors</t>
  </si>
  <si>
    <t>Neutral</t>
  </si>
  <si>
    <t>Village-level</t>
  </si>
  <si>
    <t>We also estimated program impacts on secondary outcomes collected via a household survey. Note that a reduction in others’ right to gather firewood and access PFOs’ land was very likely a regressive effect because landowners often let poorer neighbors gather firewood or cut down very small trees for building material. Thus, the program could have had a negative impact on non-owners of forest, unless PFOs found some other way to make transfers to their poorer neighbors. We examined expenditures as a proxy for income and did not find strong evidence that it either increased or decreased, although there was weak evidence that nonfood expenditures may have increased.</t>
  </si>
  <si>
    <t>Overall no indication of leakage. Analyzing deforestation in the study region only allowed us to assess some forms of leakage. The gains in forest cover in the study region might have been offset by increases in deforestation outside the region</t>
  </si>
  <si>
    <t>PFO-level</t>
  </si>
  <si>
    <t>We estimate the effects of Peru‚Äôs oldest watershed payments for environmental services (PES) initiative in Moyobamba (Andes‚ÄìAmazon transition zone) and disentangle the complex intervention into its two main forest conservation treatments. First, a state-managed protected area (PA) was established, allowing sustainable use but drastically limiting de facto land use and land rights of households in the upper watershed through command-and-control interventions. Second, a subset of those environmentally regulated households also received incentives: PES-like voluntary contracts with conditional in-kind rewards, combined with access to participation in sustainable income-generating activities of the integrated conservation and development project (ICDP) type. To evaluate impacts, we perform matching procedures and adjustment regressions to obtain the average treatment effect on the treated (ATT) of each intervention. We investigate impacts on plot-level forest cover and household welfare for the period 2010‚Äì2016. We find that both treatments‚Äîcommand-and-control restrictions and the incentive package‚Äîmodestly but significantly mitigated primary forest loss. Incentive-induced conservation gains came at elevated per-hectare implementation costs. We also find positive effects on incentive-treated households‚Äô incomes and assets; however, their self-perceived wellbeing counterintuitively declined. We hypothesise that locally frustrated beneficiary expectations vis-a-vis the ambitiously designed PES-cum-ICDP intervention help explain this surprising finding. We finalise with some recommendations for watershed incentives and policy mix design in Moyobamba and beyond. ¬© 2019 Montoya-Zumaeta et al. This is an open access article distributed under the terms of the Creative Commons Attribution License, which permits unrestricted use, distribution, and reproduction in any medium, provided the original author and source are credited.</t>
  </si>
  <si>
    <t>Peru</t>
  </si>
  <si>
    <t>Linear regressions + matching</t>
  </si>
  <si>
    <t xml:space="preserve">Change in forest cover (h/plot) </t>
  </si>
  <si>
    <t>Mixed</t>
  </si>
  <si>
    <t>First, a state-managed protected area (PA) was established, allowing sustainable use but drastically limiting de facto land use and land rights of households in the upper watershed through command-andcontrol interventions. Second, a subset of those environmentally regulated households also received incentives: PES-like voluntary contracts with conditional in-kind rewards, combined with access to participation in sustainable income-generating activities of the integrated conservation and development project (ICDP) type. =&gt; only analyse the PES-part of the study</t>
  </si>
  <si>
    <t>Report primary forest outcomes, while study also investigates secondary forest outcomes. Percentage change not reported and could not be calculated from reported figures
Study effect of combination of PES with command-and-control measures. Pure effect likely lower. Hence, indicates what happens if PES implemented in existing PA</t>
  </si>
  <si>
    <t>We also find positive effects on incentive-treated households’ incomes and assets; however, their self-perceived wellbeing counterintuitively declined. We hypothesise that locally frustrated beneficiary expectations vis-a-vis the ambitiously designed PES-cumICDPintervention help explain this surprising finding.</t>
  </si>
  <si>
    <t>Change in forest cover (h/plot)</t>
  </si>
  <si>
    <t xml:space="preserve">Percentager of forest cover loss from 2005-2012 </t>
  </si>
  <si>
    <t>Clustered standard errors</t>
  </si>
  <si>
    <t>Reported sample size differs as different sub-sets of full sample are used for estimates</t>
  </si>
  <si>
    <t>Authors contrast their findinds with Alix Garcia, who found a 50% reduction for the same program (but different years).  However, this does not fit with the results from Alix-Garcia et al. (2012). The authors studied the impact on the first cohort of PSA-H beneficiaries (2004) in Mexico. They estimated avoided deforestation over the 2004-2006 period and found a net additionality of the program before leakages (deforestation was reduced by 50% in enrolled parcels). Even if, contrary to Alix-Garcia et al. (2012), our study only focuses on a selected part of Mexico, we think this first explanation is not sufficient to explain our results. Another plausible explanation would be that the ejidatarios decided to withdraw those lands from the program in order to clear them. Hence, if the PSA-H protected the forest during five years, the ejidatarios caught up on their original deforestation rate in the subsequent years.</t>
  </si>
  <si>
    <t>1 more covariate than other estimates as it includes p-scores as independent variable</t>
  </si>
  <si>
    <t>It is a hydrological PES scheme that focuses on overexploited aquifers and is partially funded by a water tax. Contrary to the other federal PES scheme, the PSA-CABSA, the PSA-H does not remunerate reforestation and agro-forestry (Corbera et al., 2009).</t>
  </si>
  <si>
    <t>These results tend to show that if the program effectively decreases pressure in enrolled parcels, this pressure is displaced to other areas of the ejido. However, the coefficient associated with variable wtpsa2, that captures leakages in surrounding ejidos, is not significant. Nevertheless, it is not possible to directly interpret the difference of magnitude between the two coefficients. Therefore, leakages in neighbouring ejidos were very unlikely to occur. Part of our results might be attributed to shifting-cultivation under the milpa system (about 15% of total deforestation), but most deforestation is linked to clearing of old-growth forests (about 85% of total deforestation).</t>
  </si>
  <si>
    <t>10.3368/le.93.2.231</t>
  </si>
  <si>
    <t>design of tropical forest conservation contracts considering risk of deforestation</t>
  </si>
  <si>
    <t>Payments for Forest Conservation (PFC) programs financially compensate forest owners to maintain and increase the provision of ecosystem services. Nonetheless, their effectiveness and additionality in preventing deforestation and degradation remain contested. The design of PFC contracts can influence landowner participation and in-turn a program's prospects for additionality. We examined preferences for select PFC contractual attributes among over 200 private forest owners in Ecuador's Amazon basin using a discrete choice experiment. Forest owners at high-risk of deforestation, as compared to others of lower risk, were almost eight-times more likely to select contracts that allowed timber harvest under a management plan, about three-times more likely to select contracts managed by local municipalities or international NGOs, and showed stronger preferences for long-term contracts. To increase enrollment of forest lands at higher risk of deforestation and degradation PFC contracts might need to reconsider the benefits of increasing financial incentives, pursue administration through local municipalities or international NGOs, allow sustainable timber harvesting, and seek permanent agreements. ¬© 2017 Elsevier Ltd</t>
  </si>
  <si>
    <t>10.1016/j.landusepol.2017.11.008</t>
  </si>
  <si>
    <t>Ecuador</t>
  </si>
  <si>
    <t>t-test + matching</t>
  </si>
  <si>
    <t>Deforestation (defined as equal to 1 if deforested from 2008 to 2013 or 0 if otherwise)</t>
  </si>
  <si>
    <t>Negative</t>
  </si>
  <si>
    <t>1 to 1 PSM matching</t>
  </si>
  <si>
    <t>Calculated Cohen's d from reported p-values</t>
  </si>
  <si>
    <t>Report two different estimates, one with and without slippage. Slippage reduces the overall effect size of the programme, therefore find evidence of leakage</t>
  </si>
  <si>
    <t>Forest conservation incentives are a popular approach to combatting tropical deforestation. Here we consider a case where direct economic incentives for forest conservation were offered to newly titled smallholders in a buffer zone of a protected area in the northeastern Ecuadorian Amazon. We used quasi-experimental impact evaluation methods to estimate changes in forest cover for 63 smallholders enrolled in Ecuador's Socio Bosque program compared to similar households that did not enroll. Focus group interviews in 15 communities provided insight into why landowners enrolled in the program and how land use is changing. The conservation incentives program reduced average annual deforestation by 0.4-0.5% between 2011 and 2013 for those enrolled, representing as much as a 70% reduction in deforestation attributable to Socio Bosque. Focus group interviews suggested that some landowners chose to 'invest' in conservation because the agricultural capacity of their land was limited and economic incentives provided an alternative livelihood strategy. Interviews, however, indicated limits to increasing enrollment rates under current conditions, due to lack of trust and liquidity constraints. Overall, a hybrid public-private governance approach can lead to larger conservation outcomes than restrictions alone. ¬© 2016 Foundation for Environmental Conservation.</t>
  </si>
  <si>
    <t>Fixed effects + matched</t>
  </si>
  <si>
    <t>Change in deforestation (%)</t>
  </si>
  <si>
    <t>Fixed effects</t>
  </si>
  <si>
    <t>Standard deviation</t>
  </si>
  <si>
    <t>Report the sample size of the sub-regressions</t>
  </si>
  <si>
    <t>SinceourFCIparcelboundariesincludedlandnotenrolled intheprogram,anysubstitutionslippageiscapturedbythese estimates;ifslippageisoccurringitwouldbiasdownthe measuredprogramimpacts.</t>
  </si>
  <si>
    <t>Costedoat S., Corbera E., Ezzine-de-Blas D., Honey-Ros√©s J., Baylis K., Castillo-Santiago M.A.</t>
  </si>
  <si>
    <t>We assess the additional forest cover protected by 13 rural communities located in the southern state of Chiapas, Mexico, as a result of the economic incentives received through the country's national program of payments for biodiversity conservation. We use spatially explicit data at the intra-community level to define a credible counterfactual of conservation outcomes. We use covariate-matching specifications associated with spatially explicit variables and difference-in-difference estimators to determine the treatment effect. We estimate that the additional conservation represents between 12 and 14.7 percent of forest area enrolled in the program in comparison to control areas. Despite this high degree of additionality, we also observe lack of compliance in some plots participating in the PES program. This lack of compliance casts doubt on the ability of payments alone to guarantee long-term additionality in context of high deforestation rates, even with an augmented program budget or extension of participation to communities not yet enrolled. ¬© 2015 Costedoat et al.</t>
  </si>
  <si>
    <t>Only point estimate</t>
  </si>
  <si>
    <t>Cohen's d calculated via pooled SD. Relative change reported on p.17</t>
  </si>
  <si>
    <t>Given the small number of observations, however, it has not been possible to determine the relative contribution of leakage effects to such diminished additionality.</t>
  </si>
  <si>
    <t>The potential impacts of payments for environmental services (PES) and protected areas (PAs) on environmental outcomes and local livelihoods in developing countries are contentious and have been widely debated. The available evidence is sparse, with few rigorous evaluations of the environmental and social impacts of PAs and particularly of PES. We measured the impacts on forests and human well-being of three different PES programs instituted within two PAs in northern Cambodia, using a panel of intervention villages and matched controls. Both PES and PAs delivered additional environmental outcomes relative to the counterfactual: reducing deforestation rates significantly relative to controls. PAs increased security of access to land and forest resources for local households, benefiting forest resource users but restricting households' ability to expand and diversify their agriculture. The impacts of PES on household well-being were related to the magnitude of the payments provided. The two higher paying market-linked PES programs had significant positive impacts, whereas a lower paying program that targeted biodiversity protection had no detectable effect on livelihoods, despite its positive environmental outcomes. Households that signed up for the higher paying PES programs, however, typically needed more capital assets; hence, they were less poor and more food secure than other villagers. Therefore, whereas the impacts of PAs on household well-being were limited overall and varied between livelihood strategies, the PES programs had significant positive impacts on livelihoods for those that could afford to participate. Our results are consistent with theories that PES, when designed appropriately, can be a powerful new tool for delivering conservation goals whilst benefiting local people. ¬© 2014 The Authors.</t>
  </si>
  <si>
    <t>Asia</t>
  </si>
  <si>
    <t>Cambodia</t>
  </si>
  <si>
    <t>Relative change reported on p.82 "The PES interventions reduced deforestation rates within the PAs by an additional 50% over the 2005/2006 to 2009/2010 period (Table 1)."</t>
  </si>
  <si>
    <t>The impacts of PES on household well-being were related to the magnitude of the payments provided. The two higher paying market-linked PES programs had significant positive impacts, whereas a lower paying program that targeted biodiversity protection had no detectable effect on livelihoods, despite its positive environmental outcomes.</t>
  </si>
  <si>
    <t>They provide landscape coverage, which includes slippage concerns:" In addition, PES usually does not provide complete landscape coverage, so slippage or leakage to areas around the submitted parcel as a result of the program could increase forest fragmentation at the landscape level due to noncontiguous patterns of clearing (for details on slippage, see Alix-Garcia et al. 2012)."</t>
  </si>
  <si>
    <t>Forest fragmentation can lead to habitat reduction, edge increase, and exposure to disturbances. A key emerging policy to protect forests is payments for ecosystem services (PES), which offers compensation to landowners for environmental stewardship. Mexico was one of the first countries to implement a broad-scale PES program, enrolling over 2.3¬†Mha by 2010. However, Mexico's PES did not completely eliminate deforestation in enrolled parcels and could have increased incentives to hide deforestation in ways that increased fragmentation. We studied whether Mexican forests enrolled in the PES program had less forest fragmentation than those not enrolled, and whether the PES effects varied among forest types, among socioeconomic zones, or compared to the protected areas system. We analyzed forest cover maps from 2000 to 2012 to calculate forest fragmentation. We summarized fragmentation for different forest types and in four socioeconomic zones. We then used matching analysis to investigate the possible causal impacts of the PES on forests across Mexico and compared the effects of the PES program with that of protected areas. We found that the area covered by forest in Mexico decreased by 3.4% from 2000 to 2012, but there was 9.3% less forest core area. Change in forest cover was highest in the southern part of Mexico, and high-stature evergreen tropical forest lost the most core areas (‚àí17%), while oak forest lost the least (‚àí2%). Our matching analysis found that the PES program reduced both forest cover loss and forest fragmentation. Low-PES areas increased twice as much of the number of forest patches, forest edge, forest islets, and largest area of forest lost compared to high-PES areas. Compared to the protected areas system in Mexico, high-PES areas performed similarly in preventing fragmentation, but not as well as biosphere reserve core zones. We conclude that the PES was successful in slowing forest fragmentation at the regional and country level. However, the program could be improved by targeting areas where forest changes are more frequent, especially in southern Mexico. Fragmentation analyses should be implemented in other areas to monitor the outcomes of protection programs such as REDD+ and PES. ¬© 2018 by the Ecological Society of America</t>
  </si>
  <si>
    <t>Robust standard errors</t>
  </si>
  <si>
    <t>Calculate relative reduction with estimates from Table 5 using PES enrolled vs. all forested areas (core change =&gt; country, column 1 &amp;2)</t>
  </si>
  <si>
    <t>Honey-Roses J., Baylis K., Ramirez M.I.</t>
  </si>
  <si>
    <t>Avoided forest cover loss (%)</t>
  </si>
  <si>
    <t>Increased forest cover loss relative to control group
Authors report that intervention saved between 0-2.5% of forest. We take the average for estimating the average reductions</t>
  </si>
  <si>
    <t>Payments for environmental services (PES) are popular despite little empirical evidence of their effectiveness. We estimate the impact of PES on forest cover in a region known for exemplary implementation of one of the best-known and longest-lived PES programs. Our evaluation design combines sampling that incorporates prematching, data from remote sensing and household surveys, and empirical methods that include partial identification with weak assumptions, difference-in-differences matching estimators, and tests of sensitivity to unobservable heterogeneity. PES in our study site increased participating farm forest cover by about 11% to 17% of the mean area under PES contract over eight years. (JEL Q57, Q58) ¬© 2012 by the Board of Regents of the University of Wisconsin System.</t>
  </si>
  <si>
    <t>Costa Rica</t>
  </si>
  <si>
    <t>Change in forest cover (%)</t>
  </si>
  <si>
    <t>Use estimate on p.392 (1.35ha) of forest loss as the counterfactual ("A final way to view the results is to consider that the DID matching estimate of about 12 ha implies that, instead of losing, on average, 1.35 ha of forest (the bias-adjusted imputed counterfactual forest cover change), PSA farms gained about 10.74 ha on average.)</t>
  </si>
  <si>
    <t>Mention it but no explicit test</t>
  </si>
  <si>
    <t>Payment for ecosystem services (PES) are economic incentives intended to generate conservation benefits, principally on private properties. The global portfolio of PES programs is estimated to represent an annual investment of more than USD $36 billion. Despite this substantial investment, the continued lack of systematic and rigorous impact evaluation of PES has contributed to uncertainty regarding the effectiveness of this tool for conservation. Here, we assessed the ability of two watershed PES programs to promote native forest conservation in the Brazilian Atlantic Forest. Those two focal programs are among the most well-established PES programs in Brazil, and form part of a larger network of PES programs intended to protect the drinking water supply of over 19 million people in the S√£o Paulo metropolitan region. Using a counterfactual approach, we examined if enrollment in a PES program contributed to the conservation of on-farm native forest cover. With propensity score matching, we identified a set of neighboring, non-enrolled ‚Äòcontrol‚Äô properties, with similar size, altitude, soil type, demographic density, presence of water sources and forest cover. We then estimated forest cover on enrolled and control properties before and after PES implementation with a differences-in-differences method, modeled as the probability of an observed change in on-farm forest area as a consequence of PES enrollment. We found that PES has a positive effect on forest cover, with PES enrollment over a five-year period associated with an additional 2.8‚Äì5.6% of farm area coverage in native Atlantic Forest, through forest regeneration. PES enrollment was associated with a non-significant trend toward decreased loss of vegetation. We discuss the implications of these results for understanding the contribution of PES to additionality in forest conservation. While positive, the relatively slow impact of PES on forest regeneration suggests that environmental managers should not count exclusively on PES mechanism to achieve conservation goals. ¬© 2018 Elsevier Ltd</t>
  </si>
  <si>
    <t>Capture the effect of the net forest change as these captures the full effect of the intervention (forest loss and forest gain) and therefore captures a more complex picture than just forest loss</t>
  </si>
  <si>
    <t>Here, we assessed the ability of two watershed PES programs to promote native forest conservation in the Brazilian Atlantic Forest. T</t>
  </si>
  <si>
    <t>Upper bound</t>
  </si>
  <si>
    <t>Authors do not report standard errors. Use the formula in Roopquist to approximate Cohen's d from p-values. As the authors only say that p&lt;0.01, we use that for calculation. Generally, we report estimates as upper bound as authors state on on p.5: "Our results are from analyses in which we dropped these apparently cleared points because, given our relatively low estimates of the impact from PSA, we preferred any bias to be upward, yielding an upper bound."</t>
  </si>
  <si>
    <t>Lower bound</t>
  </si>
  <si>
    <t xml:space="preserve">Authors do not report the full final sample size. We assume that in the final sample size all treated units were matched to n= 20 or n=30 distinct control observations. As there may be some overlap (and the true sample size somewhat lower), we mark the estimated effect as being the lower bound. Yet, our effects are largely in line with Wunder et al (2022) meta analysis on PES impact, albeit -- as expected -- somewhat lower. </t>
  </si>
  <si>
    <t>The central role of forests in climate change mitigation, as recognized in the Paris agreement, makes it increasingly important to develop and test methods for monitoring and evaluating the carbon effectiveness of REDD+. Over the last decade, hundreds of subnational REDD+ initiatives have emerged, presenting an opportunity to pilot and compare different approaches to quantifying impacts on carbon emissions. This study (1) develops a Before-After-Control-Intervention (BACI) method to assess the effectiveness of these REDD+ initiatives; (2) compares the results at the meso (initiative) and micro (village) scales; and (3) compares BACI with the simpler Before-After (BA) results. Our study covers 23 subnational REDD+ initiatives in Brazil, Peru, Cameroon, Tanzania, Indonesia and Vietnam. As a proxy for deforestation, we use annual tree cover loss. We aggregate data into two periods (before and after the start of each initiative). Analysis using control areas ('control-intervention') suggests better REDD+ performance, although the effect is more pronounced at the micro than at the meso level. Yet, BACI requires more data than BA, and is subject to possible bias in the before period. Selection of proper control areas is vital, but at either scale is not straightforward. Low absolute deforestation numbers and peak years influence both our BA and BACI results. In principle, BACI is superior, with its potential to effectively control for confounding factors. We conclude that the more local the scale of performance assessment, the more relevant is the use of the BACI approach. For various reasons, we find overall minimal impact of REDD+ in reducing deforestation on the ground thus far. Incorporating results from micro and meso level monitoring into national reporting systems is important, since overall REDD+ impact depends on land use decisions on the ground. ¬© 2017 IOP Publishing Ltd.</t>
  </si>
  <si>
    <t>Multiple</t>
  </si>
  <si>
    <t>Number of control units not specified; assume 1 control per 1 treatment unit</t>
  </si>
  <si>
    <t>p.10 BACI Meso effect MEAN
Calculate relative reduction by BACI score / counterfactual deforestation (loss in control group over same time)</t>
  </si>
  <si>
    <t>Correa J., Cisneros E., B√∂rner J., Pfaff A., Costa M., Raj√£o R.</t>
  </si>
  <si>
    <t>The Amazon Fund is the world's largest program to reduce emissions from deforestation and forest degradation (REDD+), funded with over US $1b donated by Norway and Germany between 2008 and 2017 to reward Brazil for prior deforestation reductions. Olhos D'√Ågua da Amaz√¥nia is cited as a leading project success ‚àí with over one thousand small-to-medium-sized crop and livestock producers in the municipality of Alta Floresta, Mato Grosso State receiving more from the Amazon Fund than all but two other municipalities. To secure property rights, aid environmental planning, and raise farmers' productivity and output diversity, the project helped farmers register in Brazil's environmental cadaster and receive property certificates. Furthermore, Olhos D'√Ågua supported milk and honey production and paid farmers to conserve riverine forest sites. We estimate causal effects of Olhos D'√Ågua, versus a counterfactual estimate of what would have happened without the project, using a synthetic-control method. We build from the pool of blacklisted municipalities weighted averages (synthetic controls) that best match pre-treatment outcomes for Alta Floresta. Project effects are estimated as post-treatment differences between Alta Floresta and the synthetic controls. We find that the project increased new CAR registrations, and INCRA certifications, and may have moderately increased honey and milk production. Alta Floresta's annual forest losses remained historically low but we find no clear causal effect of the project on deforestation rates. Our results support that rigorous impact evaluation can motivate and guide project improvements. ¬© 2020 Elsevier B.V.</t>
  </si>
  <si>
    <t>Synthetic Control Method</t>
  </si>
  <si>
    <t>p.1: "Alta Floresta's annual forest losses remained historically low but we nd no clear causal eect of the project on deforestation rates."</t>
  </si>
  <si>
    <t>p.1: "and may have moderately increased honey and milk production"</t>
  </si>
  <si>
    <t>Ellis E.A., Sierra-Huelsz J.A., Ceballos G.C.O., Binnq√ºist C.L., Cerd√°n C.R.</t>
  </si>
  <si>
    <t>Since 2010, the Reducing Emissions from Deforestation and Degradation (REDD+) mechanism has been implemented in Mexico's Yucatan Peninsula, a biodiversity hotspot with persistent deforestation problems. We apply the before-after-control-intervention approach and quasi-experimental methods to evaluate the effectiveness of REDD+ interventions in reducing deforestation at municipal (meso) and community (micro) scales. Difference-in-differences regression and propensity score matching did not show an overall reduction in forest cover loss from REDD+ projects at both scales. However, Synthetic Control Method (SCM) analyses demonstrated mixed REDD+ effectiveness among intervened municipalities and communities. Funding agencies and number of REDD+ projects intervening in a municipality or community did not appear to affect REDD+ outcomes. However, cattle production and commercial agriculture land uses tended to impede REDD+ effectiveness. Cases of communities with important forestry enterprises exemplified reduced forest cover loss but not when cattle production was present. Communities and municipalities with negative REDD+ outcomes were notable along the southern region bordering Guatemala and Belize, a remote forest frontier fraught with illegal activities and socio-environmental conflicts. We hypothesize that strengthening community governance and organizational capacity results in REDD+ effectiveness. The observed successes and problems in intervened communities deserve closer examination for REDD+ future planning and development of strategies on the Yucatan Peninsula. ¬© 2020 by the authors.</t>
  </si>
  <si>
    <t>using a set of 42 matched control municipalities selected by PSM</t>
  </si>
  <si>
    <t>Multiple: SCM and diff-and-diff and matching</t>
  </si>
  <si>
    <t>Cohen's d approximated via pooled standard deviation. Relative change calculated in additional sheet; see reference in cell; positive estimate of percentage change means that forest cover decreased more strongly in REDD+ communities compared to non-intervened</t>
  </si>
  <si>
    <t>Cohen's d approximated via pooled standard deviation. Relative change calculated in additional sheet; see reference in cell</t>
  </si>
  <si>
    <t>Guyana</t>
  </si>
  <si>
    <t>Difference in tree cover loss (%)</t>
  </si>
  <si>
    <t>Inconclusive</t>
  </si>
  <si>
    <t>Documed in Forestry Change Cal; computed with information from SI</t>
  </si>
  <si>
    <t>The Norway–Guyana REDD+ program did not explicitly account for permanence, in that there is no requirement after the program for the areas that were not deforested to remain forested after the agreement ended (33). We observe that Guyana’s deforestation rate increased above the 0.10% threshold immediately after the REDD+ program ended in 2016 (Fig. 3B). Under the performance clauses in the contract, a deforestation rate of 0.10% would have stopped payments during the program, but because it occurred after the program timeline, payments were not altered. This outcome suggests that policymakers need stronger permanence clauses in national REDD+ contracts, especially to guard against socioeconomic shocks such as higher prices of commodities that drive deforestation.</t>
  </si>
  <si>
    <t>On the issue of leakage, which is complex and difficult to quantify, a multinational REDD+ program for a region could address leakage that results from differences in forest policies between neighboring countries. In our analysis, we found that tree cover loss along the border region of Suriname before the was 0.020% y−1 (SE: 0.015) compared to 0.003% y−1 (SE: 0.001) in the interior of Suriname. Tree cover loss along the border region and the interior of Suriname during the NorwayGuyana REDD+ agreement (2010 to 2015) was 0.032% (SE: 0.023) y−1 and 0.011% (SE: 0.003) y−1,respectively(SI Appendix,6). We found that tree cover loss along the border region with Guyana and the interior region of Suriname did increase during the Norway–Guyana REDD+ program, but coincided with a 250% increase in the price for an ounce of gold Norway–Guyana REDD+ program (2001 to 2009)</t>
  </si>
  <si>
    <t xml:space="preserve">Fixed effects </t>
  </si>
  <si>
    <t>p.0: "Both policies conserved forest, generating an approximately 20–25% reduction in expected forest cover loss. PES created statistically significant but small poverty alleviation while PAs had overall neutral impacts on livelihoods." The estimated effect size already is the relative change in forest cover</t>
  </si>
  <si>
    <t>PES created statistically significant but small poverty alleviation while PAs had overall neutral impacts on livelihoods.</t>
  </si>
  <si>
    <t>Recorded as NA, as study does not separately investigate the effect of spillovers. See codebook for more information. "An advantage of measuring outcomes at the locality level is that any local spillovers (positive or negative) from PES or PAs will already be incorporated into locality changes. This mitigates concerns that estimates could be biased by localized spillover effects."</t>
  </si>
  <si>
    <t>Difference-in-difference</t>
  </si>
  <si>
    <t>MNDVI (mean dry season NDVI)</t>
  </si>
  <si>
    <t xml:space="preserve">Report the expected reduction in NDVI loss in Table 4. We take the average estimates. </t>
  </si>
  <si>
    <t>P:1 and generates small but positive poverty alleviation. Environmental gains are higher where poverty is low while house hold gains are higher where deforestation risk is low, illustrating the difficulty of meeting multiple policy goals</t>
  </si>
  <si>
    <t>Deforestation (% of property deforested 2003-2006)</t>
  </si>
  <si>
    <t>P1: Deforestation was reduced by 50% in enrolled parcels, but expected average clearing rates without the program were low (0.8% per year), suggesting modest total avoided deforestation benefits. P.627: . Compared to the mean percent deforested for matched control properties, which is 2.4%, this suggests an approximate deforestation reduction of 50%</t>
  </si>
  <si>
    <t>Do not directly study effect on poverty, rather interaction in terms of effectiveness</t>
  </si>
  <si>
    <t>P0: We test for two types of slippage: increased deforestation on other property belonging to program recipients and increased deforestation within markets where there are high levels of program participation. We find evidence of both, with substitution impacts reducing program effectiveness in common properties by about 4% on average.</t>
  </si>
  <si>
    <t>ha per year per grid cell during 2005–12.</t>
  </si>
  <si>
    <t>a 1:1 Mahalanobis matching with replacement. We use the mean deforestation trend in the control group (14.06ha between 2005-2012) as the counterfactual for all three specifications.</t>
  </si>
  <si>
    <t>Besides, we assume that a leakage phenomenon is only possible, even if small in magnitude, by ‘‘displacing” some forest loss from parcels close to village center to the periphery of villages within the 5-km buffer. In Cambodia, 5-km buffer corresponds generally to the maximum distance between village center and agricultural plots (Clements &amp; Milner-Gulland, 2015). Using a larger buffer would have encompassed deforestation patches that are not attributable to (and controllable by) villages under CA contracts but to other causes (including natural hazard, forest fires, poaching by residents from other communes, etc). Furthermore, as control and treated cells come from non-juxtaposed villages, displacement of deforestation from a treated village to a control is not plausible, so the Stable-Unit-Treatment-Value-Assumption is not likely to be violated.</t>
  </si>
  <si>
    <t>a 2:1 Mahalanobis matching with replacement. We use the mean deforestation trend in the control group (14.06ha between 2005-2012) as the counterfactual for all three specifications.</t>
  </si>
  <si>
    <t>a 1:1 Mahalanobis matching with replacement but only on grid cells with a forest cover over 50% in 2005. We use the mean deforestation trend in the control group (14.06ha between 2005-2012) as the counterfactual for all three specifications.</t>
  </si>
  <si>
    <t>Change in forest cover (primary and secondary) (ha)</t>
  </si>
  <si>
    <t>SierradeOtontepec</t>
  </si>
  <si>
    <t>Calculate relative change from Table 2</t>
  </si>
  <si>
    <t>However, these gains in forest lead to positive water regulation and carbon storage services.</t>
  </si>
  <si>
    <t>There are other limitations in our integrated modeling and evaluation of PHS programs in Mexico: we did not measure potential leakage</t>
  </si>
  <si>
    <t>UpperAntigua</t>
  </si>
  <si>
    <t>LosTuxtlas</t>
  </si>
  <si>
    <t>Change in deforestation (ha)</t>
  </si>
  <si>
    <t>Report relative reduction on p.7. ".Thisestimaterepresentsatotalof 557ha(consideringSE:59-1,056ha)ofavoideddeforestationbetween2011–2015,correspondingtoa5.8% reduction(0.61%–11.1%)."</t>
  </si>
  <si>
    <t>Do not study post-intervention effects, but post-intervention dynamic effects are interesting: "Theseresultsdonotchangeourpreviousconclusionsregardingoveralleffects[58],butprovideadditionalcluestounderstandthepotentialimpact channels.Thefactthatsignificanteffectsthroughout areonlypresentintheinitialyears,dissipatingthereafter,suggeststhattheNFCPmighthaveinduceda behavioralchange,butprobablyonlyforashort period."</t>
  </si>
  <si>
    <t>Authors find additional conservation effects elsewhere: "Counter-intuitively, these materializedlargelyonlandnotenrolledforconservation,duetospillover effects"</t>
  </si>
  <si>
    <t>Change in deforestation rate (%)</t>
  </si>
  <si>
    <t>Calculate relative reduction from using most robust effect estimate (Column 4, Table Table 3) and the counterfactual rate of deforestation (reported on p.13))</t>
  </si>
  <si>
    <t>Overall,conditionalpaymentsandconservationinvestmentsthusseemedtocompensateforforgoneincomefromforest-harming activitiesacrosstheregion. But do not measure that directly</t>
  </si>
  <si>
    <t>Estimates in the main model are already the percentage rate change between control and treatment</t>
  </si>
  <si>
    <t xml:space="preserve">Report relative reduction on p.7. We capture the relative effect during the payment suspension. Use 0.67% p.a. deforestation as counterfactual deforestation rate on non-enrolled properties. </t>
  </si>
  <si>
    <t>Study focuses on impact after intervention runs out; for co-benefits we're interested for study duration</t>
  </si>
  <si>
    <t>Using quasi-experimental methods, we found that during the payment suspension period enrolled properties did not maintain their conservation outcomes where deforestation pressures were high (e.g. close to roads). Where deforestation pressures were low, enrolled properties continued to conserve more, on average, than similar properties not enrolled. Findings from 40 interviews and 26 focus groups conducted before, during, and after the payment suspension exposed profound landowner uncertainty regarding their contract rights. Poor official communication and imbalanced PES contract terms reinforced power inequalities between the state and rural ES stewards. Our work highlights the need to plan for financial volatility and to protect participants’ rights in PES contract design.</t>
  </si>
  <si>
    <t>Colombia</t>
  </si>
  <si>
    <t>Change in ESI (%)</t>
  </si>
  <si>
    <t>DID-estimator</t>
  </si>
  <si>
    <t xml:space="preserve">Full results documented in grey literature: https://openknowledge.worldbank.org/bitstream/handle/10986/21122/927680NWP0PES000Box385375B00PUBLIC0.pdf?sequence=1&amp;isAllowed=y . We report the relative change in land conversion for PES and non-PES participants (Table 4) </t>
  </si>
  <si>
    <t>To assess the long-term permanence of these changes, both PES recipients and control households were re-surveyed in 2011, four years after the last payment was made.</t>
  </si>
  <si>
    <t>Fiorini A.C., Mullally C., Swisher M., Putz F.E.</t>
  </si>
  <si>
    <t>Change in forest area (deforestation and reforestation) (%)</t>
  </si>
  <si>
    <t>Avoided deforestation and forest degradation (ha)</t>
  </si>
  <si>
    <t>Led to increased forest loss; hence recorded 0%</t>
  </si>
  <si>
    <t>Most REDD+ participants reported a reduced subjective wellbeing, which may reflect the frustrated expectations associated with project implementation.</t>
  </si>
  <si>
    <t>P.0: "Our results show that the REDD+initiative hadinsignificant effects on deforestation and forest degradation, but confirm the curbing effects of the field inspection measures on forest loss."</t>
  </si>
  <si>
    <t>Nepal</t>
  </si>
  <si>
    <t>Firewood (100 loads HH/year)</t>
  </si>
  <si>
    <t>Inner Mongolia</t>
  </si>
  <si>
    <t xml:space="preserve">Change in NDVI –Forest quantity cover recovery </t>
  </si>
  <si>
    <t>Relative change cannot be computed as counterfactual means not reported</t>
  </si>
  <si>
    <t>Change in NDVI – Forest quality recovery</t>
  </si>
  <si>
    <t>Chile</t>
  </si>
  <si>
    <t>Afforestation/Reforestation</t>
  </si>
  <si>
    <t xml:space="preserve">Variation in forest plantation areas [ha] </t>
  </si>
  <si>
    <t>Relative change reported in abstract</t>
  </si>
  <si>
    <t>China</t>
  </si>
  <si>
    <t>Effect size standardised via t-statistic reported in study. Authors do not report the change in the control group over the treatment period but just net effects, which makes the estimate of relative reductions challenging</t>
  </si>
  <si>
    <t>Binary indicator whether cows grazed in collective paramo (0/1)</t>
  </si>
  <si>
    <t>Full study period, including 2y break. Relative change reported in abstract: "We find that grazing was significantly reduced by almost 20% over the ten-year period and that households continued to refrain from grazing even after experiencing payment loss."</t>
  </si>
  <si>
    <t>Estimate only before payment gap</t>
  </si>
  <si>
    <t>Indonesia</t>
  </si>
  <si>
    <t>Logistic regression + matching</t>
  </si>
  <si>
    <t>Deforestation (ha) – not specified in study</t>
  </si>
  <si>
    <t>Relative effect reported in abstract: "Village participation in the ICDP and its development schemes had no effect on deforestation."</t>
  </si>
  <si>
    <t>Forest cover loss (%)</t>
  </si>
  <si>
    <t>Effect size indicates additional forest loss in treatment villages compared to non-treated villages. See p. 6 for estimate. We take the average of the reported effect sizes</t>
  </si>
  <si>
    <t>The analysis finds that VCA villages contained significantly more forest loss than the most similar non-VCA villages outside the national park, and greater payments predict increased forest loss in the post-project period. In addition, farming high-value tree crops and cultivating private land were the most important attributes for modeling VCA affiliation among randomly selected households. These results demonstrate that, after payments ceased, project failures increased in severity over time.Those who design and implement conservation-based payments bear great responsibility to ensure their projects are informed by local voice, align with community preferences, and provide sufficient benefits, lest they result in a conservation legacy of increased failure.</t>
  </si>
  <si>
    <t>Discusses leakage but not studied directly</t>
  </si>
  <si>
    <t>Deforestation (% of cells deforested 2008-2014)</t>
  </si>
  <si>
    <t>Cohen's d approximated via sample size and significance effects as standard error not reported in study. Lower bound as only reported that p&lt;0.05</t>
  </si>
  <si>
    <t>Northern America</t>
  </si>
  <si>
    <t>United States of America</t>
  </si>
  <si>
    <t>IFM</t>
  </si>
  <si>
    <t>Comparison coarse baseline vs. ecologically-grounded baseline</t>
  </si>
  <si>
    <t>Crediting error (%)</t>
  </si>
  <si>
    <t xml:space="preserve">Confidence interval </t>
  </si>
  <si>
    <t>CAR</t>
  </si>
  <si>
    <t>Authors only mention end date; assume 2012 as start date, as ARB auctioned first offsets then</t>
  </si>
  <si>
    <t>Estimate over-crediting, additionality yet another question</t>
  </si>
  <si>
    <t>Guatemala</t>
  </si>
  <si>
    <t>Experimental</t>
  </si>
  <si>
    <t>RCT</t>
  </si>
  <si>
    <t>daily wood consumption (cargas/day)</t>
  </si>
  <si>
    <t>clustered standard errors</t>
  </si>
  <si>
    <t>Central</t>
  </si>
  <si>
    <t>‘Point estimate with uncertainty’</t>
  </si>
  <si>
    <t>Wind</t>
  </si>
  <si>
    <t>Financial modelling</t>
  </si>
  <si>
    <t>Internal Rate of Return (IRR) calculation</t>
  </si>
  <si>
    <t>Kolmogorov-Smirnov test for the difference in distributions</t>
  </si>
  <si>
    <t>Point estimate</t>
  </si>
  <si>
    <t>CDM</t>
  </si>
  <si>
    <t>India</t>
  </si>
  <si>
    <t>Blatantly inframarginal projects methodology developed in the paper</t>
  </si>
  <si>
    <t>BLIMP fraction (%)</t>
  </si>
  <si>
    <t>North America</t>
  </si>
  <si>
    <t>Net Present Value (NPV) calculation</t>
  </si>
  <si>
    <t>No point estimate</t>
  </si>
  <si>
    <t>Europe</t>
  </si>
  <si>
    <t>Russia</t>
  </si>
  <si>
    <t>Chemical processes</t>
  </si>
  <si>
    <t>Ozone depleting substances</t>
  </si>
  <si>
    <t>Before-after comparison</t>
  </si>
  <si>
    <t>HFC-23 and SF6 waste generation per day (metric tonnes)</t>
  </si>
  <si>
    <t>No uncertainty</t>
  </si>
  <si>
    <t>JI</t>
  </si>
  <si>
    <t>Percent changes of study estimated in SI</t>
  </si>
  <si>
    <t>Only consider projects 1105 and 151 as these had a 'counterfactual' period. Round the treatment time to 2y</t>
  </si>
  <si>
    <t>For sample size, also only consider projects with credible counterfactual</t>
  </si>
  <si>
    <t>Assume that 2 projects that they report additionalities for issued 2/19th of the reported overall volume</t>
  </si>
  <si>
    <t>Extract effect estimates only from lottery part of the study</t>
  </si>
  <si>
    <t>Indoor air related health problems</t>
  </si>
  <si>
    <t>10.1016/j.esd.2020.06.006</t>
  </si>
  <si>
    <t>daily wood consumption (kg/day)</t>
  </si>
  <si>
    <t>we found evidence of both time savings and reductions in fuel; we failed to detect consistent effects on self-reported respiratory health.</t>
  </si>
  <si>
    <t>10.1016/j.esd.2020.06.008</t>
  </si>
  <si>
    <t>10.1016/j.esd.2020.06.010</t>
  </si>
  <si>
    <t>24-hours</t>
  </si>
  <si>
    <t>Heckman two stage model</t>
  </si>
  <si>
    <t>Heckman</t>
  </si>
  <si>
    <t>The authors correct down their estimates due to additional LPG emissions, calculate this to be (50-63)/63 = -20.1% lower than their estimates</t>
  </si>
  <si>
    <t>Fuel collecting and cooking time</t>
  </si>
  <si>
    <t>Rigorous-observational</t>
  </si>
  <si>
    <t>IV</t>
  </si>
  <si>
    <t>natural log of monthly firewood consumption</t>
  </si>
  <si>
    <t>Mekonen, A., Beyene, A., Bluffstone, R., Gebreegziabher, Z., Martinsson, P., Toman, M., Vieder, F.</t>
  </si>
  <si>
    <t>Ethiopia</t>
  </si>
  <si>
    <t>weekly wood consumption (kg/week)</t>
  </si>
  <si>
    <t>Exact start date of study not reported, assume June 2012 for sampling</t>
  </si>
  <si>
    <t>10.1016/j.ecolecon.2022.107468</t>
  </si>
  <si>
    <t>10.1016/j.ecolecon.2022.107469</t>
  </si>
  <si>
    <t>10.1016/j.ecolecon.2022.107470</t>
  </si>
  <si>
    <t>total wood used at last meal (kg)</t>
  </si>
  <si>
    <t>Could not find any, nor in formulas</t>
  </si>
  <si>
    <t>From Supplementary material:8 months for baseline survey</t>
  </si>
  <si>
    <t>Inefficient cookstoves contribute to deforestation and global climate change, require substantial time (usually of women and girls) collecting wood or money for fuel and lead to just under two million deaths a year. We examined the effect of solar ovens on fuel use, time spent collecting wood, carbon monoxide exposure, and respiratory illness symptoms. A phased randomised controlled trial was run among women interested in purchasing a solar oven in rural Senegal. Of the envisioned 1000 households, 465 treatments and 325 controls took part in the baseline survey. Households randomly allocated to the control group received their stoves 6 months after treatments. Eighty per cent of our respondents typically cook for more people than the capacity of the solar oven and thus even cooks using the solar oven continue using their traditional stove. In the sixth month of owning the stove, treatments used their solar oven 19 per cent of days measured and did not have statistically significantly lower fuel consumption, time spent collecting fuel or time spent next to the cook fire. However, treatments cooking for 7-12 persons did lower their wood consumption for cooking by 14 per cent (P &lt;.01). There is no evidence solar ovens reduced exposure to carbon monoxide or self-reported respiratory symptoms such as coughs and sore throats. This evaluation was a policy success because its results halted the proposed nationwide rollout of the solar oven, thus avoiding mass distribution of a stove which cannot reduce indoor air pollution or generate a sizeable decrease in fuel use. The results from this randomised controlled trial show that the HotPot is a poor product choice for the population as a one-pot stove cannot replace the three-stone fire for the lunch meal due to complex cooking patterns with multiple stoves, cooks and burners. A key result from our programme is stove designers - both solar and other improved biomass cookstoves - should reassess the product design to produce stoves that are affordable, durable, locally appropriate, consistent with current cooking practices (i.e., containing two burners) and large enough to accommodate multi-generational and/or polygamous households with limited incomes and no electricity. ¬© 2013 Copyright Taylor and Francis Group, LLC.</t>
  </si>
  <si>
    <t>10.1080/19439342.2013.775175</t>
  </si>
  <si>
    <t>Senegal</t>
  </si>
  <si>
    <t>total wood used yesterday (kg)</t>
  </si>
  <si>
    <t>regular standard errors</t>
  </si>
  <si>
    <t>There is no evidence solar ovens reduced exposure to carbon monoxide or self-reported respiratory symptoms such as coughs and sore throats.</t>
  </si>
  <si>
    <t>10.1080/19439342.2013.775176</t>
  </si>
  <si>
    <t>firewood consumption per week (kg)</t>
  </si>
  <si>
    <t>heteroscedasticity-corrected standard errors</t>
  </si>
  <si>
    <t>Efforts to introduce more efficient stoves increasingly leverage carbon-finance to scale up dissemination of interventions. We conducted a randomized intervention study to evaluate a Clean Development Mechanism approved stove replacement impact on fuelwood usage, and climate and health-relevant air pollutants. We randomly assigned 187 households to either receive the intervention or to continue using traditional stoves. Measurements of fine particulate matter (PM2.5) and absorbance were conducted in cooking areas, village center and at upwind background site. There were minor and overlapping seasonal differences (post- minus preintervention change) between control and intervention groups for median (95% CI) fuel use (-0.60 (-1.02, -0.22) vs -0.52 (-1.07, 0.00) kg day-1), and 24 h absorbance (35 (18, 60) vs 36 (22, 50) √ó 10-6 m-1); for 24 h PM2.5, there was a higher (139 (61,229) vs 73(-6, 156) Œºg m-3)) increase in control compared to intervention homes between the two seasons. Forty percent of the intervention homes continued using traditional stoves. For intervention homes, absorbance-to-mass ratios suggest a higher proportion of black carbon in PM2.5 emitted from intervention compared with traditional stoves. Absent of field-based evaluation, stove interventions may be pursued that fail to realize expected carbon reductions or anticipated health and climate cobenefits. ¬© 2016 American Chemical Society.</t>
  </si>
  <si>
    <t>fuelwood use (kg/day)</t>
  </si>
  <si>
    <t>Difference of medians</t>
  </si>
  <si>
    <t>S17</t>
  </si>
  <si>
    <t>To compute additionality, use stove efficiency reported in SI 1. Number of offset projects refers to number of treated households in RCT</t>
  </si>
  <si>
    <t>Measurements of ne particulate matter (PM2.5) and absorbance were conducted in cooking areas, village center and at upwind background site. All groups experienced an increase in PM2.5 concentrations and Abs levels in the postintervention season though the PM2.5 increase was lower for the intervention group compared to the control.</t>
  </si>
  <si>
    <t>S18</t>
  </si>
  <si>
    <t>S19</t>
  </si>
  <si>
    <t>Bensch and Peters</t>
  </si>
  <si>
    <t>Alleviating Deforestation Pressures? Impacts of Improved Stove Dissemination on Charcoal Consumption in Urban Senegal</t>
  </si>
  <si>
    <t>With 2.7 billion people relying on woodfuel for cooking in developing countries, the dissemination of improved cooking stoves (ICSs) is frequently considered an effective instrument to combat deforestation, particularly in arid countries. This paper evaluates the impacts of an ICS dissemination project in urban Senegal on charcoal consumption, using data collected among 624 households. The virtue of our data is that it allows for rigorously estimating charcoal savings by accounting for both household characteristics and meal-specific cooking patterns. We find average savings of 25% per dish. In total, the intervention reduces Senegalese charcoal consumption by around 1%. (JEL Q41, Q56). ¬© 2013 by the Board of Regents of the University of Wisconsin System.</t>
  </si>
  <si>
    <t xml:space="preserve">10.3368/le.89.4.676 </t>
  </si>
  <si>
    <t>Charcoal savings rate per dish(%)</t>
  </si>
  <si>
    <t>Only look at the savings per dish and do not adequately control for fuel switching / having multiple stoves in operation. Therefore upper bound</t>
  </si>
  <si>
    <t>Cumulative deforestation (ha)</t>
  </si>
  <si>
    <t>Confidence interval for placebo</t>
  </si>
  <si>
    <t>VCS</t>
  </si>
  <si>
    <t>Use the earliest start year of the project, which is 2007</t>
  </si>
  <si>
    <t>Kenya</t>
  </si>
  <si>
    <t>IHS transformed charcoal in kg</t>
  </si>
  <si>
    <t>" Burn previously estimated that the Jikokoa uses 45 percent less charcoal than a traditional Kenyan stove (Ashden 2015). Our point estimate is a 39 percent reduction with a 95 percent" confidence interval of  29–47 percent."</t>
  </si>
  <si>
    <t>Project did not officially issue offsets but organisation does</t>
  </si>
  <si>
    <t>Mean deforestation rate in first five years of implementation</t>
  </si>
  <si>
    <t>Used up to 7 times number of pixels for control than for intervention</t>
  </si>
  <si>
    <t>Calculated additionality by comparing expected reductions to actually achieved reductions</t>
  </si>
  <si>
    <t>Do not control for spatial autocorrelation</t>
  </si>
  <si>
    <t>Carbon accumulation</t>
  </si>
  <si>
    <t>Mean difference</t>
  </si>
  <si>
    <t>Earliest project started in 2012; use 2021 as end date for intervention timing, which is the last year for which the study provides harvest data</t>
  </si>
  <si>
    <t>Do not report number of offset issued; do not provide effect sizes but argue that generally has not been additional</t>
  </si>
  <si>
    <t>West T.A.P., B√∂rner J., Sills E.O., Kontoleon A.</t>
  </si>
  <si>
    <t>Reducing emissions from deforestation and forest degradation (REDD+) has gained international attention over the past decade, as manifested in both United Nations policy discussions and hundreds of voluntary projects launched to earn carbon-offset credits. There are ongoing discussions about whether and how projects should be integrated into national climate change mitigation efforts under the Paris Agreement. One consideration is whether these projects have generated additional impacts over and above national policies and other measures. To help inform these discussions, we compare the crediting baselines established ex-ante by voluntary REDD+ projects in the Brazilian Amazon to counterfactuals constructed ex-post based on the quasi-experimental synthetic control method. We find that the crediting baselines assume consistently higher deforestation than counterfactual forest loss in synthetic control sites. This gap is partially due to decreased deforestation in the Brazilian Amazon during the early implementation phase of the REDD+ projects considered here. This suggests that forest carbon finance must strike a balance between controlling conservation investment risk and ensuring the environmental integrity of carbon emission offsets. Relatedly, our results point to the need to better align project- and national-level carbon accounting. ¬© 2020 National Academy of Sciences. All rights reserved.</t>
  </si>
  <si>
    <t>Average intervention time from Table S1 SI by using start-date of projects and 2017 as the 'end' given that the study only has data until then.</t>
  </si>
  <si>
    <t>The authors do not report the estimated reduction in deforestation rates, but show that  only 1 out of the 12 projects was additional, with 40% (Maisa) of credits issued for the Maisa case not additional. 
Total credits issued by the project in 2017 are 5,367,052 (Table S1 SI) and of those the authors posit that all but Maisa were non-additional. For Maisa, they state in the main text (p.24190) that 40% of the 50k issued credits non-additional (hence, 0.6*50k additional = 30000). We use these numbers to compute the overall additionality of all 12 projects. Which is: =1-((5367052-30000)/5367052)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</si>
</sst>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000"/>
    <numFmt numFmtId="167" formatCode="0.0%"/>
  </numFmts>
  <fonts count="10" x14ac:knownFonts="1">
    <font>
      <sz val="12"/>
      <color theme="1"/>
      <name val="Calibri"/>
      <family val="2"/>
      <scheme val="minor"/>
    </font>
    <font>
      <sz val="12"/>
      <color theme="1"/>
      <name val="Calibri"/>
      <family val="2"/>
      <scheme val="minor"/>
    </font>
    <font>
      <b/>
      <sz val="12"/>
      <color theme="1"/>
      <name val="Calibri"/>
      <family val="2"/>
    </font>
    <font>
      <sz val="12"/>
      <color theme="1"/>
      <name val="Calibri"/>
      <family val="2"/>
    </font>
    <font>
      <sz val="12"/>
      <color rgb="FF000000"/>
      <name val="Calibri"/>
      <family val="2"/>
    </font>
    <font>
      <sz val="12"/>
      <color theme="9" tint="-0.499984740745262"/>
      <name val="Calibri"/>
      <family val="2"/>
    </font>
    <font>
      <sz val="12"/>
      <color rgb="FFFF0000"/>
      <name val="Calibri"/>
      <family val="2"/>
    </font>
    <font>
      <sz val="11"/>
      <color theme="1"/>
      <name val="Calibri"/>
      <family val="2"/>
    </font>
    <font>
      <sz val="12"/>
      <color rgb="FFC00000"/>
      <name val="Calibri"/>
      <family val="2"/>
    </font>
    <font>
      <sz val="12"/>
      <color rgb="FF000000"/>
      <name val="Calibri"/>
      <family val="2"/>
      <scheme val="minor"/>
    </font>
  </fonts>
  <fills count="11">
    <fill>
      <patternFill patternType="none"/>
    </fill>
    <fill>
      <patternFill patternType="gray125"/>
    </fill>
    <fill>
      <patternFill patternType="solid">
        <fgColor rgb="FF8EAADB"/>
        <bgColor rgb="FF8EAADB"/>
      </patternFill>
    </fill>
    <fill>
      <patternFill patternType="solid">
        <fgColor rgb="FFF2F2F2"/>
        <bgColor rgb="FFF2F2F2"/>
      </patternFill>
    </fill>
    <fill>
      <patternFill patternType="solid">
        <fgColor rgb="FF57BB8A"/>
        <bgColor rgb="FF57BB8A"/>
      </patternFill>
    </fill>
    <fill>
      <patternFill patternType="solid">
        <fgColor rgb="FFE67C73"/>
        <bgColor rgb="FFE67C73"/>
      </patternFill>
    </fill>
    <fill>
      <patternFill patternType="solid">
        <fgColor theme="0"/>
        <bgColor theme="0"/>
      </patternFill>
    </fill>
    <fill>
      <patternFill patternType="solid">
        <fgColor rgb="FFD8D8D8"/>
        <bgColor rgb="FFD8D8D8"/>
      </patternFill>
    </fill>
    <fill>
      <patternFill patternType="solid">
        <fgColor theme="6" tint="0.79998168889431442"/>
        <bgColor indexed="64"/>
      </patternFill>
    </fill>
    <fill>
      <patternFill patternType="solid">
        <fgColor rgb="FFFFFFFF"/>
        <bgColor rgb="FFFFFFFF"/>
      </patternFill>
    </fill>
    <fill>
      <patternFill patternType="solid">
        <fgColor theme="9" tint="0.79998168889431442"/>
        <bgColor indexed="64"/>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bottom/>
      <diagonal/>
    </border>
    <border>
      <left style="thin">
        <color rgb="FF808080"/>
      </left>
      <right style="thin">
        <color rgb="FF808080"/>
      </right>
      <top style="thin">
        <color rgb="FF808080"/>
      </top>
      <bottom style="thin">
        <color rgb="FF808080"/>
      </bottom>
      <diagonal/>
    </border>
    <border>
      <left style="thin">
        <color rgb="FF7F7F7F"/>
      </left>
      <right/>
      <top/>
      <bottom/>
      <diagonal/>
    </border>
    <border>
      <left style="thin">
        <color rgb="FF808080"/>
      </left>
      <right style="thin">
        <color rgb="FF808080"/>
      </right>
      <top/>
      <bottom style="thin">
        <color rgb="FF808080"/>
      </bottom>
      <diagonal/>
    </border>
    <border>
      <left/>
      <right style="thin">
        <color rgb="FF808080"/>
      </right>
      <top style="thin">
        <color rgb="FF808080"/>
      </top>
      <bottom style="thin">
        <color rgb="FF808080"/>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right style="thin">
        <color rgb="FF808080"/>
      </right>
      <top/>
      <bottom style="thin">
        <color rgb="FF808080"/>
      </bottom>
      <diagonal/>
    </border>
    <border>
      <left style="thin">
        <color theme="2" tint="-0.499984740745262"/>
      </left>
      <right style="thin">
        <color theme="2" tint="-0.499984740745262"/>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s>
  <cellStyleXfs count="2">
    <xf numFmtId="0" fontId="0" fillId="0" borderId="0"/>
    <xf numFmtId="9" fontId="1" fillId="0" borderId="0" applyFont="0" applyFill="0" applyBorder="0" applyAlignment="0" applyProtection="0"/>
  </cellStyleXfs>
  <cellXfs count="85">
    <xf numFmtId="0" fontId="0" fillId="0" borderId="0" xfId="0"/>
    <xf numFmtId="0" fontId="2" fillId="2" borderId="0" xfId="0" applyFont="1" applyFill="1" applyAlignment="1">
      <alignment horizontal="left"/>
    </xf>
    <xf numFmtId="0" fontId="3" fillId="3" borderId="1" xfId="0" applyFont="1" applyFill="1" applyBorder="1"/>
    <xf numFmtId="0" fontId="3" fillId="4" borderId="1" xfId="0" applyFont="1" applyFill="1" applyBorder="1"/>
    <xf numFmtId="0" fontId="3" fillId="5" borderId="1" xfId="0" applyFont="1" applyFill="1" applyBorder="1"/>
    <xf numFmtId="0" fontId="3" fillId="3" borderId="1" xfId="0" applyFont="1" applyFill="1" applyBorder="1" applyAlignment="1">
      <alignment wrapText="1"/>
    </xf>
    <xf numFmtId="0" fontId="3" fillId="3" borderId="2" xfId="0" applyFont="1" applyFill="1" applyBorder="1"/>
    <xf numFmtId="0" fontId="3" fillId="6" borderId="0" xfId="0" applyFont="1" applyFill="1"/>
    <xf numFmtId="0" fontId="3" fillId="7" borderId="1" xfId="0" applyFont="1" applyFill="1" applyBorder="1" applyAlignment="1">
      <alignment horizontal="left" wrapText="1"/>
    </xf>
    <xf numFmtId="0" fontId="3" fillId="7" borderId="1" xfId="0" applyFont="1" applyFill="1" applyBorder="1" applyAlignment="1">
      <alignment horizontal="left"/>
    </xf>
    <xf numFmtId="3" fontId="3" fillId="7" borderId="1" xfId="0" applyNumberFormat="1" applyFont="1" applyFill="1" applyBorder="1" applyAlignment="1">
      <alignment horizontal="left"/>
    </xf>
    <xf numFmtId="164" fontId="3" fillId="7" borderId="1" xfId="0" applyNumberFormat="1" applyFont="1" applyFill="1" applyBorder="1" applyAlignment="1">
      <alignment horizontal="left"/>
    </xf>
    <xf numFmtId="0" fontId="3" fillId="0" borderId="1" xfId="0" applyFont="1" applyBorder="1" applyAlignment="1">
      <alignment horizontal="left" vertical="top"/>
    </xf>
    <xf numFmtId="164" fontId="3" fillId="0" borderId="1" xfId="0" applyNumberFormat="1" applyFont="1" applyBorder="1" applyAlignment="1">
      <alignment horizontal="left" vertical="top"/>
    </xf>
    <xf numFmtId="3" fontId="3" fillId="0" borderId="1" xfId="0" applyNumberFormat="1" applyFont="1" applyBorder="1" applyAlignment="1">
      <alignment horizontal="left" vertical="top"/>
    </xf>
    <xf numFmtId="165" fontId="3" fillId="0" borderId="1" xfId="0" applyNumberFormat="1" applyFont="1" applyBorder="1" applyAlignment="1">
      <alignment horizontal="left" vertical="top"/>
    </xf>
    <xf numFmtId="2" fontId="3" fillId="0" borderId="1" xfId="0" applyNumberFormat="1" applyFont="1" applyBorder="1" applyAlignment="1">
      <alignment horizontal="left" vertical="top"/>
    </xf>
    <xf numFmtId="9" fontId="3" fillId="0" borderId="1" xfId="0" applyNumberFormat="1" applyFont="1" applyBorder="1" applyAlignment="1">
      <alignment horizontal="left" vertical="top"/>
    </xf>
    <xf numFmtId="1" fontId="3" fillId="0" borderId="1" xfId="0" applyNumberFormat="1" applyFont="1" applyBorder="1" applyAlignment="1">
      <alignment horizontal="left" vertical="top"/>
    </xf>
    <xf numFmtId="0" fontId="3" fillId="6" borderId="1" xfId="0" applyFont="1" applyFill="1" applyBorder="1" applyAlignment="1">
      <alignment horizontal="left" vertical="top"/>
    </xf>
    <xf numFmtId="0" fontId="3" fillId="6" borderId="1" xfId="0" applyFont="1" applyFill="1" applyBorder="1" applyAlignment="1">
      <alignment horizontal="left" vertical="top" wrapText="1"/>
    </xf>
    <xf numFmtId="0" fontId="3" fillId="0" borderId="0" xfId="0" applyFont="1" applyAlignment="1">
      <alignment horizontal="left" vertical="top"/>
    </xf>
    <xf numFmtId="0" fontId="4" fillId="0" borderId="0" xfId="0" applyFont="1" applyAlignment="1">
      <alignment horizontal="left" vertical="top"/>
    </xf>
    <xf numFmtId="164" fontId="3" fillId="0" borderId="3" xfId="0" applyNumberFormat="1" applyFont="1" applyBorder="1" applyAlignment="1">
      <alignment horizontal="left" vertical="top"/>
    </xf>
    <xf numFmtId="2" fontId="5" fillId="8" borderId="1" xfId="0" applyNumberFormat="1" applyFont="1" applyFill="1" applyBorder="1" applyAlignment="1">
      <alignment horizontal="left" vertical="top"/>
    </xf>
    <xf numFmtId="2" fontId="3" fillId="0" borderId="2" xfId="0" applyNumberFormat="1" applyFont="1" applyBorder="1" applyAlignment="1">
      <alignment horizontal="left" vertical="top"/>
    </xf>
    <xf numFmtId="2" fontId="5" fillId="0" borderId="4" xfId="0" applyNumberFormat="1" applyFont="1" applyBorder="1" applyAlignment="1">
      <alignment horizontal="left" vertical="top"/>
    </xf>
    <xf numFmtId="0" fontId="6" fillId="6" borderId="1" xfId="0" applyFont="1" applyFill="1" applyBorder="1" applyAlignment="1">
      <alignment horizontal="left" vertical="top"/>
    </xf>
    <xf numFmtId="0" fontId="6" fillId="0" borderId="1" xfId="0" applyFont="1" applyBorder="1" applyAlignment="1">
      <alignment horizontal="left" vertical="top"/>
    </xf>
    <xf numFmtId="0" fontId="3" fillId="9" borderId="0" xfId="0" applyFont="1" applyFill="1" applyAlignment="1">
      <alignment horizontal="left" vertical="top"/>
    </xf>
    <xf numFmtId="0" fontId="4" fillId="0" borderId="3" xfId="0" applyFont="1" applyBorder="1" applyAlignment="1">
      <alignment horizontal="left" vertical="top"/>
    </xf>
    <xf numFmtId="0" fontId="3" fillId="0" borderId="1" xfId="0" applyFont="1" applyBorder="1" applyAlignment="1">
      <alignment horizontal="left" vertical="top" wrapText="1"/>
    </xf>
    <xf numFmtId="0" fontId="4" fillId="0" borderId="5" xfId="0" applyFont="1" applyBorder="1" applyAlignment="1">
      <alignment horizontal="left" vertical="top"/>
    </xf>
    <xf numFmtId="0" fontId="7" fillId="0" borderId="1" xfId="0" applyFont="1" applyBorder="1" applyAlignment="1">
      <alignment horizontal="left" vertical="top"/>
    </xf>
    <xf numFmtId="10" fontId="3" fillId="0" borderId="1" xfId="0" applyNumberFormat="1" applyFont="1" applyBorder="1" applyAlignment="1">
      <alignment horizontal="left" vertical="top"/>
    </xf>
    <xf numFmtId="0" fontId="4" fillId="0" borderId="6" xfId="0" applyFont="1" applyBorder="1" applyAlignment="1">
      <alignment horizontal="left" vertical="top"/>
    </xf>
    <xf numFmtId="2" fontId="4" fillId="0" borderId="6" xfId="0" applyNumberFormat="1" applyFont="1" applyBorder="1" applyAlignment="1">
      <alignment horizontal="left" vertical="top"/>
    </xf>
    <xf numFmtId="0" fontId="3" fillId="9" borderId="0" xfId="0" applyFont="1" applyFill="1" applyAlignment="1">
      <alignment horizontal="left"/>
    </xf>
    <xf numFmtId="0" fontId="3" fillId="0" borderId="1" xfId="0" applyFont="1" applyBorder="1" applyAlignment="1">
      <alignment horizontal="left"/>
    </xf>
    <xf numFmtId="3" fontId="3" fillId="0" borderId="1" xfId="0" applyNumberFormat="1" applyFont="1" applyBorder="1" applyAlignment="1">
      <alignment horizontal="left"/>
    </xf>
    <xf numFmtId="164" fontId="3" fillId="0" borderId="1" xfId="0" applyNumberFormat="1" applyFont="1" applyBorder="1" applyAlignment="1">
      <alignment horizontal="left"/>
    </xf>
    <xf numFmtId="2" fontId="3" fillId="0" borderId="1" xfId="0" applyNumberFormat="1" applyFont="1" applyBorder="1" applyAlignment="1">
      <alignment horizontal="left"/>
    </xf>
    <xf numFmtId="1" fontId="3" fillId="0" borderId="1" xfId="0" applyNumberFormat="1" applyFont="1" applyBorder="1"/>
    <xf numFmtId="0" fontId="3" fillId="6" borderId="1" xfId="0" applyFont="1" applyFill="1" applyBorder="1" applyAlignment="1">
      <alignment horizontal="left"/>
    </xf>
    <xf numFmtId="10" fontId="3" fillId="0" borderId="1" xfId="0" applyNumberFormat="1" applyFont="1" applyBorder="1" applyAlignment="1">
      <alignment horizontal="left"/>
    </xf>
    <xf numFmtId="0" fontId="8" fillId="0" borderId="1" xfId="0" applyFont="1" applyBorder="1" applyAlignment="1">
      <alignment horizontal="left"/>
    </xf>
    <xf numFmtId="0" fontId="3" fillId="0" borderId="2" xfId="0" applyFont="1" applyBorder="1" applyAlignment="1">
      <alignment horizontal="left"/>
    </xf>
    <xf numFmtId="0" fontId="3" fillId="0" borderId="0" xfId="0" applyFont="1"/>
    <xf numFmtId="4" fontId="3" fillId="0" borderId="1" xfId="0" applyNumberFormat="1" applyFont="1" applyBorder="1" applyAlignment="1">
      <alignment horizontal="left"/>
    </xf>
    <xf numFmtId="166" fontId="3" fillId="0" borderId="1" xfId="0" applyNumberFormat="1" applyFont="1" applyBorder="1" applyAlignment="1">
      <alignment horizontal="left"/>
    </xf>
    <xf numFmtId="2" fontId="3" fillId="8" borderId="1" xfId="0" applyNumberFormat="1" applyFont="1" applyFill="1" applyBorder="1" applyAlignment="1">
      <alignment horizontal="left"/>
    </xf>
    <xf numFmtId="0" fontId="3" fillId="9" borderId="0" xfId="0" applyFont="1" applyFill="1"/>
    <xf numFmtId="0" fontId="3" fillId="0" borderId="7" xfId="0" applyFont="1" applyBorder="1" applyAlignment="1">
      <alignment horizontal="left"/>
    </xf>
    <xf numFmtId="0" fontId="3" fillId="0" borderId="8" xfId="0" applyFont="1" applyBorder="1" applyAlignment="1">
      <alignment horizontal="left"/>
    </xf>
    <xf numFmtId="2" fontId="3" fillId="0" borderId="1" xfId="0" applyNumberFormat="1" applyFont="1" applyBorder="1"/>
    <xf numFmtId="2" fontId="5" fillId="0" borderId="1" xfId="0" applyNumberFormat="1" applyFont="1" applyBorder="1"/>
    <xf numFmtId="2" fontId="5" fillId="0" borderId="1" xfId="0" applyNumberFormat="1" applyFont="1" applyBorder="1" applyAlignment="1">
      <alignment horizontal="left"/>
    </xf>
    <xf numFmtId="0" fontId="3" fillId="0" borderId="1" xfId="0" applyFont="1" applyBorder="1" applyAlignment="1">
      <alignment horizontal="left" wrapText="1"/>
    </xf>
    <xf numFmtId="0" fontId="3" fillId="10" borderId="1" xfId="0" applyFont="1" applyFill="1" applyBorder="1" applyAlignment="1">
      <alignment horizontal="left" vertical="top"/>
    </xf>
    <xf numFmtId="2" fontId="3" fillId="0" borderId="1" xfId="1" applyNumberFormat="1" applyFont="1" applyBorder="1" applyAlignment="1">
      <alignment horizontal="right" vertical="top"/>
    </xf>
    <xf numFmtId="2" fontId="3" fillId="0" borderId="0" xfId="0" applyNumberFormat="1" applyFont="1" applyAlignment="1">
      <alignment horizontal="left" vertical="top"/>
    </xf>
    <xf numFmtId="0" fontId="4" fillId="0" borderId="5" xfId="0" applyFont="1" applyBorder="1" applyAlignment="1">
      <alignment horizontal="left"/>
    </xf>
    <xf numFmtId="0" fontId="3" fillId="0" borderId="0" xfId="0" applyFont="1" applyAlignment="1">
      <alignment horizontal="left"/>
    </xf>
    <xf numFmtId="0" fontId="4" fillId="0" borderId="9" xfId="0" applyFont="1" applyBorder="1" applyAlignment="1">
      <alignment horizontal="left"/>
    </xf>
    <xf numFmtId="164" fontId="4" fillId="0" borderId="9" xfId="0" applyNumberFormat="1" applyFont="1" applyBorder="1" applyAlignment="1">
      <alignment horizontal="left"/>
    </xf>
    <xf numFmtId="3" fontId="4" fillId="0" borderId="9" xfId="0" applyNumberFormat="1" applyFont="1" applyBorder="1" applyAlignment="1">
      <alignment horizontal="left"/>
    </xf>
    <xf numFmtId="2" fontId="4" fillId="0" borderId="9" xfId="0" applyNumberFormat="1" applyFont="1" applyBorder="1" applyAlignment="1">
      <alignment horizontal="left"/>
    </xf>
    <xf numFmtId="2" fontId="1" fillId="0" borderId="0" xfId="0" applyNumberFormat="1" applyFont="1"/>
    <xf numFmtId="0" fontId="1" fillId="0" borderId="0" xfId="0" applyFont="1"/>
    <xf numFmtId="2" fontId="3" fillId="0" borderId="1" xfId="0" applyNumberFormat="1" applyFont="1" applyBorder="1" applyAlignment="1">
      <alignment horizontal="right" vertical="top"/>
    </xf>
    <xf numFmtId="2" fontId="0" fillId="0" borderId="0" xfId="0" applyNumberFormat="1"/>
    <xf numFmtId="2" fontId="0" fillId="0" borderId="0" xfId="1" applyNumberFormat="1" applyFont="1" applyAlignment="1"/>
    <xf numFmtId="2" fontId="0" fillId="0" borderId="0" xfId="1" applyNumberFormat="1" applyFont="1" applyAlignment="1">
      <alignment horizontal="right"/>
    </xf>
    <xf numFmtId="0" fontId="1" fillId="0" borderId="0" xfId="0" applyFont="1" applyAlignment="1">
      <alignment wrapText="1"/>
    </xf>
    <xf numFmtId="0" fontId="3" fillId="0" borderId="1" xfId="1" applyNumberFormat="1" applyFont="1" applyBorder="1" applyAlignment="1">
      <alignment horizontal="right" vertical="top"/>
    </xf>
    <xf numFmtId="0" fontId="0" fillId="0" borderId="10" xfId="0" applyBorder="1"/>
    <xf numFmtId="0" fontId="0" fillId="0" borderId="11" xfId="0" applyBorder="1"/>
    <xf numFmtId="0" fontId="3" fillId="10" borderId="2" xfId="0" applyFont="1" applyFill="1" applyBorder="1" applyAlignment="1">
      <alignment horizontal="left" vertical="top"/>
    </xf>
    <xf numFmtId="2" fontId="3" fillId="0" borderId="0" xfId="0" applyNumberFormat="1" applyFont="1" applyAlignment="1">
      <alignment horizontal="right" vertical="top"/>
    </xf>
    <xf numFmtId="0" fontId="9" fillId="9" borderId="0" xfId="0" applyFont="1" applyFill="1"/>
    <xf numFmtId="0" fontId="3" fillId="10" borderId="0" xfId="0" applyFont="1" applyFill="1" applyAlignment="1">
      <alignment horizontal="left" vertical="top"/>
    </xf>
    <xf numFmtId="2" fontId="1" fillId="0" borderId="0" xfId="0" applyNumberFormat="1" applyFont="1" applyAlignment="1">
      <alignment horizontal="right"/>
    </xf>
    <xf numFmtId="2" fontId="0" fillId="0" borderId="0" xfId="0" applyNumberFormat="1" applyAlignment="1">
      <alignment horizontal="right"/>
    </xf>
    <xf numFmtId="0" fontId="3" fillId="0" borderId="2" xfId="0" applyFont="1" applyBorder="1" applyAlignment="1">
      <alignment horizontal="left" vertical="top"/>
    </xf>
    <xf numFmtId="167" fontId="0" fillId="0" borderId="0" xfId="1" applyNumberFormat="1" applyFont="1" applyAlignment="1"/>
  </cellXfs>
  <cellStyles count="2">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ers/bprobst/Documents/GitHub/offset_review/00%20unprocessed_data/230531_all_data.xlsm" TargetMode="External"/><Relationship Id="rId1" Type="http://schemas.openxmlformats.org/officeDocument/2006/relationships/externalLinkPath" Target="/Users/bprobst/Documents/GitHub/offset_review/00%20unprocessed_data/230531_all_dat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in sheets &gt;&gt;"/>
      <sheetName val="All relevant studies"/>
      <sheetName val="211129_data"/>
      <sheetName val="additionalities"/>
      <sheetName val="Verra_comparison_new"/>
      <sheetName val="Verra Figure"/>
      <sheetName val="Other &gt;&gt;&gt;"/>
      <sheetName val="Verra projects"/>
      <sheetName val="Verra comp"/>
      <sheetName val="All_projects_raw"/>
      <sheetName val="Word count Year Other"/>
      <sheetName val="Adjusted volumes"/>
      <sheetName val="Effect size extraction &gt;&gt;"/>
      <sheetName val="Forestry change cal"/>
      <sheetName val="Forestry "/>
      <sheetName val="Exp_red_for"/>
      <sheetName val="Exp_red_for_calc"/>
      <sheetName val="Cookstoves_new"/>
      <sheetName val="Effect size calculator cookst"/>
      <sheetName val="RES"/>
      <sheetName val="Chemical processes"/>
      <sheetName val="Chemical processes change cal"/>
      <sheetName val="REDD+ v0"/>
      <sheetName val="AR"/>
      <sheetName val="Effect size calculators &gt;&gt;"/>
      <sheetName val="Effect_size_calculator REDD+"/>
      <sheetName val="Effect size calc AR"/>
      <sheetName val="Expected emissions red &gt;&gt;"/>
      <sheetName val="Other &gt;&gt;"/>
      <sheetName val="Extraction Template"/>
      <sheetName val="Forest calc old"/>
      <sheetName val="Cookstoves_old"/>
    </sheetNames>
    <sheetDataSet>
      <sheetData sheetId="0"/>
      <sheetData sheetId="1"/>
      <sheetData sheetId="2"/>
      <sheetData sheetId="3"/>
      <sheetData sheetId="4">
        <row r="53">
          <cell r="AE53">
            <v>1.3569773176896161E-2</v>
          </cell>
          <cell r="AF53">
            <v>0.67737999367309576</v>
          </cell>
        </row>
      </sheetData>
      <sheetData sheetId="5"/>
      <sheetData sheetId="6"/>
      <sheetData sheetId="7"/>
      <sheetData sheetId="8"/>
      <sheetData sheetId="9"/>
      <sheetData sheetId="10"/>
      <sheetData sheetId="11"/>
      <sheetData sheetId="12"/>
      <sheetData sheetId="13">
        <row r="119">
          <cell r="E119">
            <v>0.28285077951002219</v>
          </cell>
        </row>
        <row r="132">
          <cell r="C132">
            <v>-0.19047619047619047</v>
          </cell>
        </row>
      </sheetData>
      <sheetData sheetId="14"/>
      <sheetData sheetId="15"/>
      <sheetData sheetId="16"/>
      <sheetData sheetId="17"/>
      <sheetData sheetId="18">
        <row r="127">
          <cell r="C127">
            <v>0.42721131270534268</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AEFA5-9BC3-964E-971B-F0DAA961A8D2}">
  <dimension ref="A1:K154"/>
  <sheetViews>
    <sheetView workbookViewId="0">
      <selection sqref="A1:K154"/>
    </sheetView>
  </sheetViews>
  <sheetFormatPr baseColWidth="10" defaultRowHeight="16" x14ac:dyDescent="0.2"/>
  <sheetData>
    <row r="1" spans="1:11" x14ac:dyDescent="0.2">
      <c r="A1" s="1" t="s">
        <v>0</v>
      </c>
      <c r="B1" s="1" t="s">
        <v>1</v>
      </c>
      <c r="C1" s="1" t="s">
        <v>2</v>
      </c>
      <c r="D1" s="1" t="s">
        <v>3</v>
      </c>
      <c r="E1" s="1" t="s">
        <v>4</v>
      </c>
      <c r="F1" s="1" t="s">
        <v>5</v>
      </c>
      <c r="G1" s="1" t="s">
        <v>6</v>
      </c>
      <c r="H1" s="1" t="s">
        <v>7</v>
      </c>
      <c r="I1" s="1" t="s">
        <v>8</v>
      </c>
      <c r="J1" s="1" t="s">
        <v>9</v>
      </c>
      <c r="K1" s="1" t="s">
        <v>10</v>
      </c>
    </row>
    <row r="2" spans="1:11" x14ac:dyDescent="0.2">
      <c r="A2" s="2">
        <v>1023</v>
      </c>
      <c r="B2" s="2" t="s">
        <v>11</v>
      </c>
      <c r="C2" s="2" t="s">
        <v>12</v>
      </c>
      <c r="D2" s="2" t="s">
        <v>13</v>
      </c>
      <c r="E2" s="2" t="s">
        <v>14</v>
      </c>
      <c r="F2" s="2" t="s">
        <v>15</v>
      </c>
      <c r="G2" s="2" t="s">
        <v>16</v>
      </c>
      <c r="H2" s="2" t="s">
        <v>17</v>
      </c>
      <c r="I2" s="2" t="s">
        <v>15</v>
      </c>
      <c r="J2" s="3" t="s">
        <v>17</v>
      </c>
      <c r="K2" s="2" t="s">
        <v>18</v>
      </c>
    </row>
    <row r="3" spans="1:11" x14ac:dyDescent="0.2">
      <c r="A3" s="2">
        <v>435</v>
      </c>
      <c r="B3" s="2" t="s">
        <v>19</v>
      </c>
      <c r="C3" s="2" t="s">
        <v>20</v>
      </c>
      <c r="D3" s="2" t="s">
        <v>21</v>
      </c>
      <c r="E3" s="2" t="s">
        <v>22</v>
      </c>
      <c r="F3" s="2">
        <v>38</v>
      </c>
      <c r="G3" s="2" t="s">
        <v>23</v>
      </c>
      <c r="H3" s="2" t="s">
        <v>24</v>
      </c>
      <c r="I3" s="2" t="s">
        <v>25</v>
      </c>
      <c r="J3" s="4" t="s">
        <v>24</v>
      </c>
      <c r="K3" s="2" t="s">
        <v>26</v>
      </c>
    </row>
    <row r="4" spans="1:11" x14ac:dyDescent="0.2">
      <c r="A4" s="2">
        <v>7381</v>
      </c>
      <c r="B4" s="2" t="s">
        <v>27</v>
      </c>
      <c r="C4" s="2" t="s">
        <v>28</v>
      </c>
      <c r="D4" s="2" t="s">
        <v>29</v>
      </c>
      <c r="E4" s="2" t="s">
        <v>30</v>
      </c>
      <c r="F4" s="2">
        <v>63</v>
      </c>
      <c r="G4" s="2" t="s">
        <v>23</v>
      </c>
      <c r="H4" s="2" t="s">
        <v>24</v>
      </c>
      <c r="I4" s="2" t="s">
        <v>25</v>
      </c>
      <c r="J4" s="4" t="s">
        <v>24</v>
      </c>
      <c r="K4" s="2" t="s">
        <v>31</v>
      </c>
    </row>
    <row r="5" spans="1:11" x14ac:dyDescent="0.2">
      <c r="A5" s="2">
        <v>2422</v>
      </c>
      <c r="B5" s="2" t="s">
        <v>32</v>
      </c>
      <c r="C5" s="2" t="s">
        <v>33</v>
      </c>
      <c r="D5" s="2" t="s">
        <v>34</v>
      </c>
      <c r="E5" s="2" t="s">
        <v>35</v>
      </c>
      <c r="F5" s="2">
        <v>1</v>
      </c>
      <c r="G5" s="2" t="s">
        <v>36</v>
      </c>
      <c r="H5" s="2" t="s">
        <v>24</v>
      </c>
      <c r="I5" s="2" t="s">
        <v>37</v>
      </c>
      <c r="J5" s="4" t="s">
        <v>24</v>
      </c>
      <c r="K5" s="2" t="s">
        <v>38</v>
      </c>
    </row>
    <row r="6" spans="1:11" x14ac:dyDescent="0.2">
      <c r="A6" s="2">
        <v>2228</v>
      </c>
      <c r="B6" s="2" t="s">
        <v>39</v>
      </c>
      <c r="C6" s="2" t="s">
        <v>40</v>
      </c>
      <c r="D6" s="2" t="s">
        <v>41</v>
      </c>
      <c r="E6" s="2" t="s">
        <v>42</v>
      </c>
      <c r="F6" s="2">
        <v>10</v>
      </c>
      <c r="G6" s="2" t="s">
        <v>23</v>
      </c>
      <c r="H6" s="2" t="s">
        <v>17</v>
      </c>
      <c r="I6" s="2" t="s">
        <v>15</v>
      </c>
      <c r="J6" s="3" t="s">
        <v>17</v>
      </c>
      <c r="K6" s="2"/>
    </row>
    <row r="7" spans="1:11" x14ac:dyDescent="0.2">
      <c r="A7" s="2">
        <v>1071</v>
      </c>
      <c r="B7" s="2" t="s">
        <v>43</v>
      </c>
      <c r="C7" s="2" t="s">
        <v>44</v>
      </c>
      <c r="D7" s="2" t="s">
        <v>45</v>
      </c>
      <c r="E7" s="2" t="s">
        <v>46</v>
      </c>
      <c r="F7" s="2">
        <v>43</v>
      </c>
      <c r="G7" s="2" t="s">
        <v>23</v>
      </c>
      <c r="H7" s="2" t="s">
        <v>24</v>
      </c>
      <c r="I7" s="2" t="s">
        <v>25</v>
      </c>
      <c r="J7" s="4" t="s">
        <v>24</v>
      </c>
      <c r="K7" s="2"/>
    </row>
    <row r="8" spans="1:11" x14ac:dyDescent="0.2">
      <c r="A8" s="2">
        <v>1731</v>
      </c>
      <c r="B8" s="2" t="s">
        <v>47</v>
      </c>
      <c r="C8" s="2" t="s">
        <v>48</v>
      </c>
      <c r="D8" s="2" t="s">
        <v>49</v>
      </c>
      <c r="E8" s="2" t="s">
        <v>50</v>
      </c>
      <c r="F8" s="2">
        <v>1</v>
      </c>
      <c r="G8" s="2" t="s">
        <v>23</v>
      </c>
      <c r="H8" s="2" t="s">
        <v>17</v>
      </c>
      <c r="I8" s="2" t="s">
        <v>15</v>
      </c>
      <c r="J8" s="3" t="s">
        <v>17</v>
      </c>
      <c r="K8" s="2"/>
    </row>
    <row r="9" spans="1:11" x14ac:dyDescent="0.2">
      <c r="A9" s="2">
        <v>3246</v>
      </c>
      <c r="B9" s="2" t="s">
        <v>51</v>
      </c>
      <c r="C9" s="2" t="s">
        <v>52</v>
      </c>
      <c r="D9" s="2" t="s">
        <v>53</v>
      </c>
      <c r="E9" s="2" t="s">
        <v>54</v>
      </c>
      <c r="F9" s="2">
        <v>49</v>
      </c>
      <c r="G9" s="2" t="s">
        <v>23</v>
      </c>
      <c r="H9" s="2" t="s">
        <v>24</v>
      </c>
      <c r="I9" s="2" t="s">
        <v>25</v>
      </c>
      <c r="J9" s="4" t="s">
        <v>24</v>
      </c>
      <c r="K9" s="2"/>
    </row>
    <row r="10" spans="1:11" x14ac:dyDescent="0.2">
      <c r="A10" s="2">
        <v>635</v>
      </c>
      <c r="B10" s="2" t="s">
        <v>55</v>
      </c>
      <c r="C10" s="2" t="s">
        <v>56</v>
      </c>
      <c r="D10" s="2" t="s">
        <v>57</v>
      </c>
      <c r="E10" s="2" t="s">
        <v>58</v>
      </c>
      <c r="F10" s="2">
        <v>9</v>
      </c>
      <c r="G10" s="2" t="s">
        <v>16</v>
      </c>
      <c r="H10" s="2" t="s">
        <v>24</v>
      </c>
      <c r="I10" s="2" t="s">
        <v>37</v>
      </c>
      <c r="J10" s="4" t="s">
        <v>24</v>
      </c>
      <c r="K10" s="2" t="s">
        <v>59</v>
      </c>
    </row>
    <row r="11" spans="1:11" x14ac:dyDescent="0.2">
      <c r="A11" s="2">
        <v>293</v>
      </c>
      <c r="B11" s="2" t="s">
        <v>60</v>
      </c>
      <c r="C11" s="2" t="s">
        <v>61</v>
      </c>
      <c r="D11" s="2" t="s">
        <v>62</v>
      </c>
      <c r="E11" s="2" t="s">
        <v>63</v>
      </c>
      <c r="F11" s="2">
        <v>9</v>
      </c>
      <c r="G11" s="2" t="s">
        <v>23</v>
      </c>
      <c r="H11" s="2" t="s">
        <v>17</v>
      </c>
      <c r="I11" s="2" t="s">
        <v>15</v>
      </c>
      <c r="J11" s="3" t="s">
        <v>17</v>
      </c>
      <c r="K11" s="2"/>
    </row>
    <row r="12" spans="1:11" x14ac:dyDescent="0.2">
      <c r="A12" s="2">
        <v>726</v>
      </c>
      <c r="B12" s="2" t="s">
        <v>64</v>
      </c>
      <c r="C12" s="2" t="s">
        <v>65</v>
      </c>
      <c r="D12" s="2" t="s">
        <v>66</v>
      </c>
      <c r="E12" s="2" t="s">
        <v>67</v>
      </c>
      <c r="F12" s="2">
        <v>4</v>
      </c>
      <c r="G12" s="2" t="s">
        <v>16</v>
      </c>
      <c r="H12" s="2" t="s">
        <v>17</v>
      </c>
      <c r="I12" s="2" t="s">
        <v>15</v>
      </c>
      <c r="J12" s="3" t="s">
        <v>17</v>
      </c>
      <c r="K12" s="2"/>
    </row>
    <row r="13" spans="1:11" x14ac:dyDescent="0.2">
      <c r="A13" s="2">
        <v>8457</v>
      </c>
      <c r="B13" s="2" t="s">
        <v>68</v>
      </c>
      <c r="C13" s="2" t="s">
        <v>69</v>
      </c>
      <c r="D13" s="2" t="s">
        <v>70</v>
      </c>
      <c r="E13" s="2" t="s">
        <v>71</v>
      </c>
      <c r="F13" s="2">
        <v>4</v>
      </c>
      <c r="G13" s="2" t="s">
        <v>72</v>
      </c>
      <c r="H13" s="2" t="s">
        <v>24</v>
      </c>
      <c r="I13" s="2" t="s">
        <v>37</v>
      </c>
      <c r="J13" s="4" t="s">
        <v>24</v>
      </c>
      <c r="K13" s="2" t="s">
        <v>73</v>
      </c>
    </row>
    <row r="14" spans="1:11" x14ac:dyDescent="0.2">
      <c r="A14" s="2">
        <v>11634</v>
      </c>
      <c r="B14" s="2" t="s">
        <v>74</v>
      </c>
      <c r="C14" s="2" t="s">
        <v>75</v>
      </c>
      <c r="D14" s="2" t="s">
        <v>76</v>
      </c>
      <c r="E14" s="2" t="s">
        <v>15</v>
      </c>
      <c r="F14" s="2">
        <v>9</v>
      </c>
      <c r="G14" s="2" t="s">
        <v>77</v>
      </c>
      <c r="H14" s="2" t="s">
        <v>24</v>
      </c>
      <c r="I14" s="2" t="s">
        <v>37</v>
      </c>
      <c r="J14" s="4" t="s">
        <v>24</v>
      </c>
      <c r="K14" s="2" t="s">
        <v>78</v>
      </c>
    </row>
    <row r="15" spans="1:11" x14ac:dyDescent="0.2">
      <c r="A15" s="2">
        <v>1022</v>
      </c>
      <c r="B15" s="2" t="s">
        <v>79</v>
      </c>
      <c r="C15" s="2" t="s">
        <v>80</v>
      </c>
      <c r="D15" s="2" t="s">
        <v>81</v>
      </c>
      <c r="E15" s="2" t="s">
        <v>82</v>
      </c>
      <c r="F15" s="2">
        <v>2</v>
      </c>
      <c r="G15" s="2" t="s">
        <v>16</v>
      </c>
      <c r="H15" s="2" t="s">
        <v>17</v>
      </c>
      <c r="I15" s="2" t="s">
        <v>15</v>
      </c>
      <c r="J15" s="3" t="s">
        <v>17</v>
      </c>
      <c r="K15" s="2"/>
    </row>
    <row r="16" spans="1:11" x14ac:dyDescent="0.2">
      <c r="A16" s="2">
        <v>1047</v>
      </c>
      <c r="B16" s="2" t="s">
        <v>83</v>
      </c>
      <c r="C16" s="2" t="s">
        <v>84</v>
      </c>
      <c r="D16" s="2" t="s">
        <v>85</v>
      </c>
      <c r="E16" s="2" t="s">
        <v>86</v>
      </c>
      <c r="F16" s="2">
        <v>3</v>
      </c>
      <c r="G16" s="2" t="s">
        <v>16</v>
      </c>
      <c r="H16" s="2" t="s">
        <v>17</v>
      </c>
      <c r="I16" s="2" t="s">
        <v>15</v>
      </c>
      <c r="J16" s="3" t="s">
        <v>17</v>
      </c>
      <c r="K16" s="2"/>
    </row>
    <row r="17" spans="1:11" x14ac:dyDescent="0.2">
      <c r="A17" s="2">
        <v>6104</v>
      </c>
      <c r="B17" s="2" t="s">
        <v>87</v>
      </c>
      <c r="C17" s="2" t="s">
        <v>88</v>
      </c>
      <c r="D17" s="2" t="s">
        <v>89</v>
      </c>
      <c r="E17" s="2" t="s">
        <v>90</v>
      </c>
      <c r="F17" s="2">
        <v>13</v>
      </c>
      <c r="G17" s="2" t="s">
        <v>77</v>
      </c>
      <c r="H17" s="2" t="s">
        <v>24</v>
      </c>
      <c r="I17" s="2" t="s">
        <v>37</v>
      </c>
      <c r="J17" s="4" t="s">
        <v>24</v>
      </c>
      <c r="K17" s="2" t="s">
        <v>78</v>
      </c>
    </row>
    <row r="18" spans="1:11" x14ac:dyDescent="0.2">
      <c r="A18" s="2">
        <v>95</v>
      </c>
      <c r="B18" s="2" t="s">
        <v>91</v>
      </c>
      <c r="C18" s="2" t="s">
        <v>92</v>
      </c>
      <c r="D18" s="2" t="s">
        <v>93</v>
      </c>
      <c r="E18" s="2" t="s">
        <v>94</v>
      </c>
      <c r="F18" s="2">
        <v>75</v>
      </c>
      <c r="G18" s="2" t="s">
        <v>23</v>
      </c>
      <c r="H18" s="2" t="s">
        <v>24</v>
      </c>
      <c r="I18" s="2" t="s">
        <v>37</v>
      </c>
      <c r="J18" s="4" t="s">
        <v>24</v>
      </c>
      <c r="K18" s="2"/>
    </row>
    <row r="19" spans="1:11" x14ac:dyDescent="0.2">
      <c r="A19" s="2">
        <v>1280</v>
      </c>
      <c r="B19" s="2" t="s">
        <v>95</v>
      </c>
      <c r="C19" s="2" t="s">
        <v>96</v>
      </c>
      <c r="D19" s="2" t="s">
        <v>97</v>
      </c>
      <c r="E19" s="2" t="s">
        <v>98</v>
      </c>
      <c r="F19" s="2">
        <v>3</v>
      </c>
      <c r="G19" s="2" t="s">
        <v>23</v>
      </c>
      <c r="H19" s="2" t="s">
        <v>17</v>
      </c>
      <c r="I19" s="2" t="s">
        <v>15</v>
      </c>
      <c r="J19" s="3" t="s">
        <v>17</v>
      </c>
      <c r="K19" s="2"/>
    </row>
    <row r="20" spans="1:11" x14ac:dyDescent="0.2">
      <c r="A20" s="2">
        <v>1755</v>
      </c>
      <c r="B20" s="2" t="s">
        <v>99</v>
      </c>
      <c r="C20" s="2" t="s">
        <v>100</v>
      </c>
      <c r="D20" s="2" t="s">
        <v>101</v>
      </c>
      <c r="E20" s="2" t="s">
        <v>102</v>
      </c>
      <c r="F20" s="2">
        <v>66</v>
      </c>
      <c r="G20" s="2" t="s">
        <v>23</v>
      </c>
      <c r="H20" s="2" t="s">
        <v>24</v>
      </c>
      <c r="I20" s="2" t="s">
        <v>37</v>
      </c>
      <c r="J20" s="4" t="s">
        <v>24</v>
      </c>
      <c r="K20" s="2" t="s">
        <v>103</v>
      </c>
    </row>
    <row r="21" spans="1:11" x14ac:dyDescent="0.2">
      <c r="A21" s="2">
        <v>761</v>
      </c>
      <c r="B21" s="2" t="s">
        <v>104</v>
      </c>
      <c r="C21" s="2" t="s">
        <v>105</v>
      </c>
      <c r="D21" s="2" t="s">
        <v>106</v>
      </c>
      <c r="E21" s="2" t="s">
        <v>107</v>
      </c>
      <c r="F21" s="2">
        <v>11</v>
      </c>
      <c r="G21" s="2" t="s">
        <v>16</v>
      </c>
      <c r="H21" s="2" t="s">
        <v>17</v>
      </c>
      <c r="I21" s="2" t="s">
        <v>15</v>
      </c>
      <c r="J21" s="3" t="s">
        <v>17</v>
      </c>
      <c r="K21" s="2"/>
    </row>
    <row r="22" spans="1:11" x14ac:dyDescent="0.2">
      <c r="A22" s="2">
        <v>4781</v>
      </c>
      <c r="B22" s="2" t="s">
        <v>108</v>
      </c>
      <c r="C22" s="2" t="s">
        <v>109</v>
      </c>
      <c r="D22" s="2" t="s">
        <v>110</v>
      </c>
      <c r="E22" s="2" t="s">
        <v>111</v>
      </c>
      <c r="F22" s="2">
        <v>21</v>
      </c>
      <c r="G22" s="2" t="s">
        <v>23</v>
      </c>
      <c r="H22" s="2" t="s">
        <v>24</v>
      </c>
      <c r="I22" s="2" t="s">
        <v>37</v>
      </c>
      <c r="J22" s="4" t="s">
        <v>24</v>
      </c>
      <c r="K22" s="2" t="s">
        <v>112</v>
      </c>
    </row>
    <row r="23" spans="1:11" x14ac:dyDescent="0.2">
      <c r="A23" s="2">
        <v>124</v>
      </c>
      <c r="B23" s="2" t="s">
        <v>113</v>
      </c>
      <c r="C23" s="2" t="s">
        <v>114</v>
      </c>
      <c r="D23" s="2" t="s">
        <v>115</v>
      </c>
      <c r="E23" s="2" t="s">
        <v>116</v>
      </c>
      <c r="F23" s="2">
        <v>69</v>
      </c>
      <c r="G23" s="2" t="s">
        <v>23</v>
      </c>
      <c r="H23" s="2" t="s">
        <v>24</v>
      </c>
      <c r="I23" s="2" t="s">
        <v>25</v>
      </c>
      <c r="J23" s="4" t="s">
        <v>24</v>
      </c>
      <c r="K23" s="2" t="s">
        <v>117</v>
      </c>
    </row>
    <row r="24" spans="1:11" x14ac:dyDescent="0.2">
      <c r="A24" s="2">
        <v>1109</v>
      </c>
      <c r="B24" s="2" t="s">
        <v>118</v>
      </c>
      <c r="C24" s="2" t="s">
        <v>119</v>
      </c>
      <c r="D24" s="2" t="s">
        <v>120</v>
      </c>
      <c r="E24" s="2" t="s">
        <v>121</v>
      </c>
      <c r="F24" s="2">
        <v>6</v>
      </c>
      <c r="G24" s="2" t="s">
        <v>16</v>
      </c>
      <c r="H24" s="2" t="s">
        <v>24</v>
      </c>
      <c r="I24" s="2" t="s">
        <v>37</v>
      </c>
      <c r="J24" s="4" t="s">
        <v>24</v>
      </c>
      <c r="K24" s="2"/>
    </row>
    <row r="25" spans="1:11" x14ac:dyDescent="0.2">
      <c r="A25" s="2">
        <v>762</v>
      </c>
      <c r="B25" s="2" t="s">
        <v>122</v>
      </c>
      <c r="C25" s="2" t="s">
        <v>123</v>
      </c>
      <c r="D25" s="2" t="s">
        <v>124</v>
      </c>
      <c r="E25" s="2" t="s">
        <v>125</v>
      </c>
      <c r="F25" s="2">
        <v>79</v>
      </c>
      <c r="G25" s="2" t="s">
        <v>23</v>
      </c>
      <c r="H25" s="2" t="s">
        <v>24</v>
      </c>
      <c r="I25" s="2" t="s">
        <v>37</v>
      </c>
      <c r="J25" s="4" t="s">
        <v>24</v>
      </c>
      <c r="K25" s="2" t="s">
        <v>126</v>
      </c>
    </row>
    <row r="26" spans="1:11" x14ac:dyDescent="0.2">
      <c r="A26" s="2">
        <v>0</v>
      </c>
      <c r="B26" s="2" t="s">
        <v>127</v>
      </c>
      <c r="C26" s="2" t="s">
        <v>128</v>
      </c>
      <c r="D26" s="2" t="s">
        <v>129</v>
      </c>
      <c r="E26" s="2" t="s">
        <v>130</v>
      </c>
      <c r="F26" s="2">
        <v>16</v>
      </c>
      <c r="G26" s="2" t="s">
        <v>23</v>
      </c>
      <c r="H26" s="2" t="s">
        <v>17</v>
      </c>
      <c r="I26" s="2" t="s">
        <v>15</v>
      </c>
      <c r="J26" s="3" t="s">
        <v>17</v>
      </c>
      <c r="K26" s="2"/>
    </row>
    <row r="27" spans="1:11" x14ac:dyDescent="0.2">
      <c r="A27" s="2">
        <v>1236</v>
      </c>
      <c r="B27" s="2" t="s">
        <v>131</v>
      </c>
      <c r="C27" s="2" t="s">
        <v>132</v>
      </c>
      <c r="D27" s="2" t="s">
        <v>133</v>
      </c>
      <c r="E27" s="2" t="s">
        <v>134</v>
      </c>
      <c r="F27" s="2">
        <v>18</v>
      </c>
      <c r="G27" s="2" t="s">
        <v>23</v>
      </c>
      <c r="H27" s="2" t="s">
        <v>17</v>
      </c>
      <c r="I27" s="2" t="s">
        <v>15</v>
      </c>
      <c r="J27" s="3" t="s">
        <v>17</v>
      </c>
      <c r="K27" s="2"/>
    </row>
    <row r="28" spans="1:11" x14ac:dyDescent="0.2">
      <c r="A28" s="2">
        <v>478</v>
      </c>
      <c r="B28" s="2" t="s">
        <v>135</v>
      </c>
      <c r="C28" s="2" t="s">
        <v>136</v>
      </c>
      <c r="D28" s="2" t="s">
        <v>137</v>
      </c>
      <c r="E28" s="2" t="s">
        <v>138</v>
      </c>
      <c r="F28" s="2">
        <v>30</v>
      </c>
      <c r="G28" s="2" t="s">
        <v>23</v>
      </c>
      <c r="H28" s="2" t="s">
        <v>17</v>
      </c>
      <c r="I28" s="2" t="s">
        <v>15</v>
      </c>
      <c r="J28" s="3" t="s">
        <v>17</v>
      </c>
      <c r="K28" s="2"/>
    </row>
    <row r="29" spans="1:11" x14ac:dyDescent="0.2">
      <c r="A29" s="2">
        <v>1715</v>
      </c>
      <c r="B29" s="2" t="s">
        <v>139</v>
      </c>
      <c r="C29" s="2" t="s">
        <v>140</v>
      </c>
      <c r="D29" s="2" t="s">
        <v>141</v>
      </c>
      <c r="E29" s="2" t="s">
        <v>142</v>
      </c>
      <c r="F29" s="2">
        <v>24</v>
      </c>
      <c r="G29" s="2" t="s">
        <v>23</v>
      </c>
      <c r="H29" s="2" t="s">
        <v>17</v>
      </c>
      <c r="I29" s="2" t="s">
        <v>15</v>
      </c>
      <c r="J29" s="3" t="s">
        <v>17</v>
      </c>
      <c r="K29" s="2"/>
    </row>
    <row r="30" spans="1:11" x14ac:dyDescent="0.2">
      <c r="A30" s="2">
        <v>16</v>
      </c>
      <c r="B30" s="2" t="s">
        <v>143</v>
      </c>
      <c r="C30" s="2" t="s">
        <v>144</v>
      </c>
      <c r="D30" s="2" t="s">
        <v>145</v>
      </c>
      <c r="E30" s="2" t="s">
        <v>146</v>
      </c>
      <c r="F30" s="2">
        <v>56</v>
      </c>
      <c r="G30" s="2" t="s">
        <v>23</v>
      </c>
      <c r="H30" s="2" t="s">
        <v>24</v>
      </c>
      <c r="I30" s="2" t="s">
        <v>25</v>
      </c>
      <c r="J30" s="4" t="s">
        <v>24</v>
      </c>
      <c r="K30" s="2" t="s">
        <v>147</v>
      </c>
    </row>
    <row r="31" spans="1:11" x14ac:dyDescent="0.2">
      <c r="A31" s="2">
        <v>731</v>
      </c>
      <c r="B31" s="2" t="s">
        <v>148</v>
      </c>
      <c r="C31" s="2" t="s">
        <v>149</v>
      </c>
      <c r="D31" s="2" t="s">
        <v>150</v>
      </c>
      <c r="E31" s="2" t="s">
        <v>151</v>
      </c>
      <c r="F31" s="2">
        <v>4</v>
      </c>
      <c r="G31" s="2" t="s">
        <v>23</v>
      </c>
      <c r="H31" s="2" t="s">
        <v>17</v>
      </c>
      <c r="I31" s="2" t="s">
        <v>15</v>
      </c>
      <c r="J31" s="3" t="s">
        <v>17</v>
      </c>
      <c r="K31" s="2"/>
    </row>
    <row r="32" spans="1:11" x14ac:dyDescent="0.2">
      <c r="A32" s="2">
        <v>1695</v>
      </c>
      <c r="B32" s="2" t="s">
        <v>152</v>
      </c>
      <c r="C32" s="2" t="s">
        <v>153</v>
      </c>
      <c r="D32" s="2" t="s">
        <v>154</v>
      </c>
      <c r="E32" s="2" t="s">
        <v>155</v>
      </c>
      <c r="F32" s="2">
        <v>11</v>
      </c>
      <c r="G32" s="2" t="s">
        <v>23</v>
      </c>
      <c r="H32" s="2" t="s">
        <v>17</v>
      </c>
      <c r="I32" s="2" t="s">
        <v>15</v>
      </c>
      <c r="J32" s="3" t="s">
        <v>17</v>
      </c>
      <c r="K32" s="2"/>
    </row>
    <row r="33" spans="1:11" x14ac:dyDescent="0.2">
      <c r="A33" s="2">
        <v>1457</v>
      </c>
      <c r="B33" s="2" t="s">
        <v>156</v>
      </c>
      <c r="C33" s="2" t="s">
        <v>157</v>
      </c>
      <c r="D33" s="2" t="s">
        <v>158</v>
      </c>
      <c r="E33" s="2" t="s">
        <v>159</v>
      </c>
      <c r="F33" s="2">
        <v>8</v>
      </c>
      <c r="G33" s="2" t="s">
        <v>77</v>
      </c>
      <c r="H33" s="2" t="s">
        <v>24</v>
      </c>
      <c r="I33" s="2" t="s">
        <v>37</v>
      </c>
      <c r="J33" s="4" t="s">
        <v>24</v>
      </c>
      <c r="K33" s="2" t="s">
        <v>78</v>
      </c>
    </row>
    <row r="34" spans="1:11" x14ac:dyDescent="0.2">
      <c r="A34" s="2">
        <v>1534</v>
      </c>
      <c r="B34" s="2" t="s">
        <v>160</v>
      </c>
      <c r="C34" s="2" t="s">
        <v>161</v>
      </c>
      <c r="D34" s="2" t="s">
        <v>162</v>
      </c>
      <c r="E34" s="2" t="s">
        <v>163</v>
      </c>
      <c r="F34" s="2">
        <v>33</v>
      </c>
      <c r="G34" s="2" t="s">
        <v>23</v>
      </c>
      <c r="H34" s="2" t="s">
        <v>24</v>
      </c>
      <c r="I34" s="2" t="s">
        <v>25</v>
      </c>
      <c r="J34" s="4" t="s">
        <v>24</v>
      </c>
      <c r="K34" s="2" t="s">
        <v>26</v>
      </c>
    </row>
    <row r="35" spans="1:11" x14ac:dyDescent="0.2">
      <c r="A35" s="2">
        <v>157</v>
      </c>
      <c r="B35" s="2" t="s">
        <v>164</v>
      </c>
      <c r="C35" s="2" t="s">
        <v>165</v>
      </c>
      <c r="D35" s="2" t="s">
        <v>166</v>
      </c>
      <c r="E35" s="2" t="s">
        <v>167</v>
      </c>
      <c r="F35" s="2">
        <v>83</v>
      </c>
      <c r="G35" s="2" t="s">
        <v>23</v>
      </c>
      <c r="H35" s="2" t="s">
        <v>17</v>
      </c>
      <c r="I35" s="2" t="s">
        <v>15</v>
      </c>
      <c r="J35" s="3" t="s">
        <v>17</v>
      </c>
      <c r="K35" s="2"/>
    </row>
    <row r="36" spans="1:11" x14ac:dyDescent="0.2">
      <c r="A36" s="2">
        <v>391</v>
      </c>
      <c r="B36" s="2" t="s">
        <v>168</v>
      </c>
      <c r="C36" s="2" t="s">
        <v>169</v>
      </c>
      <c r="D36" s="2" t="s">
        <v>170</v>
      </c>
      <c r="E36" s="2" t="s">
        <v>171</v>
      </c>
      <c r="F36" s="2">
        <v>34</v>
      </c>
      <c r="G36" s="2" t="s">
        <v>23</v>
      </c>
      <c r="H36" s="2" t="s">
        <v>24</v>
      </c>
      <c r="I36" s="2" t="s">
        <v>25</v>
      </c>
      <c r="J36" s="4" t="s">
        <v>24</v>
      </c>
      <c r="K36" s="2" t="s">
        <v>26</v>
      </c>
    </row>
    <row r="37" spans="1:11" x14ac:dyDescent="0.2">
      <c r="A37" s="2">
        <v>1090</v>
      </c>
      <c r="B37" s="2" t="s">
        <v>172</v>
      </c>
      <c r="C37" s="2" t="s">
        <v>173</v>
      </c>
      <c r="D37" s="2" t="s">
        <v>174</v>
      </c>
      <c r="E37" s="2" t="s">
        <v>175</v>
      </c>
      <c r="F37" s="2">
        <v>62</v>
      </c>
      <c r="G37" s="2" t="s">
        <v>23</v>
      </c>
      <c r="H37" s="2" t="s">
        <v>24</v>
      </c>
      <c r="I37" s="2" t="s">
        <v>25</v>
      </c>
      <c r="J37" s="4" t="s">
        <v>24</v>
      </c>
      <c r="K37" s="2" t="s">
        <v>176</v>
      </c>
    </row>
    <row r="38" spans="1:11" x14ac:dyDescent="0.2">
      <c r="A38" s="2">
        <v>1456</v>
      </c>
      <c r="B38" s="2" t="s">
        <v>177</v>
      </c>
      <c r="C38" s="2" t="s">
        <v>178</v>
      </c>
      <c r="D38" s="2" t="s">
        <v>179</v>
      </c>
      <c r="E38" s="2" t="s">
        <v>180</v>
      </c>
      <c r="F38" s="2">
        <v>12</v>
      </c>
      <c r="G38" s="2" t="s">
        <v>77</v>
      </c>
      <c r="H38" s="2" t="s">
        <v>24</v>
      </c>
      <c r="I38" s="2" t="s">
        <v>37</v>
      </c>
      <c r="J38" s="4" t="s">
        <v>24</v>
      </c>
      <c r="K38" s="2" t="s">
        <v>78</v>
      </c>
    </row>
    <row r="39" spans="1:11" x14ac:dyDescent="0.2">
      <c r="A39" s="2">
        <v>705</v>
      </c>
      <c r="B39" s="2" t="s">
        <v>181</v>
      </c>
      <c r="C39" s="2" t="s">
        <v>182</v>
      </c>
      <c r="D39" s="2" t="s">
        <v>183</v>
      </c>
      <c r="E39" s="2" t="s">
        <v>184</v>
      </c>
      <c r="F39" s="2">
        <v>5</v>
      </c>
      <c r="G39" s="2" t="s">
        <v>23</v>
      </c>
      <c r="H39" s="2" t="s">
        <v>17</v>
      </c>
      <c r="I39" s="2" t="s">
        <v>15</v>
      </c>
      <c r="J39" s="3" t="s">
        <v>17</v>
      </c>
      <c r="K39" s="2"/>
    </row>
    <row r="40" spans="1:11" x14ac:dyDescent="0.2">
      <c r="A40" s="2">
        <v>22</v>
      </c>
      <c r="B40" s="2" t="s">
        <v>185</v>
      </c>
      <c r="C40" s="2" t="s">
        <v>186</v>
      </c>
      <c r="D40" s="2" t="s">
        <v>187</v>
      </c>
      <c r="E40" s="2" t="s">
        <v>188</v>
      </c>
      <c r="F40" s="2">
        <v>68</v>
      </c>
      <c r="G40" s="2" t="s">
        <v>23</v>
      </c>
      <c r="H40" s="2" t="s">
        <v>17</v>
      </c>
      <c r="I40" s="2" t="s">
        <v>15</v>
      </c>
      <c r="J40" s="3" t="s">
        <v>17</v>
      </c>
      <c r="K40" s="2"/>
    </row>
    <row r="41" spans="1:11" x14ac:dyDescent="0.2">
      <c r="A41" s="2">
        <v>849</v>
      </c>
      <c r="B41" s="2" t="s">
        <v>189</v>
      </c>
      <c r="C41" s="2" t="s">
        <v>190</v>
      </c>
      <c r="D41" s="2" t="s">
        <v>191</v>
      </c>
      <c r="E41" s="2" t="s">
        <v>192</v>
      </c>
      <c r="F41" s="2">
        <v>5</v>
      </c>
      <c r="G41" s="2" t="s">
        <v>36</v>
      </c>
      <c r="H41" s="2" t="s">
        <v>24</v>
      </c>
      <c r="I41" s="2" t="s">
        <v>37</v>
      </c>
      <c r="J41" s="4" t="s">
        <v>24</v>
      </c>
      <c r="K41" s="2"/>
    </row>
    <row r="42" spans="1:11" x14ac:dyDescent="0.2">
      <c r="A42" s="2">
        <v>13</v>
      </c>
      <c r="B42" s="2" t="s">
        <v>193</v>
      </c>
      <c r="C42" s="2" t="s">
        <v>194</v>
      </c>
      <c r="D42" s="2" t="s">
        <v>195</v>
      </c>
      <c r="E42" s="2" t="s">
        <v>196</v>
      </c>
      <c r="F42" s="2">
        <v>72</v>
      </c>
      <c r="G42" s="2" t="s">
        <v>23</v>
      </c>
      <c r="H42" s="2" t="s">
        <v>17</v>
      </c>
      <c r="I42" s="2" t="s">
        <v>15</v>
      </c>
      <c r="J42" s="3" t="s">
        <v>17</v>
      </c>
      <c r="K42" s="2"/>
    </row>
    <row r="43" spans="1:11" x14ac:dyDescent="0.2">
      <c r="A43" s="2">
        <v>660</v>
      </c>
      <c r="B43" s="2" t="s">
        <v>197</v>
      </c>
      <c r="C43" s="2" t="s">
        <v>198</v>
      </c>
      <c r="D43" s="2" t="s">
        <v>199</v>
      </c>
      <c r="E43" s="2" t="s">
        <v>200</v>
      </c>
      <c r="F43" s="2">
        <v>29</v>
      </c>
      <c r="G43" s="2" t="s">
        <v>23</v>
      </c>
      <c r="H43" s="2" t="s">
        <v>17</v>
      </c>
      <c r="I43" s="2" t="s">
        <v>15</v>
      </c>
      <c r="J43" s="3" t="s">
        <v>17</v>
      </c>
      <c r="K43" s="2" t="s">
        <v>201</v>
      </c>
    </row>
    <row r="44" spans="1:11" x14ac:dyDescent="0.2">
      <c r="A44" s="2">
        <v>15087</v>
      </c>
      <c r="B44" s="2" t="s">
        <v>202</v>
      </c>
      <c r="C44" s="2" t="s">
        <v>203</v>
      </c>
      <c r="D44" s="2" t="s">
        <v>204</v>
      </c>
      <c r="E44" s="2" t="s">
        <v>205</v>
      </c>
      <c r="F44" s="2">
        <v>8</v>
      </c>
      <c r="G44" s="2" t="s">
        <v>72</v>
      </c>
      <c r="H44" s="2" t="s">
        <v>24</v>
      </c>
      <c r="I44" s="2" t="s">
        <v>37</v>
      </c>
      <c r="J44" s="4" t="s">
        <v>24</v>
      </c>
      <c r="K44" s="2" t="s">
        <v>206</v>
      </c>
    </row>
    <row r="45" spans="1:11" x14ac:dyDescent="0.2">
      <c r="A45" s="2">
        <v>3653</v>
      </c>
      <c r="B45" s="2" t="s">
        <v>207</v>
      </c>
      <c r="C45" s="2" t="s">
        <v>208</v>
      </c>
      <c r="D45" s="2" t="s">
        <v>209</v>
      </c>
      <c r="E45" s="2" t="s">
        <v>210</v>
      </c>
      <c r="F45" s="2">
        <v>58</v>
      </c>
      <c r="G45" s="2" t="s">
        <v>23</v>
      </c>
      <c r="H45" s="2" t="s">
        <v>24</v>
      </c>
      <c r="I45" s="2" t="s">
        <v>37</v>
      </c>
      <c r="J45" s="4" t="s">
        <v>24</v>
      </c>
      <c r="K45" s="2" t="s">
        <v>112</v>
      </c>
    </row>
    <row r="46" spans="1:11" x14ac:dyDescent="0.2">
      <c r="A46" s="2">
        <v>971</v>
      </c>
      <c r="B46" s="2" t="s">
        <v>211</v>
      </c>
      <c r="C46" s="2" t="s">
        <v>212</v>
      </c>
      <c r="D46" s="2" t="s">
        <v>213</v>
      </c>
      <c r="E46" s="2" t="s">
        <v>214</v>
      </c>
      <c r="F46" s="2">
        <v>55</v>
      </c>
      <c r="G46" s="2" t="s">
        <v>23</v>
      </c>
      <c r="H46" s="2" t="s">
        <v>17</v>
      </c>
      <c r="I46" s="2" t="s">
        <v>15</v>
      </c>
      <c r="J46" s="3" t="s">
        <v>17</v>
      </c>
      <c r="K46" s="2" t="s">
        <v>215</v>
      </c>
    </row>
    <row r="47" spans="1:11" x14ac:dyDescent="0.2">
      <c r="A47" s="2">
        <v>1869</v>
      </c>
      <c r="B47" s="2" t="s">
        <v>216</v>
      </c>
      <c r="C47" s="2" t="s">
        <v>217</v>
      </c>
      <c r="D47" s="2" t="s">
        <v>218</v>
      </c>
      <c r="E47" s="2" t="s">
        <v>219</v>
      </c>
      <c r="F47" s="2">
        <v>13</v>
      </c>
      <c r="G47" s="2" t="s">
        <v>36</v>
      </c>
      <c r="H47" s="2" t="s">
        <v>24</v>
      </c>
      <c r="I47" s="2" t="s">
        <v>37</v>
      </c>
      <c r="J47" s="4" t="s">
        <v>24</v>
      </c>
      <c r="K47" s="2" t="s">
        <v>78</v>
      </c>
    </row>
    <row r="48" spans="1:11" x14ac:dyDescent="0.2">
      <c r="A48" s="2">
        <v>3008</v>
      </c>
      <c r="B48" s="2" t="s">
        <v>220</v>
      </c>
      <c r="C48" s="2" t="s">
        <v>221</v>
      </c>
      <c r="D48" s="2" t="s">
        <v>222</v>
      </c>
      <c r="E48" s="2" t="s">
        <v>223</v>
      </c>
      <c r="F48" s="2">
        <v>12</v>
      </c>
      <c r="G48" s="2" t="s">
        <v>36</v>
      </c>
      <c r="H48" s="2" t="s">
        <v>24</v>
      </c>
      <c r="I48" s="2" t="s">
        <v>37</v>
      </c>
      <c r="J48" s="4" t="s">
        <v>24</v>
      </c>
      <c r="K48" s="2" t="s">
        <v>78</v>
      </c>
    </row>
    <row r="49" spans="1:11" x14ac:dyDescent="0.2">
      <c r="A49" s="2">
        <v>820</v>
      </c>
      <c r="B49" s="2" t="s">
        <v>224</v>
      </c>
      <c r="C49" s="2" t="s">
        <v>225</v>
      </c>
      <c r="D49" s="2" t="s">
        <v>226</v>
      </c>
      <c r="E49" s="2" t="s">
        <v>227</v>
      </c>
      <c r="F49" s="2">
        <v>14</v>
      </c>
      <c r="G49" s="2" t="s">
        <v>16</v>
      </c>
      <c r="H49" s="2" t="s">
        <v>24</v>
      </c>
      <c r="I49" s="2" t="s">
        <v>37</v>
      </c>
      <c r="J49" s="4" t="s">
        <v>24</v>
      </c>
      <c r="K49" s="2" t="s">
        <v>228</v>
      </c>
    </row>
    <row r="50" spans="1:11" x14ac:dyDescent="0.2">
      <c r="A50" s="2">
        <v>452</v>
      </c>
      <c r="B50" s="2" t="s">
        <v>229</v>
      </c>
      <c r="C50" s="2" t="s">
        <v>230</v>
      </c>
      <c r="D50" s="2" t="s">
        <v>231</v>
      </c>
      <c r="E50" s="2" t="s">
        <v>232</v>
      </c>
      <c r="F50" s="2">
        <v>10</v>
      </c>
      <c r="G50" s="2" t="s">
        <v>16</v>
      </c>
      <c r="H50" s="2" t="s">
        <v>24</v>
      </c>
      <c r="I50" s="2" t="s">
        <v>37</v>
      </c>
      <c r="J50" s="4" t="s">
        <v>24</v>
      </c>
      <c r="K50" s="2" t="s">
        <v>233</v>
      </c>
    </row>
    <row r="51" spans="1:11" x14ac:dyDescent="0.2">
      <c r="A51" s="2">
        <v>918</v>
      </c>
      <c r="B51" s="2" t="s">
        <v>234</v>
      </c>
      <c r="C51" s="2" t="s">
        <v>235</v>
      </c>
      <c r="D51" s="2" t="s">
        <v>236</v>
      </c>
      <c r="E51" s="2" t="s">
        <v>237</v>
      </c>
      <c r="F51" s="2">
        <v>25</v>
      </c>
      <c r="G51" s="2" t="s">
        <v>23</v>
      </c>
      <c r="H51" s="2" t="s">
        <v>17</v>
      </c>
      <c r="I51" s="2" t="s">
        <v>15</v>
      </c>
      <c r="J51" s="3" t="s">
        <v>17</v>
      </c>
      <c r="K51" s="2"/>
    </row>
    <row r="52" spans="1:11" x14ac:dyDescent="0.2">
      <c r="A52" s="2">
        <v>554</v>
      </c>
      <c r="B52" s="2" t="s">
        <v>238</v>
      </c>
      <c r="C52" s="2" t="s">
        <v>239</v>
      </c>
      <c r="D52" s="2" t="s">
        <v>240</v>
      </c>
      <c r="E52" s="2" t="s">
        <v>241</v>
      </c>
      <c r="F52" s="2">
        <v>19</v>
      </c>
      <c r="G52" s="2" t="s">
        <v>23</v>
      </c>
      <c r="H52" s="2" t="s">
        <v>24</v>
      </c>
      <c r="I52" s="2" t="s">
        <v>37</v>
      </c>
      <c r="J52" s="4" t="s">
        <v>24</v>
      </c>
      <c r="K52" s="2" t="s">
        <v>242</v>
      </c>
    </row>
    <row r="53" spans="1:11" x14ac:dyDescent="0.2">
      <c r="A53" s="2">
        <v>895</v>
      </c>
      <c r="B53" s="2" t="s">
        <v>243</v>
      </c>
      <c r="C53" s="2" t="s">
        <v>244</v>
      </c>
      <c r="D53" s="2" t="s">
        <v>245</v>
      </c>
      <c r="E53" s="2" t="s">
        <v>246</v>
      </c>
      <c r="F53" s="2">
        <v>4</v>
      </c>
      <c r="G53" s="2" t="s">
        <v>36</v>
      </c>
      <c r="H53" s="2" t="s">
        <v>24</v>
      </c>
      <c r="I53" s="2" t="s">
        <v>25</v>
      </c>
      <c r="J53" s="4" t="s">
        <v>24</v>
      </c>
      <c r="K53" s="2" t="s">
        <v>247</v>
      </c>
    </row>
    <row r="54" spans="1:11" x14ac:dyDescent="0.2">
      <c r="A54" s="2">
        <v>780</v>
      </c>
      <c r="B54" s="2" t="s">
        <v>248</v>
      </c>
      <c r="C54" s="2" t="s">
        <v>249</v>
      </c>
      <c r="D54" s="2" t="s">
        <v>250</v>
      </c>
      <c r="E54" s="2" t="s">
        <v>251</v>
      </c>
      <c r="F54" s="2">
        <v>1</v>
      </c>
      <c r="G54" s="2" t="s">
        <v>16</v>
      </c>
      <c r="H54" s="2" t="s">
        <v>17</v>
      </c>
      <c r="I54" s="2" t="s">
        <v>15</v>
      </c>
      <c r="J54" s="3" t="s">
        <v>17</v>
      </c>
      <c r="K54" s="2"/>
    </row>
    <row r="55" spans="1:11" x14ac:dyDescent="0.2">
      <c r="A55" s="2">
        <v>1619</v>
      </c>
      <c r="B55" s="2" t="s">
        <v>252</v>
      </c>
      <c r="C55" s="2" t="s">
        <v>253</v>
      </c>
      <c r="D55" s="2" t="s">
        <v>254</v>
      </c>
      <c r="E55" s="2" t="s">
        <v>255</v>
      </c>
      <c r="F55" s="2">
        <v>2</v>
      </c>
      <c r="G55" s="2" t="s">
        <v>77</v>
      </c>
      <c r="H55" s="2" t="s">
        <v>24</v>
      </c>
      <c r="I55" s="2" t="s">
        <v>37</v>
      </c>
      <c r="J55" s="4" t="s">
        <v>24</v>
      </c>
      <c r="K55" s="2" t="s">
        <v>256</v>
      </c>
    </row>
    <row r="56" spans="1:11" x14ac:dyDescent="0.2">
      <c r="A56" s="2">
        <v>479</v>
      </c>
      <c r="B56" s="2" t="s">
        <v>257</v>
      </c>
      <c r="C56" s="2" t="s">
        <v>258</v>
      </c>
      <c r="D56" s="2" t="s">
        <v>259</v>
      </c>
      <c r="E56" s="2" t="s">
        <v>260</v>
      </c>
      <c r="F56" s="2">
        <v>67</v>
      </c>
      <c r="G56" s="2" t="s">
        <v>23</v>
      </c>
      <c r="H56" s="2" t="s">
        <v>17</v>
      </c>
      <c r="I56" s="2" t="s">
        <v>15</v>
      </c>
      <c r="J56" s="3" t="s">
        <v>17</v>
      </c>
      <c r="K56" s="2"/>
    </row>
    <row r="57" spans="1:11" x14ac:dyDescent="0.2">
      <c r="A57" s="2">
        <v>76</v>
      </c>
      <c r="B57" s="2" t="s">
        <v>261</v>
      </c>
      <c r="C57" s="2" t="s">
        <v>262</v>
      </c>
      <c r="D57" s="2" t="s">
        <v>263</v>
      </c>
      <c r="E57" s="2" t="s">
        <v>264</v>
      </c>
      <c r="F57" s="2">
        <v>7</v>
      </c>
      <c r="G57" s="2" t="s">
        <v>23</v>
      </c>
      <c r="H57" s="2" t="s">
        <v>24</v>
      </c>
      <c r="I57" s="2" t="s">
        <v>25</v>
      </c>
      <c r="J57" s="4" t="s">
        <v>24</v>
      </c>
      <c r="K57" s="2" t="s">
        <v>265</v>
      </c>
    </row>
    <row r="58" spans="1:11" x14ac:dyDescent="0.2">
      <c r="A58" s="2">
        <v>2300</v>
      </c>
      <c r="B58" s="2" t="s">
        <v>266</v>
      </c>
      <c r="C58" s="2" t="s">
        <v>267</v>
      </c>
      <c r="D58" s="2" t="s">
        <v>268</v>
      </c>
      <c r="E58" s="2" t="s">
        <v>269</v>
      </c>
      <c r="F58" s="2" t="s">
        <v>15</v>
      </c>
      <c r="G58" s="2" t="s">
        <v>23</v>
      </c>
      <c r="H58" s="2" t="s">
        <v>17</v>
      </c>
      <c r="I58" s="2" t="s">
        <v>15</v>
      </c>
      <c r="J58" s="3" t="s">
        <v>17</v>
      </c>
      <c r="K58" s="2" t="s">
        <v>18</v>
      </c>
    </row>
    <row r="59" spans="1:11" x14ac:dyDescent="0.2">
      <c r="A59" s="2">
        <v>2300</v>
      </c>
      <c r="B59" s="2" t="s">
        <v>270</v>
      </c>
      <c r="C59" s="2" t="s">
        <v>267</v>
      </c>
      <c r="D59" s="2" t="s">
        <v>271</v>
      </c>
      <c r="E59" s="2" t="s">
        <v>269</v>
      </c>
      <c r="F59" s="2">
        <v>37</v>
      </c>
      <c r="G59" s="2" t="s">
        <v>23</v>
      </c>
      <c r="H59" s="2" t="s">
        <v>24</v>
      </c>
      <c r="I59" s="2" t="s">
        <v>25</v>
      </c>
      <c r="J59" s="4" t="s">
        <v>24</v>
      </c>
      <c r="K59" s="2" t="s">
        <v>272</v>
      </c>
    </row>
    <row r="60" spans="1:11" x14ac:dyDescent="0.2">
      <c r="A60" s="2">
        <v>1857</v>
      </c>
      <c r="B60" s="2" t="s">
        <v>273</v>
      </c>
      <c r="C60" s="2" t="s">
        <v>274</v>
      </c>
      <c r="D60" s="2" t="s">
        <v>275</v>
      </c>
      <c r="E60" s="2" t="s">
        <v>276</v>
      </c>
      <c r="F60" s="2">
        <v>3</v>
      </c>
      <c r="G60" s="2" t="s">
        <v>36</v>
      </c>
      <c r="H60" s="2" t="s">
        <v>24</v>
      </c>
      <c r="I60" s="2" t="s">
        <v>37</v>
      </c>
      <c r="J60" s="4" t="s">
        <v>24</v>
      </c>
      <c r="K60" s="2" t="s">
        <v>277</v>
      </c>
    </row>
    <row r="61" spans="1:11" x14ac:dyDescent="0.2">
      <c r="A61" s="2">
        <v>4979</v>
      </c>
      <c r="B61" s="2" t="s">
        <v>278</v>
      </c>
      <c r="C61" s="2" t="s">
        <v>279</v>
      </c>
      <c r="D61" s="2" t="s">
        <v>280</v>
      </c>
      <c r="E61" s="2" t="s">
        <v>281</v>
      </c>
      <c r="F61" s="2">
        <v>81</v>
      </c>
      <c r="G61" s="2" t="s">
        <v>23</v>
      </c>
      <c r="H61" s="2" t="s">
        <v>24</v>
      </c>
      <c r="I61" s="2" t="s">
        <v>37</v>
      </c>
      <c r="J61" s="4" t="s">
        <v>24</v>
      </c>
      <c r="K61" s="2" t="s">
        <v>282</v>
      </c>
    </row>
    <row r="62" spans="1:11" x14ac:dyDescent="0.2">
      <c r="A62" s="2">
        <v>185</v>
      </c>
      <c r="B62" s="2" t="s">
        <v>283</v>
      </c>
      <c r="C62" s="2" t="s">
        <v>284</v>
      </c>
      <c r="D62" s="2" t="s">
        <v>285</v>
      </c>
      <c r="E62" s="2" t="s">
        <v>286</v>
      </c>
      <c r="F62" s="2">
        <v>6</v>
      </c>
      <c r="G62" s="2" t="s">
        <v>23</v>
      </c>
      <c r="H62" s="2" t="s">
        <v>17</v>
      </c>
      <c r="I62" s="2" t="s">
        <v>15</v>
      </c>
      <c r="J62" s="3" t="s">
        <v>17</v>
      </c>
      <c r="K62" s="2"/>
    </row>
    <row r="63" spans="1:11" x14ac:dyDescent="0.2">
      <c r="A63" s="2">
        <v>256</v>
      </c>
      <c r="B63" s="2" t="s">
        <v>287</v>
      </c>
      <c r="C63" s="2" t="s">
        <v>288</v>
      </c>
      <c r="D63" s="2" t="s">
        <v>289</v>
      </c>
      <c r="E63" s="2" t="s">
        <v>290</v>
      </c>
      <c r="F63" s="2">
        <v>8</v>
      </c>
      <c r="G63" s="2" t="s">
        <v>16</v>
      </c>
      <c r="H63" s="2" t="s">
        <v>17</v>
      </c>
      <c r="I63" s="2" t="s">
        <v>15</v>
      </c>
      <c r="J63" s="3" t="s">
        <v>17</v>
      </c>
      <c r="K63" s="2"/>
    </row>
    <row r="64" spans="1:11" x14ac:dyDescent="0.2">
      <c r="A64" s="2">
        <v>1048</v>
      </c>
      <c r="B64" s="2" t="s">
        <v>291</v>
      </c>
      <c r="C64" s="2" t="s">
        <v>292</v>
      </c>
      <c r="D64" s="2" t="s">
        <v>293</v>
      </c>
      <c r="E64" s="2" t="s">
        <v>294</v>
      </c>
      <c r="F64" s="2">
        <v>13</v>
      </c>
      <c r="G64" s="2" t="s">
        <v>16</v>
      </c>
      <c r="H64" s="2" t="s">
        <v>24</v>
      </c>
      <c r="I64" s="2" t="s">
        <v>37</v>
      </c>
      <c r="J64" s="4" t="s">
        <v>24</v>
      </c>
      <c r="K64" s="2"/>
    </row>
    <row r="65" spans="1:11" x14ac:dyDescent="0.2">
      <c r="A65" s="2">
        <v>1339</v>
      </c>
      <c r="B65" s="2" t="s">
        <v>295</v>
      </c>
      <c r="C65" s="2" t="s">
        <v>296</v>
      </c>
      <c r="D65" s="2" t="s">
        <v>297</v>
      </c>
      <c r="E65" s="2" t="s">
        <v>298</v>
      </c>
      <c r="F65" s="2">
        <v>28</v>
      </c>
      <c r="G65" s="2" t="s">
        <v>23</v>
      </c>
      <c r="H65" s="2" t="s">
        <v>17</v>
      </c>
      <c r="I65" s="2" t="s">
        <v>15</v>
      </c>
      <c r="J65" s="3" t="s">
        <v>17</v>
      </c>
      <c r="K65" s="2"/>
    </row>
    <row r="66" spans="1:11" x14ac:dyDescent="0.2">
      <c r="A66" s="2">
        <v>1615</v>
      </c>
      <c r="B66" s="2" t="s">
        <v>299</v>
      </c>
      <c r="C66" s="2" t="s">
        <v>300</v>
      </c>
      <c r="D66" s="2" t="s">
        <v>301</v>
      </c>
      <c r="E66" s="2" t="s">
        <v>302</v>
      </c>
      <c r="F66" s="2">
        <v>26</v>
      </c>
      <c r="G66" s="2" t="s">
        <v>23</v>
      </c>
      <c r="H66" s="2" t="s">
        <v>17</v>
      </c>
      <c r="I66" s="2" t="s">
        <v>15</v>
      </c>
      <c r="J66" s="3" t="s">
        <v>17</v>
      </c>
      <c r="K66" s="2"/>
    </row>
    <row r="67" spans="1:11" x14ac:dyDescent="0.2">
      <c r="A67" s="2">
        <v>713</v>
      </c>
      <c r="B67" s="2" t="s">
        <v>303</v>
      </c>
      <c r="C67" s="2" t="s">
        <v>304</v>
      </c>
      <c r="D67" s="2" t="s">
        <v>305</v>
      </c>
      <c r="E67" s="2" t="s">
        <v>306</v>
      </c>
      <c r="F67" s="2">
        <v>22</v>
      </c>
      <c r="G67" s="2" t="s">
        <v>23</v>
      </c>
      <c r="H67" s="2" t="s">
        <v>17</v>
      </c>
      <c r="I67" s="2" t="s">
        <v>15</v>
      </c>
      <c r="J67" s="3" t="s">
        <v>17</v>
      </c>
      <c r="K67" s="2"/>
    </row>
    <row r="68" spans="1:11" x14ac:dyDescent="0.2">
      <c r="A68" s="2">
        <v>2360</v>
      </c>
      <c r="B68" s="2" t="s">
        <v>307</v>
      </c>
      <c r="C68" s="2" t="s">
        <v>308</v>
      </c>
      <c r="D68" s="2" t="s">
        <v>309</v>
      </c>
      <c r="E68" s="2" t="s">
        <v>310</v>
      </c>
      <c r="F68" s="2">
        <v>36</v>
      </c>
      <c r="G68" s="2" t="s">
        <v>23</v>
      </c>
      <c r="H68" s="2" t="s">
        <v>24</v>
      </c>
      <c r="I68" s="2" t="s">
        <v>25</v>
      </c>
      <c r="J68" s="4" t="s">
        <v>24</v>
      </c>
      <c r="K68" s="2"/>
    </row>
    <row r="69" spans="1:11" x14ac:dyDescent="0.2">
      <c r="A69" s="2">
        <v>2458</v>
      </c>
      <c r="B69" s="2" t="s">
        <v>307</v>
      </c>
      <c r="C69" s="2" t="s">
        <v>311</v>
      </c>
      <c r="D69" s="2" t="s">
        <v>312</v>
      </c>
      <c r="E69" s="2" t="s">
        <v>313</v>
      </c>
      <c r="F69" s="2">
        <v>40</v>
      </c>
      <c r="G69" s="2" t="s">
        <v>23</v>
      </c>
      <c r="H69" s="2" t="s">
        <v>24</v>
      </c>
      <c r="I69" s="2" t="s">
        <v>25</v>
      </c>
      <c r="J69" s="4" t="s">
        <v>24</v>
      </c>
      <c r="K69" s="2"/>
    </row>
    <row r="70" spans="1:11" x14ac:dyDescent="0.2">
      <c r="A70" s="2">
        <v>562</v>
      </c>
      <c r="B70" s="2" t="s">
        <v>314</v>
      </c>
      <c r="C70" s="2" t="s">
        <v>315</v>
      </c>
      <c r="D70" s="2" t="s">
        <v>316</v>
      </c>
      <c r="E70" s="2" t="s">
        <v>317</v>
      </c>
      <c r="F70" s="2">
        <v>5</v>
      </c>
      <c r="G70" s="2" t="s">
        <v>16</v>
      </c>
      <c r="H70" s="2" t="s">
        <v>24</v>
      </c>
      <c r="I70" s="2" t="s">
        <v>318</v>
      </c>
      <c r="J70" s="4" t="s">
        <v>24</v>
      </c>
      <c r="K70" s="2" t="s">
        <v>319</v>
      </c>
    </row>
    <row r="71" spans="1:11" x14ac:dyDescent="0.2">
      <c r="A71" s="2">
        <v>533</v>
      </c>
      <c r="B71" s="2" t="s">
        <v>320</v>
      </c>
      <c r="C71" s="2" t="s">
        <v>321</v>
      </c>
      <c r="D71" s="2" t="s">
        <v>322</v>
      </c>
      <c r="E71" s="2" t="s">
        <v>323</v>
      </c>
      <c r="F71" s="2">
        <v>35</v>
      </c>
      <c r="G71" s="2" t="s">
        <v>23</v>
      </c>
      <c r="H71" s="2" t="s">
        <v>24</v>
      </c>
      <c r="I71" s="2" t="s">
        <v>25</v>
      </c>
      <c r="J71" s="4" t="s">
        <v>24</v>
      </c>
      <c r="K71" s="2" t="s">
        <v>26</v>
      </c>
    </row>
    <row r="72" spans="1:11" x14ac:dyDescent="0.2">
      <c r="A72" s="2">
        <v>891</v>
      </c>
      <c r="B72" s="2" t="s">
        <v>324</v>
      </c>
      <c r="C72" s="2" t="s">
        <v>325</v>
      </c>
      <c r="D72" s="2" t="s">
        <v>326</v>
      </c>
      <c r="E72" s="2" t="s">
        <v>327</v>
      </c>
      <c r="F72" s="2">
        <v>15</v>
      </c>
      <c r="G72" s="2" t="s">
        <v>16</v>
      </c>
      <c r="H72" s="2" t="s">
        <v>24</v>
      </c>
      <c r="I72" s="2" t="s">
        <v>318</v>
      </c>
      <c r="J72" s="4" t="s">
        <v>24</v>
      </c>
      <c r="K72" s="2" t="s">
        <v>176</v>
      </c>
    </row>
    <row r="73" spans="1:11" x14ac:dyDescent="0.2">
      <c r="A73" s="2">
        <v>7475</v>
      </c>
      <c r="B73" s="2" t="s">
        <v>328</v>
      </c>
      <c r="C73" s="2" t="s">
        <v>329</v>
      </c>
      <c r="D73" s="2" t="s">
        <v>330</v>
      </c>
      <c r="E73" s="2" t="s">
        <v>331</v>
      </c>
      <c r="F73" s="2">
        <v>77</v>
      </c>
      <c r="G73" s="2" t="s">
        <v>23</v>
      </c>
      <c r="H73" s="2" t="s">
        <v>17</v>
      </c>
      <c r="I73" s="2" t="s">
        <v>15</v>
      </c>
      <c r="J73" s="3" t="s">
        <v>17</v>
      </c>
      <c r="K73" s="2"/>
    </row>
    <row r="74" spans="1:11" x14ac:dyDescent="0.2">
      <c r="A74" s="2">
        <v>10052</v>
      </c>
      <c r="B74" s="2" t="s">
        <v>332</v>
      </c>
      <c r="C74" s="2" t="s">
        <v>333</v>
      </c>
      <c r="D74" s="2" t="s">
        <v>334</v>
      </c>
      <c r="E74" s="2" t="s">
        <v>335</v>
      </c>
      <c r="F74" s="2">
        <v>6</v>
      </c>
      <c r="G74" s="2" t="s">
        <v>77</v>
      </c>
      <c r="H74" s="2" t="s">
        <v>24</v>
      </c>
      <c r="I74" s="2" t="s">
        <v>37</v>
      </c>
      <c r="J74" s="4" t="s">
        <v>24</v>
      </c>
      <c r="K74" s="2" t="s">
        <v>78</v>
      </c>
    </row>
    <row r="75" spans="1:11" x14ac:dyDescent="0.2">
      <c r="A75" s="2">
        <v>2501</v>
      </c>
      <c r="B75" s="2" t="s">
        <v>336</v>
      </c>
      <c r="C75" s="2" t="s">
        <v>337</v>
      </c>
      <c r="D75" s="2" t="s">
        <v>338</v>
      </c>
      <c r="E75" s="2" t="s">
        <v>339</v>
      </c>
      <c r="F75" s="2">
        <v>70</v>
      </c>
      <c r="G75" s="2" t="s">
        <v>23</v>
      </c>
      <c r="H75" s="2" t="s">
        <v>24</v>
      </c>
      <c r="I75" s="2" t="s">
        <v>25</v>
      </c>
      <c r="J75" s="4" t="s">
        <v>24</v>
      </c>
      <c r="K75" s="2" t="s">
        <v>340</v>
      </c>
    </row>
    <row r="76" spans="1:11" x14ac:dyDescent="0.2">
      <c r="A76" s="2">
        <v>1150</v>
      </c>
      <c r="B76" s="2" t="s">
        <v>341</v>
      </c>
      <c r="C76" s="2" t="s">
        <v>342</v>
      </c>
      <c r="D76" s="2" t="s">
        <v>343</v>
      </c>
      <c r="E76" s="2" t="s">
        <v>344</v>
      </c>
      <c r="F76" s="2">
        <v>7</v>
      </c>
      <c r="G76" s="2" t="s">
        <v>16</v>
      </c>
      <c r="H76" s="2" t="s">
        <v>17</v>
      </c>
      <c r="I76" s="2" t="s">
        <v>15</v>
      </c>
      <c r="J76" s="3" t="s">
        <v>17</v>
      </c>
      <c r="K76" s="2"/>
    </row>
    <row r="77" spans="1:11" x14ac:dyDescent="0.2">
      <c r="A77" s="2">
        <v>2923</v>
      </c>
      <c r="B77" s="2" t="s">
        <v>345</v>
      </c>
      <c r="C77" s="2" t="s">
        <v>346</v>
      </c>
      <c r="D77" s="2" t="s">
        <v>347</v>
      </c>
      <c r="E77" s="2" t="s">
        <v>348</v>
      </c>
      <c r="F77" s="2">
        <v>18</v>
      </c>
      <c r="G77" s="2" t="s">
        <v>36</v>
      </c>
      <c r="H77" s="2" t="s">
        <v>24</v>
      </c>
      <c r="I77" s="2" t="s">
        <v>25</v>
      </c>
      <c r="J77" s="4" t="s">
        <v>24</v>
      </c>
      <c r="K77" s="2"/>
    </row>
    <row r="78" spans="1:11" x14ac:dyDescent="0.2">
      <c r="A78" s="2">
        <v>1863</v>
      </c>
      <c r="B78" s="2" t="s">
        <v>349</v>
      </c>
      <c r="C78" s="2" t="s">
        <v>350</v>
      </c>
      <c r="D78" s="2" t="s">
        <v>351</v>
      </c>
      <c r="E78" s="2" t="s">
        <v>352</v>
      </c>
      <c r="F78" s="2">
        <v>71</v>
      </c>
      <c r="G78" s="2" t="s">
        <v>23</v>
      </c>
      <c r="H78" s="2" t="s">
        <v>24</v>
      </c>
      <c r="I78" s="2" t="s">
        <v>353</v>
      </c>
      <c r="J78" s="4" t="s">
        <v>24</v>
      </c>
      <c r="K78" s="2" t="s">
        <v>354</v>
      </c>
    </row>
    <row r="79" spans="1:11" x14ac:dyDescent="0.2">
      <c r="A79" s="2">
        <v>2637</v>
      </c>
      <c r="B79" s="2" t="s">
        <v>355</v>
      </c>
      <c r="C79" s="2" t="s">
        <v>356</v>
      </c>
      <c r="D79" s="2" t="s">
        <v>357</v>
      </c>
      <c r="E79" s="2" t="s">
        <v>358</v>
      </c>
      <c r="F79" s="2">
        <v>52</v>
      </c>
      <c r="G79" s="2" t="s">
        <v>23</v>
      </c>
      <c r="H79" s="2" t="s">
        <v>24</v>
      </c>
      <c r="I79" s="2" t="s">
        <v>25</v>
      </c>
      <c r="J79" s="4" t="s">
        <v>24</v>
      </c>
      <c r="K79" s="2" t="s">
        <v>176</v>
      </c>
    </row>
    <row r="80" spans="1:11" x14ac:dyDescent="0.2">
      <c r="A80" s="2">
        <v>1000006</v>
      </c>
      <c r="B80" s="2" t="s">
        <v>359</v>
      </c>
      <c r="C80" s="2" t="s">
        <v>360</v>
      </c>
      <c r="D80" s="2" t="s">
        <v>361</v>
      </c>
      <c r="E80" s="2" t="s">
        <v>362</v>
      </c>
      <c r="F80" s="2" t="s">
        <v>15</v>
      </c>
      <c r="G80" s="2" t="s">
        <v>16</v>
      </c>
      <c r="H80" s="2" t="s">
        <v>17</v>
      </c>
      <c r="I80" s="2" t="s">
        <v>15</v>
      </c>
      <c r="J80" s="3" t="s">
        <v>17</v>
      </c>
      <c r="K80" s="2" t="s">
        <v>18</v>
      </c>
    </row>
    <row r="81" spans="1:11" x14ac:dyDescent="0.2">
      <c r="A81" s="2">
        <v>177</v>
      </c>
      <c r="B81" s="2" t="s">
        <v>363</v>
      </c>
      <c r="C81" s="2" t="s">
        <v>364</v>
      </c>
      <c r="D81" s="2" t="s">
        <v>365</v>
      </c>
      <c r="E81" s="2" t="s">
        <v>366</v>
      </c>
      <c r="F81" s="2">
        <v>39</v>
      </c>
      <c r="G81" s="2" t="s">
        <v>23</v>
      </c>
      <c r="H81" s="2" t="s">
        <v>24</v>
      </c>
      <c r="I81" s="2" t="s">
        <v>25</v>
      </c>
      <c r="J81" s="4" t="s">
        <v>24</v>
      </c>
      <c r="K81" s="2" t="s">
        <v>367</v>
      </c>
    </row>
    <row r="82" spans="1:11" x14ac:dyDescent="0.2">
      <c r="A82" s="2">
        <v>173</v>
      </c>
      <c r="B82" s="2" t="s">
        <v>368</v>
      </c>
      <c r="C82" s="2" t="s">
        <v>369</v>
      </c>
      <c r="D82" s="2" t="s">
        <v>370</v>
      </c>
      <c r="E82" s="2" t="s">
        <v>371</v>
      </c>
      <c r="F82" s="2">
        <v>32</v>
      </c>
      <c r="G82" s="2" t="s">
        <v>23</v>
      </c>
      <c r="H82" s="2" t="s">
        <v>17</v>
      </c>
      <c r="I82" s="2" t="s">
        <v>15</v>
      </c>
      <c r="J82" s="3" t="s">
        <v>17</v>
      </c>
      <c r="K82" s="2"/>
    </row>
    <row r="83" spans="1:11" x14ac:dyDescent="0.2">
      <c r="A83" s="2">
        <v>842</v>
      </c>
      <c r="B83" s="2" t="s">
        <v>372</v>
      </c>
      <c r="C83" s="2" t="s">
        <v>373</v>
      </c>
      <c r="D83" s="2" t="s">
        <v>374</v>
      </c>
      <c r="E83" s="2" t="s">
        <v>375</v>
      </c>
      <c r="F83" s="2">
        <v>59</v>
      </c>
      <c r="G83" s="2" t="s">
        <v>23</v>
      </c>
      <c r="H83" s="2" t="s">
        <v>17</v>
      </c>
      <c r="I83" s="2" t="s">
        <v>15</v>
      </c>
      <c r="J83" s="3" t="s">
        <v>17</v>
      </c>
      <c r="K83" s="2"/>
    </row>
    <row r="84" spans="1:11" x14ac:dyDescent="0.2">
      <c r="A84" s="2">
        <v>407</v>
      </c>
      <c r="B84" s="2" t="s">
        <v>376</v>
      </c>
      <c r="C84" s="2" t="s">
        <v>377</v>
      </c>
      <c r="D84" s="2" t="s">
        <v>378</v>
      </c>
      <c r="E84" s="2" t="s">
        <v>379</v>
      </c>
      <c r="F84" s="2">
        <v>61</v>
      </c>
      <c r="G84" s="2" t="s">
        <v>23</v>
      </c>
      <c r="H84" s="2" t="s">
        <v>17</v>
      </c>
      <c r="I84" s="2" t="s">
        <v>15</v>
      </c>
      <c r="J84" s="3" t="s">
        <v>17</v>
      </c>
      <c r="K84" s="2"/>
    </row>
    <row r="85" spans="1:11" x14ac:dyDescent="0.2">
      <c r="A85" s="2">
        <v>2309</v>
      </c>
      <c r="B85" s="2" t="s">
        <v>380</v>
      </c>
      <c r="C85" s="2" t="s">
        <v>381</v>
      </c>
      <c r="D85" s="2" t="s">
        <v>382</v>
      </c>
      <c r="E85" s="2" t="s">
        <v>383</v>
      </c>
      <c r="F85" s="2">
        <v>31</v>
      </c>
      <c r="G85" s="2" t="s">
        <v>23</v>
      </c>
      <c r="H85" s="2" t="s">
        <v>24</v>
      </c>
      <c r="I85" s="2" t="s">
        <v>25</v>
      </c>
      <c r="J85" s="4" t="s">
        <v>24</v>
      </c>
      <c r="K85" s="2" t="s">
        <v>384</v>
      </c>
    </row>
    <row r="86" spans="1:11" x14ac:dyDescent="0.2">
      <c r="A86" s="2" t="s">
        <v>15</v>
      </c>
      <c r="B86" s="2" t="s">
        <v>385</v>
      </c>
      <c r="C86" s="2" t="s">
        <v>386</v>
      </c>
      <c r="D86" s="2"/>
      <c r="E86" s="2" t="s">
        <v>387</v>
      </c>
      <c r="F86" s="2" t="s">
        <v>15</v>
      </c>
      <c r="G86" s="2" t="s">
        <v>16</v>
      </c>
      <c r="H86" s="2" t="s">
        <v>24</v>
      </c>
      <c r="I86" s="2" t="s">
        <v>37</v>
      </c>
      <c r="J86" s="4" t="s">
        <v>24</v>
      </c>
      <c r="K86" s="2" t="s">
        <v>38</v>
      </c>
    </row>
    <row r="87" spans="1:11" x14ac:dyDescent="0.2">
      <c r="A87" s="2">
        <v>7694</v>
      </c>
      <c r="B87" s="2" t="s">
        <v>388</v>
      </c>
      <c r="C87" s="2" t="s">
        <v>389</v>
      </c>
      <c r="D87" s="2" t="s">
        <v>390</v>
      </c>
      <c r="E87" s="2" t="s">
        <v>391</v>
      </c>
      <c r="F87" s="2">
        <v>60</v>
      </c>
      <c r="G87" s="2" t="s">
        <v>23</v>
      </c>
      <c r="H87" s="2" t="s">
        <v>24</v>
      </c>
      <c r="I87" s="2" t="s">
        <v>37</v>
      </c>
      <c r="J87" s="4" t="s">
        <v>24</v>
      </c>
      <c r="K87" s="2"/>
    </row>
    <row r="88" spans="1:11" x14ac:dyDescent="0.2">
      <c r="A88" s="2">
        <v>3348</v>
      </c>
      <c r="B88" s="2" t="s">
        <v>392</v>
      </c>
      <c r="C88" s="2" t="s">
        <v>393</v>
      </c>
      <c r="D88" s="2" t="s">
        <v>394</v>
      </c>
      <c r="E88" s="2" t="s">
        <v>15</v>
      </c>
      <c r="F88" s="2">
        <v>10</v>
      </c>
      <c r="G88" s="2" t="s">
        <v>36</v>
      </c>
      <c r="H88" s="2" t="s">
        <v>24</v>
      </c>
      <c r="I88" s="2" t="s">
        <v>37</v>
      </c>
      <c r="J88" s="4" t="s">
        <v>24</v>
      </c>
      <c r="K88" s="2" t="s">
        <v>78</v>
      </c>
    </row>
    <row r="89" spans="1:11" x14ac:dyDescent="0.2">
      <c r="A89" s="2">
        <v>1535</v>
      </c>
      <c r="B89" s="2" t="s">
        <v>395</v>
      </c>
      <c r="C89" s="2" t="s">
        <v>396</v>
      </c>
      <c r="D89" s="2" t="s">
        <v>397</v>
      </c>
      <c r="E89" s="2" t="s">
        <v>398</v>
      </c>
      <c r="F89" s="2">
        <v>54</v>
      </c>
      <c r="G89" s="2" t="s">
        <v>23</v>
      </c>
      <c r="H89" s="2" t="s">
        <v>24</v>
      </c>
      <c r="I89" s="2" t="s">
        <v>25</v>
      </c>
      <c r="J89" s="4" t="s">
        <v>24</v>
      </c>
      <c r="K89" s="2" t="s">
        <v>176</v>
      </c>
    </row>
    <row r="90" spans="1:11" x14ac:dyDescent="0.2">
      <c r="A90" s="2">
        <v>92</v>
      </c>
      <c r="B90" s="2" t="s">
        <v>399</v>
      </c>
      <c r="C90" s="2" t="s">
        <v>400</v>
      </c>
      <c r="D90" s="2" t="s">
        <v>401</v>
      </c>
      <c r="E90" s="2" t="s">
        <v>402</v>
      </c>
      <c r="F90" s="2">
        <v>50</v>
      </c>
      <c r="G90" s="2" t="s">
        <v>23</v>
      </c>
      <c r="H90" s="2" t="s">
        <v>17</v>
      </c>
      <c r="I90" s="2" t="s">
        <v>15</v>
      </c>
      <c r="J90" s="3" t="s">
        <v>17</v>
      </c>
      <c r="K90" s="2"/>
    </row>
    <row r="91" spans="1:11" x14ac:dyDescent="0.2">
      <c r="A91" s="2">
        <v>1517</v>
      </c>
      <c r="B91" s="2" t="s">
        <v>403</v>
      </c>
      <c r="C91" s="2" t="s">
        <v>404</v>
      </c>
      <c r="D91" s="2" t="s">
        <v>405</v>
      </c>
      <c r="E91" s="2" t="s">
        <v>406</v>
      </c>
      <c r="F91" s="2">
        <v>45</v>
      </c>
      <c r="G91" s="2" t="s">
        <v>23</v>
      </c>
      <c r="H91" s="2" t="s">
        <v>17</v>
      </c>
      <c r="I91" s="2" t="s">
        <v>15</v>
      </c>
      <c r="J91" s="3" t="s">
        <v>17</v>
      </c>
      <c r="K91" s="2"/>
    </row>
    <row r="92" spans="1:11" x14ac:dyDescent="0.2">
      <c r="A92" s="2">
        <v>7539</v>
      </c>
      <c r="B92" s="2" t="s">
        <v>407</v>
      </c>
      <c r="C92" s="2" t="s">
        <v>408</v>
      </c>
      <c r="D92" s="2" t="s">
        <v>409</v>
      </c>
      <c r="E92" s="2" t="s">
        <v>410</v>
      </c>
      <c r="F92" s="2">
        <v>44</v>
      </c>
      <c r="G92" s="2" t="s">
        <v>23</v>
      </c>
      <c r="H92" s="2" t="s">
        <v>24</v>
      </c>
      <c r="I92" s="2" t="s">
        <v>25</v>
      </c>
      <c r="J92" s="4" t="s">
        <v>24</v>
      </c>
      <c r="K92" s="2" t="s">
        <v>411</v>
      </c>
    </row>
    <row r="93" spans="1:11" x14ac:dyDescent="0.2">
      <c r="A93" s="2">
        <v>1544</v>
      </c>
      <c r="B93" s="2" t="s">
        <v>412</v>
      </c>
      <c r="C93" s="2" t="s">
        <v>413</v>
      </c>
      <c r="D93" s="2" t="s">
        <v>414</v>
      </c>
      <c r="E93" s="2" t="s">
        <v>415</v>
      </c>
      <c r="F93" s="2">
        <v>7</v>
      </c>
      <c r="G93" s="2" t="s">
        <v>77</v>
      </c>
      <c r="H93" s="2" t="s">
        <v>24</v>
      </c>
      <c r="I93" s="2" t="s">
        <v>37</v>
      </c>
      <c r="J93" s="4" t="s">
        <v>24</v>
      </c>
      <c r="K93" s="2" t="s">
        <v>78</v>
      </c>
    </row>
    <row r="94" spans="1:11" x14ac:dyDescent="0.2">
      <c r="A94" s="2">
        <v>9009</v>
      </c>
      <c r="B94" s="2" t="s">
        <v>416</v>
      </c>
      <c r="C94" s="2" t="s">
        <v>417</v>
      </c>
      <c r="D94" s="2" t="s">
        <v>418</v>
      </c>
      <c r="E94" s="2" t="s">
        <v>419</v>
      </c>
      <c r="F94" s="2">
        <v>11</v>
      </c>
      <c r="G94" s="2" t="s">
        <v>77</v>
      </c>
      <c r="H94" s="2" t="s">
        <v>24</v>
      </c>
      <c r="I94" s="2" t="s">
        <v>37</v>
      </c>
      <c r="J94" s="4" t="s">
        <v>24</v>
      </c>
      <c r="K94" s="2" t="s">
        <v>78</v>
      </c>
    </row>
    <row r="95" spans="1:11" x14ac:dyDescent="0.2">
      <c r="A95" s="2">
        <v>1826</v>
      </c>
      <c r="B95" s="2" t="s">
        <v>420</v>
      </c>
      <c r="C95" s="2" t="s">
        <v>421</v>
      </c>
      <c r="D95" s="2" t="s">
        <v>422</v>
      </c>
      <c r="E95" s="2" t="s">
        <v>423</v>
      </c>
      <c r="F95" s="2">
        <v>51</v>
      </c>
      <c r="G95" s="2" t="s">
        <v>23</v>
      </c>
      <c r="H95" s="2" t="s">
        <v>24</v>
      </c>
      <c r="I95" s="2" t="s">
        <v>25</v>
      </c>
      <c r="J95" s="4" t="s">
        <v>24</v>
      </c>
      <c r="K95" s="2" t="s">
        <v>103</v>
      </c>
    </row>
    <row r="96" spans="1:11" x14ac:dyDescent="0.2">
      <c r="A96" s="2">
        <v>159</v>
      </c>
      <c r="B96" s="2" t="s">
        <v>424</v>
      </c>
      <c r="C96" s="2" t="s">
        <v>425</v>
      </c>
      <c r="D96" s="2" t="s">
        <v>426</v>
      </c>
      <c r="E96" s="2" t="s">
        <v>427</v>
      </c>
      <c r="F96" s="2">
        <v>47</v>
      </c>
      <c r="G96" s="2" t="s">
        <v>23</v>
      </c>
      <c r="H96" s="2" t="s">
        <v>24</v>
      </c>
      <c r="I96" s="2" t="s">
        <v>37</v>
      </c>
      <c r="J96" s="4" t="s">
        <v>24</v>
      </c>
      <c r="K96" s="2" t="s">
        <v>428</v>
      </c>
    </row>
    <row r="97" spans="1:11" x14ac:dyDescent="0.2">
      <c r="A97" s="2">
        <v>2973</v>
      </c>
      <c r="B97" s="2" t="s">
        <v>429</v>
      </c>
      <c r="C97" s="2" t="s">
        <v>430</v>
      </c>
      <c r="D97" s="2" t="s">
        <v>431</v>
      </c>
      <c r="E97" s="2" t="s">
        <v>432</v>
      </c>
      <c r="F97" s="2">
        <v>7</v>
      </c>
      <c r="G97" s="2" t="s">
        <v>36</v>
      </c>
      <c r="H97" s="2" t="s">
        <v>24</v>
      </c>
      <c r="I97" s="2" t="s">
        <v>37</v>
      </c>
      <c r="J97" s="4" t="s">
        <v>24</v>
      </c>
      <c r="K97" s="2" t="s">
        <v>433</v>
      </c>
    </row>
    <row r="98" spans="1:11" x14ac:dyDescent="0.2">
      <c r="A98" s="2">
        <v>2905</v>
      </c>
      <c r="B98" s="2" t="s">
        <v>434</v>
      </c>
      <c r="C98" s="2" t="s">
        <v>435</v>
      </c>
      <c r="D98" s="2" t="s">
        <v>436</v>
      </c>
      <c r="E98" s="2" t="s">
        <v>437</v>
      </c>
      <c r="F98" s="2">
        <v>6</v>
      </c>
      <c r="G98" s="2" t="s">
        <v>36</v>
      </c>
      <c r="H98" s="2" t="s">
        <v>24</v>
      </c>
      <c r="I98" s="2" t="s">
        <v>37</v>
      </c>
      <c r="J98" s="4" t="s">
        <v>24</v>
      </c>
      <c r="K98" s="2" t="s">
        <v>433</v>
      </c>
    </row>
    <row r="99" spans="1:11" x14ac:dyDescent="0.2">
      <c r="A99" s="2">
        <v>858</v>
      </c>
      <c r="B99" s="2" t="s">
        <v>438</v>
      </c>
      <c r="C99" s="2" t="s">
        <v>439</v>
      </c>
      <c r="D99" s="2" t="s">
        <v>440</v>
      </c>
      <c r="E99" s="2" t="s">
        <v>441</v>
      </c>
      <c r="F99" s="2">
        <v>74</v>
      </c>
      <c r="G99" s="2" t="s">
        <v>23</v>
      </c>
      <c r="H99" s="2" t="s">
        <v>24</v>
      </c>
      <c r="I99" s="2" t="s">
        <v>25</v>
      </c>
      <c r="J99" s="4" t="s">
        <v>24</v>
      </c>
      <c r="K99" s="2" t="s">
        <v>442</v>
      </c>
    </row>
    <row r="100" spans="1:11" x14ac:dyDescent="0.2">
      <c r="A100" s="2">
        <v>177</v>
      </c>
      <c r="B100" s="2" t="s">
        <v>443</v>
      </c>
      <c r="C100" s="2" t="s">
        <v>444</v>
      </c>
      <c r="D100" s="2" t="s">
        <v>445</v>
      </c>
      <c r="E100" s="2" t="s">
        <v>446</v>
      </c>
      <c r="F100" s="2">
        <v>15</v>
      </c>
      <c r="G100" s="2" t="s">
        <v>36</v>
      </c>
      <c r="H100" s="2" t="s">
        <v>24</v>
      </c>
      <c r="I100" s="2" t="s">
        <v>25</v>
      </c>
      <c r="J100" s="4" t="s">
        <v>24</v>
      </c>
      <c r="K100" s="2"/>
    </row>
    <row r="101" spans="1:11" x14ac:dyDescent="0.2">
      <c r="A101" s="2">
        <v>148</v>
      </c>
      <c r="B101" s="2" t="s">
        <v>447</v>
      </c>
      <c r="C101" s="2" t="s">
        <v>448</v>
      </c>
      <c r="D101" s="2" t="s">
        <v>449</v>
      </c>
      <c r="E101" s="2" t="s">
        <v>450</v>
      </c>
      <c r="F101" s="2">
        <v>17</v>
      </c>
      <c r="G101" s="2" t="s">
        <v>23</v>
      </c>
      <c r="H101" s="2" t="s">
        <v>17</v>
      </c>
      <c r="I101" s="2" t="s">
        <v>15</v>
      </c>
      <c r="J101" s="3" t="s">
        <v>17</v>
      </c>
      <c r="K101" s="2"/>
    </row>
    <row r="102" spans="1:11" x14ac:dyDescent="0.2">
      <c r="A102" s="2">
        <v>7439</v>
      </c>
      <c r="B102" s="2" t="s">
        <v>451</v>
      </c>
      <c r="C102" s="2" t="s">
        <v>452</v>
      </c>
      <c r="D102" s="2" t="s">
        <v>453</v>
      </c>
      <c r="E102" s="2" t="s">
        <v>454</v>
      </c>
      <c r="F102" s="2">
        <v>76</v>
      </c>
      <c r="G102" s="2" t="s">
        <v>23</v>
      </c>
      <c r="H102" s="2" t="s">
        <v>17</v>
      </c>
      <c r="I102" s="2" t="s">
        <v>15</v>
      </c>
      <c r="J102" s="3" t="s">
        <v>17</v>
      </c>
      <c r="K102" s="2"/>
    </row>
    <row r="103" spans="1:11" x14ac:dyDescent="0.2">
      <c r="A103" s="2">
        <v>4645</v>
      </c>
      <c r="B103" s="2" t="s">
        <v>455</v>
      </c>
      <c r="C103" s="2" t="s">
        <v>456</v>
      </c>
      <c r="D103" s="2" t="s">
        <v>457</v>
      </c>
      <c r="E103" s="2" t="s">
        <v>458</v>
      </c>
      <c r="F103" s="2">
        <v>11</v>
      </c>
      <c r="G103" s="2" t="s">
        <v>72</v>
      </c>
      <c r="H103" s="2" t="s">
        <v>24</v>
      </c>
      <c r="I103" s="2" t="s">
        <v>37</v>
      </c>
      <c r="J103" s="4" t="s">
        <v>24</v>
      </c>
      <c r="K103" s="2"/>
    </row>
    <row r="104" spans="1:11" x14ac:dyDescent="0.2">
      <c r="A104" s="2">
        <v>109</v>
      </c>
      <c r="B104" s="2" t="s">
        <v>459</v>
      </c>
      <c r="C104" s="2" t="s">
        <v>460</v>
      </c>
      <c r="D104" s="2" t="s">
        <v>461</v>
      </c>
      <c r="E104" s="2" t="s">
        <v>462</v>
      </c>
      <c r="F104" s="2">
        <v>12</v>
      </c>
      <c r="G104" s="2" t="s">
        <v>23</v>
      </c>
      <c r="H104" s="2" t="s">
        <v>17</v>
      </c>
      <c r="I104" s="2" t="s">
        <v>15</v>
      </c>
      <c r="J104" s="3" t="s">
        <v>17</v>
      </c>
      <c r="K104" s="2"/>
    </row>
    <row r="105" spans="1:11" x14ac:dyDescent="0.2">
      <c r="A105" s="2">
        <v>939</v>
      </c>
      <c r="B105" s="2" t="s">
        <v>463</v>
      </c>
      <c r="C105" s="2" t="s">
        <v>464</v>
      </c>
      <c r="D105" s="2" t="s">
        <v>465</v>
      </c>
      <c r="E105" s="2" t="s">
        <v>466</v>
      </c>
      <c r="F105" s="2">
        <v>20</v>
      </c>
      <c r="G105" s="2" t="s">
        <v>23</v>
      </c>
      <c r="H105" s="2" t="s">
        <v>17</v>
      </c>
      <c r="I105" s="2" t="s">
        <v>15</v>
      </c>
      <c r="J105" s="3" t="s">
        <v>17</v>
      </c>
      <c r="K105" s="2"/>
    </row>
    <row r="106" spans="1:11" x14ac:dyDescent="0.2">
      <c r="A106" s="2">
        <v>2522</v>
      </c>
      <c r="B106" s="2" t="s">
        <v>467</v>
      </c>
      <c r="C106" s="2" t="s">
        <v>468</v>
      </c>
      <c r="D106" s="2" t="s">
        <v>469</v>
      </c>
      <c r="E106" s="2" t="s">
        <v>470</v>
      </c>
      <c r="F106" s="2">
        <v>64</v>
      </c>
      <c r="G106" s="2" t="s">
        <v>23</v>
      </c>
      <c r="H106" s="2" t="s">
        <v>24</v>
      </c>
      <c r="I106" s="2" t="s">
        <v>37</v>
      </c>
      <c r="J106" s="4" t="s">
        <v>24</v>
      </c>
      <c r="K106" s="2" t="s">
        <v>471</v>
      </c>
    </row>
    <row r="107" spans="1:11" x14ac:dyDescent="0.2">
      <c r="A107" s="2">
        <v>2193</v>
      </c>
      <c r="B107" s="2" t="s">
        <v>472</v>
      </c>
      <c r="C107" s="2" t="s">
        <v>473</v>
      </c>
      <c r="D107" s="2" t="s">
        <v>474</v>
      </c>
      <c r="E107" s="2" t="s">
        <v>475</v>
      </c>
      <c r="F107" s="2">
        <v>5</v>
      </c>
      <c r="G107" s="2" t="s">
        <v>72</v>
      </c>
      <c r="H107" s="2" t="s">
        <v>24</v>
      </c>
      <c r="I107" s="2" t="s">
        <v>37</v>
      </c>
      <c r="J107" s="4" t="s">
        <v>24</v>
      </c>
      <c r="K107" s="2"/>
    </row>
    <row r="108" spans="1:11" x14ac:dyDescent="0.2">
      <c r="A108" s="2">
        <v>2467</v>
      </c>
      <c r="B108" s="2" t="s">
        <v>476</v>
      </c>
      <c r="C108" s="2" t="s">
        <v>477</v>
      </c>
      <c r="D108" s="2" t="s">
        <v>478</v>
      </c>
      <c r="E108" s="2" t="s">
        <v>479</v>
      </c>
      <c r="F108" s="2">
        <v>2</v>
      </c>
      <c r="G108" s="2" t="s">
        <v>36</v>
      </c>
      <c r="H108" s="2" t="s">
        <v>24</v>
      </c>
      <c r="I108" s="2" t="s">
        <v>25</v>
      </c>
      <c r="J108" s="4" t="s">
        <v>24</v>
      </c>
      <c r="K108" s="2" t="s">
        <v>176</v>
      </c>
    </row>
    <row r="109" spans="1:11" x14ac:dyDescent="0.2">
      <c r="A109" s="2">
        <v>1182</v>
      </c>
      <c r="B109" s="2" t="s">
        <v>480</v>
      </c>
      <c r="C109" s="2" t="s">
        <v>481</v>
      </c>
      <c r="D109" s="2" t="s">
        <v>482</v>
      </c>
      <c r="E109" s="2" t="s">
        <v>483</v>
      </c>
      <c r="F109" s="2">
        <v>11</v>
      </c>
      <c r="G109" s="2" t="s">
        <v>36</v>
      </c>
      <c r="H109" s="2" t="s">
        <v>17</v>
      </c>
      <c r="I109" s="2" t="s">
        <v>15</v>
      </c>
      <c r="J109" s="3" t="s">
        <v>17</v>
      </c>
      <c r="K109" s="2"/>
    </row>
    <row r="110" spans="1:11" x14ac:dyDescent="0.2">
      <c r="A110" s="2">
        <v>1687</v>
      </c>
      <c r="B110" s="2" t="s">
        <v>484</v>
      </c>
      <c r="C110" s="2" t="s">
        <v>485</v>
      </c>
      <c r="D110" s="2" t="s">
        <v>486</v>
      </c>
      <c r="E110" s="2" t="s">
        <v>487</v>
      </c>
      <c r="F110" s="2">
        <v>9</v>
      </c>
      <c r="G110" s="2" t="s">
        <v>36</v>
      </c>
      <c r="H110" s="2" t="s">
        <v>17</v>
      </c>
      <c r="I110" s="2" t="s">
        <v>15</v>
      </c>
      <c r="J110" s="3" t="s">
        <v>17</v>
      </c>
      <c r="K110" s="2"/>
    </row>
    <row r="111" spans="1:11" x14ac:dyDescent="0.2">
      <c r="A111" s="2">
        <v>2275</v>
      </c>
      <c r="B111" s="2" t="s">
        <v>488</v>
      </c>
      <c r="C111" s="2" t="s">
        <v>489</v>
      </c>
      <c r="D111" s="2" t="s">
        <v>490</v>
      </c>
      <c r="E111" s="2" t="s">
        <v>491</v>
      </c>
      <c r="F111" s="2">
        <v>23</v>
      </c>
      <c r="G111" s="2" t="s">
        <v>23</v>
      </c>
      <c r="H111" s="2" t="s">
        <v>24</v>
      </c>
      <c r="I111" s="2" t="s">
        <v>37</v>
      </c>
      <c r="J111" s="4" t="s">
        <v>24</v>
      </c>
      <c r="K111" s="2" t="s">
        <v>492</v>
      </c>
    </row>
    <row r="112" spans="1:11" x14ac:dyDescent="0.2">
      <c r="A112" s="2">
        <v>689</v>
      </c>
      <c r="B112" s="2" t="s">
        <v>493</v>
      </c>
      <c r="C112" s="2" t="s">
        <v>494</v>
      </c>
      <c r="D112" s="2" t="s">
        <v>495</v>
      </c>
      <c r="E112" s="2" t="s">
        <v>496</v>
      </c>
      <c r="F112" s="2">
        <v>65</v>
      </c>
      <c r="G112" s="2" t="s">
        <v>23</v>
      </c>
      <c r="H112" s="2" t="s">
        <v>17</v>
      </c>
      <c r="I112" s="2" t="s">
        <v>15</v>
      </c>
      <c r="J112" s="3" t="s">
        <v>17</v>
      </c>
      <c r="K112" s="2"/>
    </row>
    <row r="113" spans="1:11" x14ac:dyDescent="0.2">
      <c r="A113" s="2">
        <v>346</v>
      </c>
      <c r="B113" s="2" t="s">
        <v>497</v>
      </c>
      <c r="C113" s="2" t="s">
        <v>498</v>
      </c>
      <c r="D113" s="2" t="s">
        <v>499</v>
      </c>
      <c r="E113" s="2" t="s">
        <v>500</v>
      </c>
      <c r="F113" s="2">
        <v>27</v>
      </c>
      <c r="G113" s="2" t="s">
        <v>23</v>
      </c>
      <c r="H113" s="2" t="s">
        <v>24</v>
      </c>
      <c r="I113" s="2" t="s">
        <v>37</v>
      </c>
      <c r="J113" s="4" t="s">
        <v>24</v>
      </c>
      <c r="K113" s="2" t="s">
        <v>501</v>
      </c>
    </row>
    <row r="114" spans="1:11" x14ac:dyDescent="0.2">
      <c r="A114" s="2">
        <v>1333</v>
      </c>
      <c r="B114" s="2" t="s">
        <v>502</v>
      </c>
      <c r="C114" s="2" t="s">
        <v>503</v>
      </c>
      <c r="D114" s="2" t="s">
        <v>504</v>
      </c>
      <c r="E114" s="2" t="s">
        <v>505</v>
      </c>
      <c r="F114" s="2">
        <v>53</v>
      </c>
      <c r="G114" s="2" t="s">
        <v>23</v>
      </c>
      <c r="H114" s="2" t="s">
        <v>24</v>
      </c>
      <c r="I114" s="2" t="s">
        <v>353</v>
      </c>
      <c r="J114" s="4" t="s">
        <v>24</v>
      </c>
      <c r="K114" s="2" t="s">
        <v>319</v>
      </c>
    </row>
    <row r="115" spans="1:11" x14ac:dyDescent="0.2">
      <c r="A115" s="2">
        <v>986</v>
      </c>
      <c r="B115" s="2" t="s">
        <v>506</v>
      </c>
      <c r="C115" s="2" t="s">
        <v>507</v>
      </c>
      <c r="D115" s="2" t="s">
        <v>508</v>
      </c>
      <c r="E115" s="2" t="s">
        <v>509</v>
      </c>
      <c r="F115" s="2">
        <v>8</v>
      </c>
      <c r="G115" s="2" t="s">
        <v>23</v>
      </c>
      <c r="H115" s="2" t="s">
        <v>17</v>
      </c>
      <c r="I115" s="2" t="s">
        <v>15</v>
      </c>
      <c r="J115" s="3" t="s">
        <v>17</v>
      </c>
      <c r="K115" s="2"/>
    </row>
    <row r="116" spans="1:11" x14ac:dyDescent="0.2">
      <c r="A116" s="2">
        <v>1223</v>
      </c>
      <c r="B116" s="2" t="s">
        <v>510</v>
      </c>
      <c r="C116" s="2" t="s">
        <v>511</v>
      </c>
      <c r="D116" s="2" t="s">
        <v>512</v>
      </c>
      <c r="E116" s="2" t="s">
        <v>513</v>
      </c>
      <c r="F116" s="2">
        <v>13</v>
      </c>
      <c r="G116" s="2" t="s">
        <v>23</v>
      </c>
      <c r="H116" s="2" t="s">
        <v>17</v>
      </c>
      <c r="I116" s="2" t="s">
        <v>15</v>
      </c>
      <c r="J116" s="3" t="s">
        <v>17</v>
      </c>
      <c r="K116" s="2"/>
    </row>
    <row r="117" spans="1:11" x14ac:dyDescent="0.2">
      <c r="A117" s="2">
        <v>2695</v>
      </c>
      <c r="B117" s="2" t="s">
        <v>514</v>
      </c>
      <c r="C117" s="2" t="s">
        <v>515</v>
      </c>
      <c r="D117" s="2" t="s">
        <v>516</v>
      </c>
      <c r="E117" s="2" t="s">
        <v>517</v>
      </c>
      <c r="F117" s="2">
        <v>8</v>
      </c>
      <c r="G117" s="2" t="s">
        <v>36</v>
      </c>
      <c r="H117" s="2" t="s">
        <v>24</v>
      </c>
      <c r="I117" s="2" t="s">
        <v>37</v>
      </c>
      <c r="J117" s="4" t="s">
        <v>24</v>
      </c>
      <c r="K117" s="2"/>
    </row>
    <row r="118" spans="1:11" x14ac:dyDescent="0.2">
      <c r="A118" s="2">
        <v>872</v>
      </c>
      <c r="B118" s="2" t="s">
        <v>518</v>
      </c>
      <c r="C118" s="2" t="s">
        <v>519</v>
      </c>
      <c r="D118" s="2" t="s">
        <v>520</v>
      </c>
      <c r="E118" s="2" t="s">
        <v>521</v>
      </c>
      <c r="F118" s="2">
        <v>42</v>
      </c>
      <c r="G118" s="2" t="s">
        <v>23</v>
      </c>
      <c r="H118" s="2" t="s">
        <v>24</v>
      </c>
      <c r="I118" s="2" t="s">
        <v>25</v>
      </c>
      <c r="J118" s="4" t="s">
        <v>24</v>
      </c>
      <c r="K118" s="2" t="s">
        <v>367</v>
      </c>
    </row>
    <row r="119" spans="1:11" x14ac:dyDescent="0.2">
      <c r="A119" s="2">
        <v>1112</v>
      </c>
      <c r="B119" s="2" t="s">
        <v>522</v>
      </c>
      <c r="C119" s="2" t="s">
        <v>523</v>
      </c>
      <c r="D119" s="2" t="s">
        <v>524</v>
      </c>
      <c r="E119" s="2" t="s">
        <v>525</v>
      </c>
      <c r="F119" s="2">
        <v>16</v>
      </c>
      <c r="G119" s="2" t="s">
        <v>36</v>
      </c>
      <c r="H119" s="2" t="s">
        <v>24</v>
      </c>
      <c r="I119" s="2" t="s">
        <v>37</v>
      </c>
      <c r="J119" s="4" t="s">
        <v>24</v>
      </c>
      <c r="K119" s="2" t="s">
        <v>526</v>
      </c>
    </row>
    <row r="120" spans="1:11" x14ac:dyDescent="0.2">
      <c r="A120" s="2">
        <v>1195</v>
      </c>
      <c r="B120" s="2" t="s">
        <v>527</v>
      </c>
      <c r="C120" s="2" t="s">
        <v>528</v>
      </c>
      <c r="D120" s="2" t="s">
        <v>529</v>
      </c>
      <c r="E120" s="2" t="s">
        <v>530</v>
      </c>
      <c r="F120" s="2">
        <v>57</v>
      </c>
      <c r="G120" s="2" t="s">
        <v>23</v>
      </c>
      <c r="H120" s="2" t="s">
        <v>24</v>
      </c>
      <c r="I120" s="2" t="s">
        <v>37</v>
      </c>
      <c r="J120" s="4" t="s">
        <v>24</v>
      </c>
      <c r="K120" s="2" t="s">
        <v>78</v>
      </c>
    </row>
    <row r="121" spans="1:11" x14ac:dyDescent="0.2">
      <c r="A121" s="2">
        <v>820</v>
      </c>
      <c r="B121" s="2" t="s">
        <v>531</v>
      </c>
      <c r="C121" s="2" t="s">
        <v>532</v>
      </c>
      <c r="D121" s="2" t="s">
        <v>533</v>
      </c>
      <c r="E121" s="2" t="s">
        <v>534</v>
      </c>
      <c r="F121" s="2">
        <v>14</v>
      </c>
      <c r="G121" s="2" t="s">
        <v>36</v>
      </c>
      <c r="H121" s="2" t="s">
        <v>24</v>
      </c>
      <c r="I121" s="2" t="s">
        <v>37</v>
      </c>
      <c r="J121" s="4" t="s">
        <v>24</v>
      </c>
      <c r="K121" s="2" t="s">
        <v>78</v>
      </c>
    </row>
    <row r="122" spans="1:11" x14ac:dyDescent="0.2">
      <c r="A122" s="2">
        <v>1455</v>
      </c>
      <c r="B122" s="2" t="s">
        <v>535</v>
      </c>
      <c r="C122" s="2" t="s">
        <v>536</v>
      </c>
      <c r="D122" s="2" t="s">
        <v>537</v>
      </c>
      <c r="E122" s="2" t="s">
        <v>538</v>
      </c>
      <c r="F122" s="2">
        <v>1</v>
      </c>
      <c r="G122" s="2" t="s">
        <v>77</v>
      </c>
      <c r="H122" s="2" t="s">
        <v>24</v>
      </c>
      <c r="I122" s="2" t="s">
        <v>37</v>
      </c>
      <c r="J122" s="4" t="s">
        <v>24</v>
      </c>
      <c r="K122" s="2" t="s">
        <v>539</v>
      </c>
    </row>
    <row r="123" spans="1:11" x14ac:dyDescent="0.2">
      <c r="A123" s="2">
        <v>1682</v>
      </c>
      <c r="B123" s="2" t="s">
        <v>540</v>
      </c>
      <c r="C123" s="2" t="s">
        <v>541</v>
      </c>
      <c r="D123" s="2" t="s">
        <v>542</v>
      </c>
      <c r="E123" s="2" t="s">
        <v>543</v>
      </c>
      <c r="F123" s="2">
        <v>7</v>
      </c>
      <c r="G123" s="2" t="s">
        <v>72</v>
      </c>
      <c r="H123" s="2" t="s">
        <v>24</v>
      </c>
      <c r="I123" s="2" t="s">
        <v>37</v>
      </c>
      <c r="J123" s="4" t="s">
        <v>24</v>
      </c>
      <c r="K123" s="2" t="s">
        <v>544</v>
      </c>
    </row>
    <row r="124" spans="1:11" x14ac:dyDescent="0.2">
      <c r="A124" s="2">
        <v>121</v>
      </c>
      <c r="B124" s="2" t="s">
        <v>545</v>
      </c>
      <c r="C124" s="2" t="s">
        <v>546</v>
      </c>
      <c r="D124" s="2" t="s">
        <v>547</v>
      </c>
      <c r="E124" s="2" t="s">
        <v>548</v>
      </c>
      <c r="F124" s="2">
        <v>78</v>
      </c>
      <c r="G124" s="2" t="s">
        <v>23</v>
      </c>
      <c r="H124" s="2" t="s">
        <v>17</v>
      </c>
      <c r="I124" s="2" t="s">
        <v>15</v>
      </c>
      <c r="J124" s="3" t="s">
        <v>17</v>
      </c>
      <c r="K124" s="2"/>
    </row>
    <row r="125" spans="1:11" x14ac:dyDescent="0.2">
      <c r="A125" s="2">
        <v>516</v>
      </c>
      <c r="B125" s="2" t="s">
        <v>549</v>
      </c>
      <c r="C125" s="2" t="s">
        <v>550</v>
      </c>
      <c r="D125" s="2" t="s">
        <v>551</v>
      </c>
      <c r="E125" s="2" t="s">
        <v>552</v>
      </c>
      <c r="F125" s="2">
        <v>80</v>
      </c>
      <c r="G125" s="2" t="s">
        <v>23</v>
      </c>
      <c r="H125" s="2" t="s">
        <v>24</v>
      </c>
      <c r="I125" s="2" t="s">
        <v>37</v>
      </c>
      <c r="J125" s="4" t="s">
        <v>24</v>
      </c>
      <c r="K125" s="2" t="s">
        <v>553</v>
      </c>
    </row>
    <row r="126" spans="1:11" x14ac:dyDescent="0.2">
      <c r="A126" s="2">
        <v>6918</v>
      </c>
      <c r="B126" s="2" t="s">
        <v>554</v>
      </c>
      <c r="C126" s="2" t="s">
        <v>555</v>
      </c>
      <c r="D126" s="2" t="s">
        <v>556</v>
      </c>
      <c r="E126" s="2" t="s">
        <v>557</v>
      </c>
      <c r="F126" s="2">
        <v>14</v>
      </c>
      <c r="G126" s="2" t="s">
        <v>23</v>
      </c>
      <c r="H126" s="2" t="s">
        <v>24</v>
      </c>
      <c r="I126" s="2" t="s">
        <v>37</v>
      </c>
      <c r="J126" s="4" t="s">
        <v>24</v>
      </c>
      <c r="K126" s="2" t="s">
        <v>78</v>
      </c>
    </row>
    <row r="127" spans="1:11" x14ac:dyDescent="0.2">
      <c r="A127" s="2">
        <v>6779</v>
      </c>
      <c r="B127" s="2" t="s">
        <v>558</v>
      </c>
      <c r="C127" s="2" t="s">
        <v>559</v>
      </c>
      <c r="D127" s="2" t="s">
        <v>560</v>
      </c>
      <c r="E127" s="2" t="s">
        <v>561</v>
      </c>
      <c r="F127" s="2">
        <v>15</v>
      </c>
      <c r="G127" s="2" t="s">
        <v>23</v>
      </c>
      <c r="H127" s="2" t="s">
        <v>24</v>
      </c>
      <c r="I127" s="2" t="s">
        <v>25</v>
      </c>
      <c r="J127" s="4" t="s">
        <v>24</v>
      </c>
      <c r="K127" s="2" t="s">
        <v>562</v>
      </c>
    </row>
    <row r="128" spans="1:11" x14ac:dyDescent="0.2">
      <c r="A128" s="2">
        <v>1316</v>
      </c>
      <c r="B128" s="2" t="s">
        <v>563</v>
      </c>
      <c r="C128" s="2" t="s">
        <v>564</v>
      </c>
      <c r="D128" s="2" t="s">
        <v>565</v>
      </c>
      <c r="E128" s="2" t="s">
        <v>566</v>
      </c>
      <c r="F128" s="2">
        <v>12</v>
      </c>
      <c r="G128" s="2" t="s">
        <v>16</v>
      </c>
      <c r="H128" s="2" t="s">
        <v>24</v>
      </c>
      <c r="I128" s="2" t="s">
        <v>318</v>
      </c>
      <c r="J128" s="4" t="s">
        <v>24</v>
      </c>
      <c r="K128" s="2" t="s">
        <v>176</v>
      </c>
    </row>
    <row r="129" spans="1:11" x14ac:dyDescent="0.2">
      <c r="A129" s="2">
        <v>701</v>
      </c>
      <c r="B129" s="2" t="s">
        <v>567</v>
      </c>
      <c r="C129" s="2" t="s">
        <v>568</v>
      </c>
      <c r="D129" s="2" t="s">
        <v>569</v>
      </c>
      <c r="E129" s="2" t="s">
        <v>570</v>
      </c>
      <c r="F129" s="2">
        <v>2</v>
      </c>
      <c r="G129" s="2" t="s">
        <v>23</v>
      </c>
      <c r="H129" s="2" t="s">
        <v>17</v>
      </c>
      <c r="I129" s="2" t="s">
        <v>15</v>
      </c>
      <c r="J129" s="3" t="s">
        <v>17</v>
      </c>
      <c r="K129" s="2"/>
    </row>
    <row r="130" spans="1:11" x14ac:dyDescent="0.2">
      <c r="A130" s="2">
        <v>950</v>
      </c>
      <c r="B130" s="2" t="s">
        <v>571</v>
      </c>
      <c r="C130" s="2" t="s">
        <v>572</v>
      </c>
      <c r="D130" s="2" t="s">
        <v>573</v>
      </c>
      <c r="E130" s="2" t="s">
        <v>574</v>
      </c>
      <c r="F130" s="2">
        <v>46</v>
      </c>
      <c r="G130" s="2" t="s">
        <v>23</v>
      </c>
      <c r="H130" s="2" t="s">
        <v>24</v>
      </c>
      <c r="I130" s="2" t="s">
        <v>353</v>
      </c>
      <c r="J130" s="4" t="s">
        <v>24</v>
      </c>
      <c r="K130" s="2" t="s">
        <v>575</v>
      </c>
    </row>
    <row r="131" spans="1:11" x14ac:dyDescent="0.2">
      <c r="A131" s="2">
        <v>700</v>
      </c>
      <c r="B131" s="2" t="s">
        <v>576</v>
      </c>
      <c r="C131" s="2" t="s">
        <v>577</v>
      </c>
      <c r="D131" s="2" t="s">
        <v>578</v>
      </c>
      <c r="E131" s="2" t="s">
        <v>579</v>
      </c>
      <c r="F131" s="2">
        <v>48</v>
      </c>
      <c r="G131" s="2" t="s">
        <v>23</v>
      </c>
      <c r="H131" s="2" t="s">
        <v>24</v>
      </c>
      <c r="I131" s="2" t="s">
        <v>37</v>
      </c>
      <c r="J131" s="4" t="s">
        <v>24</v>
      </c>
      <c r="K131" s="2" t="s">
        <v>580</v>
      </c>
    </row>
    <row r="132" spans="1:11" x14ac:dyDescent="0.2">
      <c r="A132" s="2">
        <v>11265</v>
      </c>
      <c r="B132" s="2" t="s">
        <v>581</v>
      </c>
      <c r="C132" s="2" t="s">
        <v>582</v>
      </c>
      <c r="D132" s="2" t="s">
        <v>583</v>
      </c>
      <c r="E132" s="2" t="s">
        <v>15</v>
      </c>
      <c r="F132" s="2">
        <v>10</v>
      </c>
      <c r="G132" s="2" t="s">
        <v>77</v>
      </c>
      <c r="H132" s="2" t="s">
        <v>24</v>
      </c>
      <c r="I132" s="2" t="s">
        <v>353</v>
      </c>
      <c r="J132" s="4" t="s">
        <v>24</v>
      </c>
      <c r="K132" s="2" t="s">
        <v>584</v>
      </c>
    </row>
    <row r="133" spans="1:11" x14ac:dyDescent="0.2">
      <c r="A133" s="2">
        <v>680</v>
      </c>
      <c r="B133" s="2" t="s">
        <v>585</v>
      </c>
      <c r="C133" s="2" t="s">
        <v>586</v>
      </c>
      <c r="D133" s="2" t="s">
        <v>587</v>
      </c>
      <c r="E133" s="2" t="s">
        <v>588</v>
      </c>
      <c r="F133" s="2">
        <v>82</v>
      </c>
      <c r="G133" s="2" t="s">
        <v>23</v>
      </c>
      <c r="H133" s="2" t="s">
        <v>24</v>
      </c>
      <c r="I133" s="2" t="s">
        <v>176</v>
      </c>
      <c r="J133" s="4" t="s">
        <v>24</v>
      </c>
      <c r="K133" s="2" t="s">
        <v>589</v>
      </c>
    </row>
    <row r="134" spans="1:11" x14ac:dyDescent="0.2">
      <c r="A134" s="2">
        <v>11586</v>
      </c>
      <c r="B134" s="2" t="s">
        <v>590</v>
      </c>
      <c r="C134" s="2" t="s">
        <v>591</v>
      </c>
      <c r="D134" s="2" t="s">
        <v>592</v>
      </c>
      <c r="E134" s="2" t="s">
        <v>593</v>
      </c>
      <c r="F134" s="2">
        <v>10</v>
      </c>
      <c r="G134" s="2" t="s">
        <v>72</v>
      </c>
      <c r="H134" s="2" t="s">
        <v>24</v>
      </c>
      <c r="I134" s="2" t="s">
        <v>37</v>
      </c>
      <c r="J134" s="4" t="s">
        <v>24</v>
      </c>
      <c r="K134" s="2"/>
    </row>
    <row r="135" spans="1:11" x14ac:dyDescent="0.2">
      <c r="A135" s="2">
        <v>1976</v>
      </c>
      <c r="B135" s="2" t="s">
        <v>594</v>
      </c>
      <c r="C135" s="2" t="s">
        <v>595</v>
      </c>
      <c r="D135" s="2" t="s">
        <v>596</v>
      </c>
      <c r="E135" s="2" t="s">
        <v>597</v>
      </c>
      <c r="F135" s="2">
        <v>41</v>
      </c>
      <c r="G135" s="2" t="s">
        <v>23</v>
      </c>
      <c r="H135" s="2" t="s">
        <v>24</v>
      </c>
      <c r="I135" s="2" t="s">
        <v>37</v>
      </c>
      <c r="J135" s="4" t="s">
        <v>24</v>
      </c>
      <c r="K135" s="2"/>
    </row>
    <row r="136" spans="1:11" x14ac:dyDescent="0.2">
      <c r="A136" s="2">
        <v>3372</v>
      </c>
      <c r="B136" s="2" t="s">
        <v>598</v>
      </c>
      <c r="C136" s="2" t="s">
        <v>591</v>
      </c>
      <c r="D136" s="2" t="s">
        <v>599</v>
      </c>
      <c r="E136" s="2" t="s">
        <v>15</v>
      </c>
      <c r="F136" s="2">
        <v>17</v>
      </c>
      <c r="G136" s="2" t="s">
        <v>36</v>
      </c>
      <c r="H136" s="2" t="s">
        <v>24</v>
      </c>
      <c r="I136" s="2" t="s">
        <v>37</v>
      </c>
      <c r="J136" s="4" t="s">
        <v>24</v>
      </c>
      <c r="K136" s="2"/>
    </row>
    <row r="137" spans="1:11" x14ac:dyDescent="0.2">
      <c r="A137" s="2">
        <v>449</v>
      </c>
      <c r="B137" s="2" t="s">
        <v>600</v>
      </c>
      <c r="C137" s="2" t="s">
        <v>601</v>
      </c>
      <c r="D137" s="2" t="s">
        <v>602</v>
      </c>
      <c r="E137" s="2" t="s">
        <v>603</v>
      </c>
      <c r="F137" s="2">
        <v>73</v>
      </c>
      <c r="G137" s="2" t="s">
        <v>23</v>
      </c>
      <c r="H137" s="2" t="s">
        <v>17</v>
      </c>
      <c r="I137" s="2" t="s">
        <v>15</v>
      </c>
      <c r="J137" s="3" t="s">
        <v>17</v>
      </c>
      <c r="K137" s="2"/>
    </row>
    <row r="138" spans="1:11" x14ac:dyDescent="0.2">
      <c r="A138" s="2" t="s">
        <v>15</v>
      </c>
      <c r="B138" s="2" t="s">
        <v>604</v>
      </c>
      <c r="C138" s="2" t="s">
        <v>605</v>
      </c>
      <c r="D138" s="2" t="s">
        <v>606</v>
      </c>
      <c r="E138" s="2" t="s">
        <v>607</v>
      </c>
      <c r="F138" s="2" t="s">
        <v>15</v>
      </c>
      <c r="G138" s="2" t="s">
        <v>72</v>
      </c>
      <c r="H138" s="2" t="s">
        <v>24</v>
      </c>
      <c r="I138" s="2" t="s">
        <v>37</v>
      </c>
      <c r="J138" s="4" t="s">
        <v>24</v>
      </c>
      <c r="K138" s="2"/>
    </row>
    <row r="139" spans="1:11" ht="409.6" x14ac:dyDescent="0.2">
      <c r="A139" s="2" t="s">
        <v>15</v>
      </c>
      <c r="B139" s="2" t="s">
        <v>608</v>
      </c>
      <c r="C139" s="2" t="s">
        <v>609</v>
      </c>
      <c r="D139" s="5" t="s">
        <v>610</v>
      </c>
      <c r="E139" s="2" t="s">
        <v>15</v>
      </c>
      <c r="F139" s="2" t="s">
        <v>15</v>
      </c>
      <c r="G139" s="2" t="s">
        <v>72</v>
      </c>
      <c r="H139" s="2" t="s">
        <v>24</v>
      </c>
      <c r="I139" s="2" t="s">
        <v>37</v>
      </c>
      <c r="J139" s="4" t="s">
        <v>24</v>
      </c>
      <c r="K139" s="2" t="s">
        <v>611</v>
      </c>
    </row>
    <row r="140" spans="1:11" x14ac:dyDescent="0.2">
      <c r="A140" s="2">
        <v>229</v>
      </c>
      <c r="B140" s="2" t="s">
        <v>252</v>
      </c>
      <c r="C140" s="2" t="s">
        <v>253</v>
      </c>
      <c r="D140" s="2" t="s">
        <v>254</v>
      </c>
      <c r="E140" s="2" t="s">
        <v>255</v>
      </c>
      <c r="F140" s="2">
        <v>67</v>
      </c>
      <c r="G140" s="6" t="s">
        <v>36</v>
      </c>
      <c r="H140" s="2" t="s">
        <v>24</v>
      </c>
      <c r="I140" s="2" t="s">
        <v>37</v>
      </c>
      <c r="J140" s="4" t="s">
        <v>24</v>
      </c>
      <c r="K140" s="2"/>
    </row>
    <row r="141" spans="1:11" x14ac:dyDescent="0.2">
      <c r="A141" s="2" t="s">
        <v>15</v>
      </c>
      <c r="B141" s="2" t="s">
        <v>612</v>
      </c>
      <c r="C141" s="2" t="s">
        <v>613</v>
      </c>
      <c r="D141" s="2" t="s">
        <v>614</v>
      </c>
      <c r="E141" s="2" t="s">
        <v>15</v>
      </c>
      <c r="F141" s="2" t="s">
        <v>15</v>
      </c>
      <c r="G141" s="2" t="s">
        <v>36</v>
      </c>
      <c r="H141" s="2" t="s">
        <v>24</v>
      </c>
      <c r="I141" s="2" t="s">
        <v>37</v>
      </c>
      <c r="J141" s="4" t="s">
        <v>24</v>
      </c>
      <c r="K141" s="2" t="s">
        <v>176</v>
      </c>
    </row>
    <row r="142" spans="1:11" x14ac:dyDescent="0.2">
      <c r="A142" s="2" t="s">
        <v>15</v>
      </c>
      <c r="B142" s="2" t="s">
        <v>615</v>
      </c>
      <c r="C142" s="2" t="s">
        <v>616</v>
      </c>
      <c r="D142" s="2" t="s">
        <v>617</v>
      </c>
      <c r="E142" s="2" t="s">
        <v>15</v>
      </c>
      <c r="F142" s="2" t="s">
        <v>15</v>
      </c>
      <c r="G142" s="2" t="s">
        <v>36</v>
      </c>
      <c r="H142" s="2" t="s">
        <v>24</v>
      </c>
      <c r="I142" s="2" t="s">
        <v>37</v>
      </c>
      <c r="J142" s="4" t="s">
        <v>24</v>
      </c>
      <c r="K142" s="2" t="s">
        <v>618</v>
      </c>
    </row>
    <row r="143" spans="1:11" x14ac:dyDescent="0.2">
      <c r="A143" s="2" t="s">
        <v>15</v>
      </c>
      <c r="B143" s="2" t="s">
        <v>619</v>
      </c>
      <c r="C143" s="2" t="s">
        <v>620</v>
      </c>
      <c r="D143" s="2" t="s">
        <v>621</v>
      </c>
      <c r="E143" s="2" t="s">
        <v>15</v>
      </c>
      <c r="F143" s="2" t="s">
        <v>15</v>
      </c>
      <c r="G143" s="2" t="s">
        <v>23</v>
      </c>
      <c r="H143" s="2" t="s">
        <v>24</v>
      </c>
      <c r="I143" s="2" t="s">
        <v>37</v>
      </c>
      <c r="J143" s="4" t="s">
        <v>24</v>
      </c>
      <c r="K143" s="2"/>
    </row>
    <row r="144" spans="1:11" x14ac:dyDescent="0.2">
      <c r="A144" s="2">
        <v>1000001</v>
      </c>
      <c r="B144" s="2" t="s">
        <v>622</v>
      </c>
      <c r="C144" s="2" t="s">
        <v>623</v>
      </c>
      <c r="D144" s="2" t="s">
        <v>624</v>
      </c>
      <c r="E144" s="2" t="s">
        <v>625</v>
      </c>
      <c r="F144" s="2" t="s">
        <v>15</v>
      </c>
      <c r="G144" s="2" t="s">
        <v>23</v>
      </c>
      <c r="H144" s="2" t="s">
        <v>17</v>
      </c>
      <c r="I144" s="2" t="s">
        <v>15</v>
      </c>
      <c r="J144" s="3" t="s">
        <v>17</v>
      </c>
      <c r="K144" s="2" t="s">
        <v>18</v>
      </c>
    </row>
    <row r="145" spans="1:11" x14ac:dyDescent="0.2">
      <c r="A145" s="2">
        <v>1000002</v>
      </c>
      <c r="B145" s="2" t="s">
        <v>626</v>
      </c>
      <c r="C145" s="2" t="s">
        <v>627</v>
      </c>
      <c r="D145" s="2" t="s">
        <v>628</v>
      </c>
      <c r="E145" s="2" t="s">
        <v>629</v>
      </c>
      <c r="F145" s="2" t="s">
        <v>15</v>
      </c>
      <c r="G145" s="2" t="s">
        <v>23</v>
      </c>
      <c r="H145" s="2" t="s">
        <v>17</v>
      </c>
      <c r="I145" s="2" t="s">
        <v>15</v>
      </c>
      <c r="J145" s="3" t="s">
        <v>17</v>
      </c>
      <c r="K145" s="2" t="s">
        <v>18</v>
      </c>
    </row>
    <row r="146" spans="1:11" x14ac:dyDescent="0.2">
      <c r="A146" s="2">
        <v>1000003</v>
      </c>
      <c r="B146" s="2" t="s">
        <v>630</v>
      </c>
      <c r="C146" s="2" t="s">
        <v>631</v>
      </c>
      <c r="D146" s="2" t="s">
        <v>15</v>
      </c>
      <c r="E146" s="2" t="s">
        <v>15</v>
      </c>
      <c r="F146" s="2" t="s">
        <v>15</v>
      </c>
      <c r="G146" s="2" t="s">
        <v>632</v>
      </c>
      <c r="H146" s="2" t="s">
        <v>17</v>
      </c>
      <c r="I146" s="2" t="s">
        <v>15</v>
      </c>
      <c r="J146" s="3" t="s">
        <v>17</v>
      </c>
      <c r="K146" s="2" t="s">
        <v>18</v>
      </c>
    </row>
    <row r="147" spans="1:11" x14ac:dyDescent="0.2">
      <c r="A147" s="2">
        <v>1000004</v>
      </c>
      <c r="B147" s="2" t="s">
        <v>633</v>
      </c>
      <c r="C147" s="2" t="s">
        <v>634</v>
      </c>
      <c r="D147" s="2" t="s">
        <v>15</v>
      </c>
      <c r="E147" s="2" t="s">
        <v>15</v>
      </c>
      <c r="F147" s="2" t="s">
        <v>15</v>
      </c>
      <c r="G147" s="2" t="s">
        <v>632</v>
      </c>
      <c r="H147" s="2" t="s">
        <v>17</v>
      </c>
      <c r="I147" s="2" t="s">
        <v>15</v>
      </c>
      <c r="J147" s="3" t="s">
        <v>17</v>
      </c>
      <c r="K147" s="2" t="s">
        <v>18</v>
      </c>
    </row>
    <row r="148" spans="1:11" x14ac:dyDescent="0.2">
      <c r="A148" s="2">
        <v>1000005</v>
      </c>
      <c r="B148" s="2" t="s">
        <v>635</v>
      </c>
      <c r="C148" s="2" t="s">
        <v>636</v>
      </c>
      <c r="D148" s="2" t="s">
        <v>15</v>
      </c>
      <c r="E148" s="2" t="s">
        <v>15</v>
      </c>
      <c r="F148" s="2" t="s">
        <v>15</v>
      </c>
      <c r="G148" s="2" t="s">
        <v>632</v>
      </c>
      <c r="H148" s="2" t="s">
        <v>17</v>
      </c>
      <c r="I148" s="2" t="s">
        <v>15</v>
      </c>
      <c r="J148" s="3" t="s">
        <v>17</v>
      </c>
      <c r="K148" s="2" t="s">
        <v>18</v>
      </c>
    </row>
    <row r="149" spans="1:11" x14ac:dyDescent="0.2">
      <c r="A149" s="2">
        <v>1000007</v>
      </c>
      <c r="B149" s="2" t="s">
        <v>83</v>
      </c>
      <c r="C149" s="2" t="s">
        <v>637</v>
      </c>
      <c r="D149" s="2" t="s">
        <v>638</v>
      </c>
      <c r="E149" s="2" t="s">
        <v>639</v>
      </c>
      <c r="F149" s="2" t="s">
        <v>15</v>
      </c>
      <c r="G149" s="2" t="s">
        <v>640</v>
      </c>
      <c r="H149" s="2" t="s">
        <v>17</v>
      </c>
      <c r="I149" s="2" t="s">
        <v>15</v>
      </c>
      <c r="J149" s="3" t="s">
        <v>17</v>
      </c>
      <c r="K149" s="2" t="s">
        <v>18</v>
      </c>
    </row>
    <row r="150" spans="1:11" x14ac:dyDescent="0.2">
      <c r="A150" s="2">
        <v>1000008</v>
      </c>
      <c r="B150" s="2" t="s">
        <v>641</v>
      </c>
      <c r="C150" s="2" t="s">
        <v>642</v>
      </c>
      <c r="D150" s="2" t="s">
        <v>643</v>
      </c>
      <c r="E150" s="2" t="s">
        <v>15</v>
      </c>
      <c r="F150" s="2" t="s">
        <v>15</v>
      </c>
      <c r="G150" s="2" t="s">
        <v>23</v>
      </c>
      <c r="H150" s="2" t="s">
        <v>17</v>
      </c>
      <c r="I150" s="2" t="s">
        <v>15</v>
      </c>
      <c r="J150" s="3" t="s">
        <v>17</v>
      </c>
      <c r="K150" s="2" t="s">
        <v>18</v>
      </c>
    </row>
    <row r="151" spans="1:11" x14ac:dyDescent="0.2">
      <c r="A151" s="2">
        <v>2586</v>
      </c>
      <c r="B151" s="2" t="s">
        <v>644</v>
      </c>
      <c r="C151" s="2" t="s">
        <v>645</v>
      </c>
      <c r="D151" s="2" t="s">
        <v>646</v>
      </c>
      <c r="E151" s="2" t="s">
        <v>647</v>
      </c>
      <c r="F151" s="2"/>
      <c r="G151" s="2" t="s">
        <v>23</v>
      </c>
      <c r="H151" s="2" t="s">
        <v>17</v>
      </c>
      <c r="I151" s="2" t="s">
        <v>15</v>
      </c>
      <c r="J151" s="3" t="s">
        <v>17</v>
      </c>
      <c r="K151" s="2" t="s">
        <v>18</v>
      </c>
    </row>
    <row r="152" spans="1:11" x14ac:dyDescent="0.2">
      <c r="A152" s="2" t="s">
        <v>15</v>
      </c>
      <c r="B152" s="2" t="s">
        <v>648</v>
      </c>
      <c r="C152" s="2" t="s">
        <v>649</v>
      </c>
      <c r="D152" s="2" t="s">
        <v>650</v>
      </c>
      <c r="E152" s="2" t="s">
        <v>651</v>
      </c>
      <c r="F152" s="2" t="s">
        <v>15</v>
      </c>
      <c r="G152" s="2" t="s">
        <v>652</v>
      </c>
      <c r="H152" s="2" t="s">
        <v>17</v>
      </c>
      <c r="I152" s="2" t="s">
        <v>15</v>
      </c>
      <c r="J152" s="3" t="s">
        <v>17</v>
      </c>
      <c r="K152" s="2" t="s">
        <v>18</v>
      </c>
    </row>
    <row r="153" spans="1:11" x14ac:dyDescent="0.2">
      <c r="A153" s="7" t="s">
        <v>15</v>
      </c>
      <c r="B153" s="7" t="s">
        <v>653</v>
      </c>
      <c r="C153" s="7" t="s">
        <v>654</v>
      </c>
      <c r="D153" s="7" t="s">
        <v>655</v>
      </c>
      <c r="E153" s="7" t="s">
        <v>656</v>
      </c>
      <c r="F153" s="7" t="s">
        <v>15</v>
      </c>
      <c r="G153" s="7" t="s">
        <v>23</v>
      </c>
      <c r="H153" s="7" t="s">
        <v>17</v>
      </c>
      <c r="I153" s="7" t="s">
        <v>15</v>
      </c>
      <c r="J153" s="3" t="s">
        <v>17</v>
      </c>
      <c r="K153" s="2" t="s">
        <v>18</v>
      </c>
    </row>
    <row r="154" spans="1:11" x14ac:dyDescent="0.2">
      <c r="A154" s="7" t="s">
        <v>15</v>
      </c>
      <c r="B154" s="7" t="s">
        <v>657</v>
      </c>
      <c r="C154" s="7" t="s">
        <v>658</v>
      </c>
      <c r="D154" s="7" t="s">
        <v>659</v>
      </c>
      <c r="E154" s="7" t="s">
        <v>660</v>
      </c>
      <c r="F154" s="7" t="s">
        <v>15</v>
      </c>
      <c r="G154" s="7" t="s">
        <v>23</v>
      </c>
      <c r="H154" s="7" t="s">
        <v>17</v>
      </c>
      <c r="I154" s="7" t="s">
        <v>15</v>
      </c>
      <c r="J154" s="3" t="s">
        <v>17</v>
      </c>
      <c r="K154" s="2" t="s">
        <v>18</v>
      </c>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E8640-3576-B245-8A2E-396B2053236F}">
  <dimension ref="A1:BI139"/>
  <sheetViews>
    <sheetView tabSelected="1" workbookViewId="0">
      <selection activeCell="L14" sqref="L14"/>
    </sheetView>
  </sheetViews>
  <sheetFormatPr baseColWidth="10" defaultRowHeight="16" x14ac:dyDescent="0.2"/>
  <cols>
    <col min="1" max="59" width="10.5" customWidth="1"/>
    <col min="60" max="60" width="11.1640625" customWidth="1"/>
    <col min="61" max="61" width="10.5" customWidth="1"/>
  </cols>
  <sheetData>
    <row r="1" spans="1:61" ht="51" x14ac:dyDescent="0.2">
      <c r="A1" s="8" t="s">
        <v>661</v>
      </c>
      <c r="B1" s="8" t="s">
        <v>1</v>
      </c>
      <c r="C1" s="8" t="s">
        <v>2</v>
      </c>
      <c r="D1" s="8" t="s">
        <v>3</v>
      </c>
      <c r="E1" s="8" t="s">
        <v>4</v>
      </c>
      <c r="F1" s="8" t="s">
        <v>662</v>
      </c>
      <c r="G1" s="9" t="s">
        <v>663</v>
      </c>
      <c r="H1" s="9" t="s">
        <v>664</v>
      </c>
      <c r="I1" s="8" t="s">
        <v>6</v>
      </c>
      <c r="J1" s="8" t="s">
        <v>665</v>
      </c>
      <c r="K1" s="8" t="s">
        <v>666</v>
      </c>
      <c r="L1" s="8" t="s">
        <v>667</v>
      </c>
      <c r="M1" s="8" t="s">
        <v>668</v>
      </c>
      <c r="N1" s="8" t="s">
        <v>669</v>
      </c>
      <c r="O1" s="8" t="s">
        <v>670</v>
      </c>
      <c r="P1" s="9" t="s">
        <v>671</v>
      </c>
      <c r="Q1" s="9" t="s">
        <v>672</v>
      </c>
      <c r="R1" s="9" t="s">
        <v>673</v>
      </c>
      <c r="S1" s="9" t="s">
        <v>674</v>
      </c>
      <c r="T1" s="9" t="s">
        <v>675</v>
      </c>
      <c r="U1" s="9" t="s">
        <v>676</v>
      </c>
      <c r="V1" s="9" t="s">
        <v>677</v>
      </c>
      <c r="W1" s="10" t="s">
        <v>678</v>
      </c>
      <c r="X1" s="11" t="s">
        <v>679</v>
      </c>
      <c r="Y1" s="9" t="s">
        <v>680</v>
      </c>
      <c r="Z1" s="9" t="s">
        <v>681</v>
      </c>
      <c r="AA1" s="9" t="s">
        <v>682</v>
      </c>
      <c r="AB1" s="9" t="s">
        <v>683</v>
      </c>
      <c r="AC1" s="9" t="s">
        <v>684</v>
      </c>
      <c r="AD1" s="9" t="s">
        <v>685</v>
      </c>
      <c r="AE1" s="9" t="s">
        <v>686</v>
      </c>
      <c r="AF1" s="9" t="s">
        <v>687</v>
      </c>
      <c r="AG1" s="9" t="s">
        <v>688</v>
      </c>
      <c r="AH1" s="9" t="s">
        <v>689</v>
      </c>
      <c r="AI1" s="9" t="s">
        <v>690</v>
      </c>
      <c r="AJ1" s="9" t="s">
        <v>691</v>
      </c>
      <c r="AK1" s="9" t="s">
        <v>692</v>
      </c>
      <c r="AL1" s="9" t="s">
        <v>693</v>
      </c>
      <c r="AM1" s="9" t="s">
        <v>694</v>
      </c>
      <c r="AN1" s="9" t="s">
        <v>695</v>
      </c>
      <c r="AO1" s="9" t="s">
        <v>696</v>
      </c>
      <c r="AP1" s="9" t="s">
        <v>697</v>
      </c>
      <c r="AQ1" s="9" t="s">
        <v>698</v>
      </c>
      <c r="AR1" s="9" t="s">
        <v>699</v>
      </c>
      <c r="AS1" s="9" t="s">
        <v>700</v>
      </c>
      <c r="AT1" s="9" t="s">
        <v>701</v>
      </c>
      <c r="AU1" s="9" t="s">
        <v>702</v>
      </c>
      <c r="AV1" s="9" t="s">
        <v>703</v>
      </c>
      <c r="AW1" s="9" t="s">
        <v>704</v>
      </c>
      <c r="AX1" s="9" t="s">
        <v>705</v>
      </c>
      <c r="AY1" s="9" t="s">
        <v>706</v>
      </c>
      <c r="AZ1" s="9" t="s">
        <v>707</v>
      </c>
      <c r="BA1" s="9" t="s">
        <v>708</v>
      </c>
      <c r="BB1" s="9" t="s">
        <v>709</v>
      </c>
      <c r="BC1" s="9" t="s">
        <v>710</v>
      </c>
      <c r="BD1" s="9" t="s">
        <v>711</v>
      </c>
      <c r="BE1" s="9" t="s">
        <v>712</v>
      </c>
      <c r="BF1" s="9" t="s">
        <v>713</v>
      </c>
      <c r="BG1" s="9" t="s">
        <v>714</v>
      </c>
      <c r="BH1" s="9" t="s">
        <v>715</v>
      </c>
      <c r="BI1" s="9" t="s">
        <v>716</v>
      </c>
    </row>
    <row r="2" spans="1:61" x14ac:dyDescent="0.2">
      <c r="A2" s="12">
        <v>0</v>
      </c>
      <c r="B2" s="12" t="s">
        <v>127</v>
      </c>
      <c r="C2" s="12" t="s">
        <v>128</v>
      </c>
      <c r="D2" s="12" t="s">
        <v>129</v>
      </c>
      <c r="E2" s="12" t="s">
        <v>130</v>
      </c>
      <c r="F2" s="12">
        <v>2022</v>
      </c>
      <c r="G2" s="12" t="s">
        <v>717</v>
      </c>
      <c r="H2" s="12" t="s">
        <v>718</v>
      </c>
      <c r="I2" s="12" t="s">
        <v>23</v>
      </c>
      <c r="J2" s="12" t="s">
        <v>719</v>
      </c>
      <c r="K2" s="12">
        <v>2012</v>
      </c>
      <c r="L2" s="12">
        <v>2010</v>
      </c>
      <c r="M2" s="12">
        <v>60</v>
      </c>
      <c r="N2" s="12">
        <v>24</v>
      </c>
      <c r="O2" s="12">
        <v>108</v>
      </c>
      <c r="P2" s="12">
        <v>92</v>
      </c>
      <c r="Q2" s="12">
        <v>52</v>
      </c>
      <c r="R2" s="12">
        <v>40</v>
      </c>
      <c r="S2" s="12" t="s">
        <v>720</v>
      </c>
      <c r="T2" s="12" t="s">
        <v>721</v>
      </c>
      <c r="U2" s="13" t="s">
        <v>722</v>
      </c>
      <c r="V2" s="12" t="s">
        <v>723</v>
      </c>
      <c r="W2" s="14">
        <v>7</v>
      </c>
      <c r="X2" s="15">
        <v>7.8</v>
      </c>
      <c r="Y2" s="15">
        <v>4.3600000000000003</v>
      </c>
      <c r="Z2" s="12" t="s">
        <v>17</v>
      </c>
      <c r="AA2" s="16">
        <v>0.2697005146452473</v>
      </c>
      <c r="AB2" s="12" t="s">
        <v>15</v>
      </c>
      <c r="AC2" s="12" t="s">
        <v>15</v>
      </c>
      <c r="AD2" s="12" t="s">
        <v>15</v>
      </c>
      <c r="AE2" s="12" t="s">
        <v>15</v>
      </c>
      <c r="AF2" s="12" t="s">
        <v>15</v>
      </c>
      <c r="AG2" s="17" t="s">
        <v>15</v>
      </c>
      <c r="AH2" s="16">
        <v>-0.52</v>
      </c>
      <c r="AI2" s="16">
        <v>-0.52</v>
      </c>
      <c r="AJ2" s="18">
        <v>1</v>
      </c>
      <c r="AK2" s="12" t="s">
        <v>724</v>
      </c>
      <c r="AL2" s="12">
        <v>1</v>
      </c>
      <c r="AM2" s="12" t="s">
        <v>725</v>
      </c>
      <c r="AN2" s="12" t="s">
        <v>726</v>
      </c>
      <c r="AO2" s="12" t="s">
        <v>17</v>
      </c>
      <c r="AP2" s="12" t="s">
        <v>17</v>
      </c>
      <c r="AQ2" s="12" t="s">
        <v>727</v>
      </c>
      <c r="AR2" s="12" t="s">
        <v>17</v>
      </c>
      <c r="AS2" s="12" t="s">
        <v>728</v>
      </c>
      <c r="AT2" s="12">
        <v>7</v>
      </c>
      <c r="AU2" s="12" t="s">
        <v>24</v>
      </c>
      <c r="AV2" s="12" t="s">
        <v>15</v>
      </c>
      <c r="AW2" s="12" t="s">
        <v>15</v>
      </c>
      <c r="AX2" s="16" t="s">
        <v>15</v>
      </c>
      <c r="AY2" s="12" t="s">
        <v>15</v>
      </c>
      <c r="AZ2" s="12"/>
      <c r="BA2" s="19" t="s">
        <v>729</v>
      </c>
      <c r="BB2" s="19"/>
      <c r="BC2" s="19"/>
      <c r="BD2" s="19" t="s">
        <v>730</v>
      </c>
      <c r="BE2" s="19" t="s">
        <v>731</v>
      </c>
      <c r="BF2" s="19"/>
      <c r="BG2" s="19" t="s">
        <v>732</v>
      </c>
      <c r="BH2" s="12" t="s">
        <v>733</v>
      </c>
      <c r="BI2" s="19" t="s">
        <v>734</v>
      </c>
    </row>
    <row r="3" spans="1:61" x14ac:dyDescent="0.2">
      <c r="A3" s="12">
        <v>0</v>
      </c>
      <c r="B3" s="12" t="s">
        <v>127</v>
      </c>
      <c r="C3" s="12" t="s">
        <v>128</v>
      </c>
      <c r="D3" s="12" t="s">
        <v>129</v>
      </c>
      <c r="E3" s="12" t="s">
        <v>735</v>
      </c>
      <c r="F3" s="12">
        <v>2022</v>
      </c>
      <c r="G3" s="12" t="s">
        <v>717</v>
      </c>
      <c r="H3" s="12" t="s">
        <v>718</v>
      </c>
      <c r="I3" s="12" t="s">
        <v>23</v>
      </c>
      <c r="J3" s="12" t="s">
        <v>719</v>
      </c>
      <c r="K3" s="12">
        <v>2012</v>
      </c>
      <c r="L3" s="12">
        <v>2010</v>
      </c>
      <c r="M3" s="12">
        <v>60</v>
      </c>
      <c r="N3" s="12">
        <v>24</v>
      </c>
      <c r="O3" s="12">
        <v>108</v>
      </c>
      <c r="P3" s="12">
        <v>92</v>
      </c>
      <c r="Q3" s="12">
        <v>52</v>
      </c>
      <c r="R3" s="12">
        <v>40</v>
      </c>
      <c r="S3" s="12" t="s">
        <v>720</v>
      </c>
      <c r="T3" s="12" t="s">
        <v>721</v>
      </c>
      <c r="U3" s="13" t="s">
        <v>722</v>
      </c>
      <c r="V3" s="12" t="s">
        <v>723</v>
      </c>
      <c r="W3" s="14">
        <v>7</v>
      </c>
      <c r="X3" s="15">
        <v>8.08</v>
      </c>
      <c r="Y3" s="15">
        <v>4.57</v>
      </c>
      <c r="Z3" s="12" t="s">
        <v>17</v>
      </c>
      <c r="AA3" s="16">
        <v>0.26654394575364659</v>
      </c>
      <c r="AB3" s="12" t="s">
        <v>15</v>
      </c>
      <c r="AC3" s="12" t="s">
        <v>15</v>
      </c>
      <c r="AD3" s="12" t="s">
        <v>15</v>
      </c>
      <c r="AE3" s="12" t="s">
        <v>15</v>
      </c>
      <c r="AF3" s="12" t="s">
        <v>15</v>
      </c>
      <c r="AG3" s="17" t="s">
        <v>15</v>
      </c>
      <c r="AH3" s="16">
        <v>-0.53866666666666663</v>
      </c>
      <c r="AI3" s="16">
        <v>-0.53866666666666663</v>
      </c>
      <c r="AJ3" s="18">
        <v>1</v>
      </c>
      <c r="AK3" s="12" t="s">
        <v>724</v>
      </c>
      <c r="AL3" s="12">
        <v>1</v>
      </c>
      <c r="AM3" s="12" t="s">
        <v>725</v>
      </c>
      <c r="AN3" s="12" t="s">
        <v>726</v>
      </c>
      <c r="AO3" s="12" t="s">
        <v>17</v>
      </c>
      <c r="AP3" s="12" t="s">
        <v>17</v>
      </c>
      <c r="AQ3" s="12" t="s">
        <v>727</v>
      </c>
      <c r="AR3" s="12" t="s">
        <v>17</v>
      </c>
      <c r="AS3" s="12" t="s">
        <v>728</v>
      </c>
      <c r="AT3" s="12">
        <v>7</v>
      </c>
      <c r="AU3" s="12" t="s">
        <v>24</v>
      </c>
      <c r="AV3" s="12" t="s">
        <v>15</v>
      </c>
      <c r="AW3" s="12" t="s">
        <v>15</v>
      </c>
      <c r="AX3" s="16" t="s">
        <v>15</v>
      </c>
      <c r="AY3" s="12" t="s">
        <v>15</v>
      </c>
      <c r="AZ3" s="12"/>
      <c r="BA3" s="19" t="s">
        <v>736</v>
      </c>
      <c r="BB3" s="19"/>
      <c r="BC3" s="19"/>
      <c r="BD3" s="19" t="s">
        <v>730</v>
      </c>
      <c r="BE3" s="19" t="s">
        <v>731</v>
      </c>
      <c r="BF3" s="19"/>
      <c r="BG3" s="19" t="s">
        <v>732</v>
      </c>
      <c r="BH3" s="12" t="s">
        <v>737</v>
      </c>
      <c r="BI3" s="19" t="s">
        <v>734</v>
      </c>
    </row>
    <row r="4" spans="1:61" x14ac:dyDescent="0.2">
      <c r="A4" s="12">
        <v>0</v>
      </c>
      <c r="B4" s="12" t="s">
        <v>127</v>
      </c>
      <c r="C4" s="12" t="s">
        <v>128</v>
      </c>
      <c r="D4" s="12" t="s">
        <v>129</v>
      </c>
      <c r="E4" s="12" t="s">
        <v>738</v>
      </c>
      <c r="F4" s="12">
        <v>2022</v>
      </c>
      <c r="G4" s="12" t="s">
        <v>717</v>
      </c>
      <c r="H4" s="12" t="s">
        <v>718</v>
      </c>
      <c r="I4" s="12" t="s">
        <v>23</v>
      </c>
      <c r="J4" s="12" t="s">
        <v>719</v>
      </c>
      <c r="K4" s="12">
        <v>2012</v>
      </c>
      <c r="L4" s="12">
        <v>2010</v>
      </c>
      <c r="M4" s="12">
        <v>60</v>
      </c>
      <c r="N4" s="12">
        <v>24</v>
      </c>
      <c r="O4" s="12">
        <v>108</v>
      </c>
      <c r="P4" s="12">
        <v>92</v>
      </c>
      <c r="Q4" s="12">
        <v>52</v>
      </c>
      <c r="R4" s="12">
        <v>40</v>
      </c>
      <c r="S4" s="12" t="s">
        <v>720</v>
      </c>
      <c r="T4" s="12" t="s">
        <v>721</v>
      </c>
      <c r="U4" s="13" t="s">
        <v>722</v>
      </c>
      <c r="V4" s="12" t="s">
        <v>723</v>
      </c>
      <c r="W4" s="14">
        <v>7</v>
      </c>
      <c r="X4" s="15">
        <v>10.32</v>
      </c>
      <c r="Y4" s="15">
        <v>4</v>
      </c>
      <c r="Z4" s="12" t="s">
        <v>17</v>
      </c>
      <c r="AA4" s="16">
        <v>0.38894963450531511</v>
      </c>
      <c r="AB4" s="12" t="s">
        <v>15</v>
      </c>
      <c r="AC4" s="12" t="s">
        <v>15</v>
      </c>
      <c r="AD4" s="12" t="s">
        <v>15</v>
      </c>
      <c r="AE4" s="12" t="s">
        <v>15</v>
      </c>
      <c r="AF4" s="12" t="s">
        <v>15</v>
      </c>
      <c r="AG4" s="17" t="s">
        <v>15</v>
      </c>
      <c r="AH4" s="16">
        <v>-0.68800000000000006</v>
      </c>
      <c r="AI4" s="16">
        <v>-0.68800000000000006</v>
      </c>
      <c r="AJ4" s="18">
        <v>1</v>
      </c>
      <c r="AK4" s="12" t="s">
        <v>724</v>
      </c>
      <c r="AL4" s="12">
        <v>1</v>
      </c>
      <c r="AM4" s="12" t="s">
        <v>725</v>
      </c>
      <c r="AN4" s="12" t="s">
        <v>726</v>
      </c>
      <c r="AO4" s="12" t="s">
        <v>17</v>
      </c>
      <c r="AP4" s="12" t="s">
        <v>17</v>
      </c>
      <c r="AQ4" s="12" t="s">
        <v>727</v>
      </c>
      <c r="AR4" s="12" t="s">
        <v>17</v>
      </c>
      <c r="AS4" s="12" t="s">
        <v>728</v>
      </c>
      <c r="AT4" s="12">
        <v>7</v>
      </c>
      <c r="AU4" s="12" t="s">
        <v>24</v>
      </c>
      <c r="AV4" s="12" t="s">
        <v>15</v>
      </c>
      <c r="AW4" s="12" t="s">
        <v>15</v>
      </c>
      <c r="AX4" s="16" t="s">
        <v>15</v>
      </c>
      <c r="AY4" s="12" t="s">
        <v>15</v>
      </c>
      <c r="AZ4" s="12"/>
      <c r="BA4" s="19" t="s">
        <v>736</v>
      </c>
      <c r="BB4" s="19"/>
      <c r="BC4" s="19"/>
      <c r="BD4" s="19" t="s">
        <v>730</v>
      </c>
      <c r="BE4" s="19" t="s">
        <v>731</v>
      </c>
      <c r="BF4" s="19"/>
      <c r="BG4" s="19" t="s">
        <v>732</v>
      </c>
      <c r="BH4" s="12" t="s">
        <v>737</v>
      </c>
      <c r="BI4" s="19" t="s">
        <v>734</v>
      </c>
    </row>
    <row r="5" spans="1:61" ht="16" customHeight="1" x14ac:dyDescent="0.2">
      <c r="A5" s="12">
        <v>986</v>
      </c>
      <c r="B5" s="12" t="s">
        <v>506</v>
      </c>
      <c r="C5" s="12" t="s">
        <v>507</v>
      </c>
      <c r="D5" s="12" t="s">
        <v>508</v>
      </c>
      <c r="E5" s="12" t="s">
        <v>509</v>
      </c>
      <c r="F5" s="12">
        <v>2018</v>
      </c>
      <c r="G5" s="12" t="s">
        <v>717</v>
      </c>
      <c r="H5" s="12" t="s">
        <v>718</v>
      </c>
      <c r="I5" s="12" t="s">
        <v>23</v>
      </c>
      <c r="J5" s="12" t="s">
        <v>719</v>
      </c>
      <c r="K5" s="12">
        <v>2010</v>
      </c>
      <c r="L5" s="12">
        <v>2008</v>
      </c>
      <c r="M5" s="12">
        <v>48</v>
      </c>
      <c r="N5" s="12" t="s">
        <v>15</v>
      </c>
      <c r="O5" s="12">
        <v>72</v>
      </c>
      <c r="P5" s="12">
        <v>127</v>
      </c>
      <c r="Q5" s="12">
        <v>52</v>
      </c>
      <c r="R5" s="12">
        <v>75</v>
      </c>
      <c r="S5" s="12" t="s">
        <v>720</v>
      </c>
      <c r="T5" s="12" t="s">
        <v>721</v>
      </c>
      <c r="U5" s="13" t="s">
        <v>739</v>
      </c>
      <c r="V5" s="12" t="s">
        <v>723</v>
      </c>
      <c r="W5" s="14">
        <v>222</v>
      </c>
      <c r="X5" s="15">
        <v>7.1</v>
      </c>
      <c r="Y5" s="15">
        <v>3.21</v>
      </c>
      <c r="Z5" s="12" t="s">
        <v>17</v>
      </c>
      <c r="AA5" s="16">
        <v>0.40145317779993461</v>
      </c>
      <c r="AB5" s="12" t="s">
        <v>15</v>
      </c>
      <c r="AC5" s="12" t="s">
        <v>15</v>
      </c>
      <c r="AD5" s="12" t="s">
        <v>15</v>
      </c>
      <c r="AE5" s="12" t="s">
        <v>15</v>
      </c>
      <c r="AF5" s="12" t="s">
        <v>15</v>
      </c>
      <c r="AG5" s="12" t="s">
        <v>15</v>
      </c>
      <c r="AH5" s="16">
        <v>-0.55000000000000004</v>
      </c>
      <c r="AI5" s="16">
        <v>-0.55000000000000004</v>
      </c>
      <c r="AJ5" s="18">
        <v>1</v>
      </c>
      <c r="AK5" s="12" t="s">
        <v>724</v>
      </c>
      <c r="AL5" s="12">
        <v>1</v>
      </c>
      <c r="AM5" s="12" t="s">
        <v>725</v>
      </c>
      <c r="AN5" s="12" t="s">
        <v>726</v>
      </c>
      <c r="AO5" s="12" t="s">
        <v>24</v>
      </c>
      <c r="AP5" s="12" t="s">
        <v>24</v>
      </c>
      <c r="AQ5" s="12" t="s">
        <v>15</v>
      </c>
      <c r="AR5" s="12" t="s">
        <v>17</v>
      </c>
      <c r="AS5" s="12" t="s">
        <v>728</v>
      </c>
      <c r="AT5" s="12">
        <v>0</v>
      </c>
      <c r="AU5" s="12" t="s">
        <v>24</v>
      </c>
      <c r="AV5" s="12" t="s">
        <v>15</v>
      </c>
      <c r="AW5" s="12" t="s">
        <v>15</v>
      </c>
      <c r="AX5" s="16" t="s">
        <v>15</v>
      </c>
      <c r="AY5" s="12" t="s">
        <v>15</v>
      </c>
      <c r="AZ5" s="12"/>
      <c r="BA5" s="19"/>
      <c r="BB5" s="19"/>
      <c r="BC5" s="19"/>
      <c r="BD5" s="19"/>
      <c r="BE5" s="20" t="s">
        <v>740</v>
      </c>
      <c r="BF5" s="19"/>
      <c r="BG5" s="19"/>
      <c r="BH5" s="12"/>
      <c r="BI5" s="19" t="s">
        <v>741</v>
      </c>
    </row>
    <row r="6" spans="1:61" ht="16" customHeight="1" x14ac:dyDescent="0.2">
      <c r="A6" s="12">
        <v>986</v>
      </c>
      <c r="B6" s="12" t="s">
        <v>506</v>
      </c>
      <c r="C6" s="12" t="s">
        <v>507</v>
      </c>
      <c r="D6" s="12" t="s">
        <v>508</v>
      </c>
      <c r="E6" s="12" t="s">
        <v>742</v>
      </c>
      <c r="F6" s="12">
        <v>2018</v>
      </c>
      <c r="G6" s="12" t="s">
        <v>717</v>
      </c>
      <c r="H6" s="12" t="s">
        <v>718</v>
      </c>
      <c r="I6" s="12" t="s">
        <v>23</v>
      </c>
      <c r="J6" s="12" t="s">
        <v>719</v>
      </c>
      <c r="K6" s="12">
        <v>2010</v>
      </c>
      <c r="L6" s="12">
        <v>2008</v>
      </c>
      <c r="M6" s="12">
        <v>48</v>
      </c>
      <c r="N6" s="12" t="s">
        <v>15</v>
      </c>
      <c r="O6" s="12">
        <v>72</v>
      </c>
      <c r="P6" s="12">
        <v>127</v>
      </c>
      <c r="Q6" s="12">
        <v>52</v>
      </c>
      <c r="R6" s="12">
        <v>75</v>
      </c>
      <c r="S6" s="12" t="s">
        <v>720</v>
      </c>
      <c r="T6" s="12" t="s">
        <v>721</v>
      </c>
      <c r="U6" s="13" t="s">
        <v>739</v>
      </c>
      <c r="V6" s="12" t="s">
        <v>723</v>
      </c>
      <c r="W6" s="14">
        <v>222</v>
      </c>
      <c r="X6" s="15">
        <v>10.66</v>
      </c>
      <c r="Y6" s="15">
        <v>4.99</v>
      </c>
      <c r="Z6" s="12" t="s">
        <v>17</v>
      </c>
      <c r="AA6" s="16">
        <v>0.38242083279558886</v>
      </c>
      <c r="AB6" s="12" t="s">
        <v>15</v>
      </c>
      <c r="AC6" s="12" t="s">
        <v>15</v>
      </c>
      <c r="AD6" s="12" t="s">
        <v>15</v>
      </c>
      <c r="AE6" s="12" t="s">
        <v>15</v>
      </c>
      <c r="AF6" s="12" t="s">
        <v>15</v>
      </c>
      <c r="AG6" s="12" t="s">
        <v>15</v>
      </c>
      <c r="AH6" s="16">
        <v>-0.55000000000000004</v>
      </c>
      <c r="AI6" s="16">
        <v>-0.55000000000000004</v>
      </c>
      <c r="AJ6" s="18">
        <v>1</v>
      </c>
      <c r="AK6" s="12" t="s">
        <v>724</v>
      </c>
      <c r="AL6" s="12">
        <v>1</v>
      </c>
      <c r="AM6" s="12" t="s">
        <v>725</v>
      </c>
      <c r="AN6" s="12" t="s">
        <v>726</v>
      </c>
      <c r="AO6" s="12" t="s">
        <v>24</v>
      </c>
      <c r="AP6" s="12" t="s">
        <v>24</v>
      </c>
      <c r="AQ6" s="12" t="s">
        <v>15</v>
      </c>
      <c r="AR6" s="12" t="s">
        <v>17</v>
      </c>
      <c r="AS6" s="12" t="s">
        <v>728</v>
      </c>
      <c r="AT6" s="12">
        <v>0</v>
      </c>
      <c r="AU6" s="12" t="s">
        <v>24</v>
      </c>
      <c r="AV6" s="12" t="s">
        <v>15</v>
      </c>
      <c r="AW6" s="12" t="s">
        <v>15</v>
      </c>
      <c r="AX6" s="16" t="s">
        <v>15</v>
      </c>
      <c r="AY6" s="12" t="s">
        <v>15</v>
      </c>
      <c r="AZ6" s="12"/>
      <c r="BA6" s="19"/>
      <c r="BB6" s="19"/>
      <c r="BC6" s="19"/>
      <c r="BD6" s="19"/>
      <c r="BE6" s="20" t="s">
        <v>740</v>
      </c>
      <c r="BF6" s="19"/>
      <c r="BG6" s="19"/>
      <c r="BH6" s="12"/>
      <c r="BI6" s="19" t="s">
        <v>741</v>
      </c>
    </row>
    <row r="7" spans="1:61" ht="16" customHeight="1" x14ac:dyDescent="0.2">
      <c r="A7" s="12">
        <v>986</v>
      </c>
      <c r="B7" s="12" t="s">
        <v>506</v>
      </c>
      <c r="C7" s="12" t="s">
        <v>507</v>
      </c>
      <c r="D7" s="12" t="s">
        <v>508</v>
      </c>
      <c r="E7" s="12" t="s">
        <v>743</v>
      </c>
      <c r="F7" s="12">
        <v>2018</v>
      </c>
      <c r="G7" s="12" t="s">
        <v>717</v>
      </c>
      <c r="H7" s="12" t="s">
        <v>718</v>
      </c>
      <c r="I7" s="12" t="s">
        <v>23</v>
      </c>
      <c r="J7" s="12" t="s">
        <v>719</v>
      </c>
      <c r="K7" s="12">
        <v>2010</v>
      </c>
      <c r="L7" s="12">
        <v>2008</v>
      </c>
      <c r="M7" s="12">
        <v>48</v>
      </c>
      <c r="N7" s="12" t="s">
        <v>15</v>
      </c>
      <c r="O7" s="12">
        <v>72</v>
      </c>
      <c r="P7" s="12">
        <v>127</v>
      </c>
      <c r="Q7" s="12">
        <v>52</v>
      </c>
      <c r="R7" s="12">
        <v>75</v>
      </c>
      <c r="S7" s="12" t="s">
        <v>720</v>
      </c>
      <c r="T7" s="12" t="s">
        <v>721</v>
      </c>
      <c r="U7" s="13" t="s">
        <v>739</v>
      </c>
      <c r="V7" s="12" t="s">
        <v>723</v>
      </c>
      <c r="W7" s="14">
        <v>222</v>
      </c>
      <c r="X7" s="15">
        <v>7.98</v>
      </c>
      <c r="Y7" s="15">
        <v>4.5199999999999996</v>
      </c>
      <c r="Z7" s="12" t="s">
        <v>17</v>
      </c>
      <c r="AA7" s="16">
        <v>0.32296511240630443</v>
      </c>
      <c r="AB7" s="12" t="s">
        <v>15</v>
      </c>
      <c r="AC7" s="12" t="s">
        <v>15</v>
      </c>
      <c r="AD7" s="12" t="s">
        <v>15</v>
      </c>
      <c r="AE7" s="12" t="s">
        <v>15</v>
      </c>
      <c r="AF7" s="12" t="s">
        <v>15</v>
      </c>
      <c r="AG7" s="12" t="s">
        <v>15</v>
      </c>
      <c r="AH7" s="16">
        <v>-0.55000000000000004</v>
      </c>
      <c r="AI7" s="16">
        <v>-0.55000000000000004</v>
      </c>
      <c r="AJ7" s="18">
        <v>1</v>
      </c>
      <c r="AK7" s="12" t="s">
        <v>724</v>
      </c>
      <c r="AL7" s="12">
        <v>1</v>
      </c>
      <c r="AM7" s="12" t="s">
        <v>725</v>
      </c>
      <c r="AN7" s="12" t="s">
        <v>726</v>
      </c>
      <c r="AO7" s="12" t="s">
        <v>24</v>
      </c>
      <c r="AP7" s="12" t="s">
        <v>24</v>
      </c>
      <c r="AQ7" s="12" t="s">
        <v>15</v>
      </c>
      <c r="AR7" s="12" t="s">
        <v>17</v>
      </c>
      <c r="AS7" s="12" t="s">
        <v>728</v>
      </c>
      <c r="AT7" s="12">
        <v>0</v>
      </c>
      <c r="AU7" s="12" t="s">
        <v>24</v>
      </c>
      <c r="AV7" s="12" t="s">
        <v>15</v>
      </c>
      <c r="AW7" s="12" t="s">
        <v>15</v>
      </c>
      <c r="AX7" s="16" t="s">
        <v>15</v>
      </c>
      <c r="AY7" s="12" t="s">
        <v>15</v>
      </c>
      <c r="AZ7" s="12"/>
      <c r="BA7" s="19"/>
      <c r="BB7" s="19"/>
      <c r="BC7" s="19"/>
      <c r="BD7" s="19"/>
      <c r="BE7" s="20" t="s">
        <v>740</v>
      </c>
      <c r="BF7" s="19"/>
      <c r="BG7" s="19"/>
      <c r="BH7" s="12"/>
      <c r="BI7" s="19" t="s">
        <v>741</v>
      </c>
    </row>
    <row r="8" spans="1:61" ht="16" customHeight="1" x14ac:dyDescent="0.2">
      <c r="A8" s="12">
        <v>986</v>
      </c>
      <c r="B8" s="12" t="s">
        <v>506</v>
      </c>
      <c r="C8" s="12" t="s">
        <v>507</v>
      </c>
      <c r="D8" s="12" t="s">
        <v>508</v>
      </c>
      <c r="E8" s="12" t="s">
        <v>744</v>
      </c>
      <c r="F8" s="12">
        <v>2018</v>
      </c>
      <c r="G8" s="12" t="s">
        <v>717</v>
      </c>
      <c r="H8" s="12" t="s">
        <v>718</v>
      </c>
      <c r="I8" s="12" t="s">
        <v>23</v>
      </c>
      <c r="J8" s="12" t="s">
        <v>719</v>
      </c>
      <c r="K8" s="12">
        <v>2010</v>
      </c>
      <c r="L8" s="12">
        <v>2008</v>
      </c>
      <c r="M8" s="12">
        <v>48</v>
      </c>
      <c r="N8" s="12" t="s">
        <v>15</v>
      </c>
      <c r="O8" s="12">
        <v>72</v>
      </c>
      <c r="P8" s="12">
        <v>127</v>
      </c>
      <c r="Q8" s="12">
        <v>52</v>
      </c>
      <c r="R8" s="12">
        <v>75</v>
      </c>
      <c r="S8" s="12" t="s">
        <v>720</v>
      </c>
      <c r="T8" s="12" t="s">
        <v>721</v>
      </c>
      <c r="U8" s="13" t="s">
        <v>739</v>
      </c>
      <c r="V8" s="12" t="s">
        <v>723</v>
      </c>
      <c r="W8" s="14">
        <v>222</v>
      </c>
      <c r="X8" s="15">
        <v>8.61</v>
      </c>
      <c r="Y8" s="15">
        <v>4.16</v>
      </c>
      <c r="Z8" s="12" t="s">
        <v>17</v>
      </c>
      <c r="AA8" s="16">
        <v>0.37476575645484833</v>
      </c>
      <c r="AB8" s="12" t="s">
        <v>15</v>
      </c>
      <c r="AC8" s="12" t="s">
        <v>15</v>
      </c>
      <c r="AD8" s="12" t="s">
        <v>15</v>
      </c>
      <c r="AE8" s="12" t="s">
        <v>15</v>
      </c>
      <c r="AF8" s="12" t="s">
        <v>15</v>
      </c>
      <c r="AG8" s="12" t="s">
        <v>15</v>
      </c>
      <c r="AH8" s="16">
        <v>-0.55000000000000004</v>
      </c>
      <c r="AI8" s="16">
        <v>-0.55000000000000004</v>
      </c>
      <c r="AJ8" s="18">
        <v>1</v>
      </c>
      <c r="AK8" s="12" t="s">
        <v>724</v>
      </c>
      <c r="AL8" s="12">
        <v>1</v>
      </c>
      <c r="AM8" s="12" t="s">
        <v>725</v>
      </c>
      <c r="AN8" s="12" t="s">
        <v>726</v>
      </c>
      <c r="AO8" s="12" t="s">
        <v>24</v>
      </c>
      <c r="AP8" s="12" t="s">
        <v>24</v>
      </c>
      <c r="AQ8" s="12" t="s">
        <v>15</v>
      </c>
      <c r="AR8" s="12" t="s">
        <v>17</v>
      </c>
      <c r="AS8" s="12" t="s">
        <v>728</v>
      </c>
      <c r="AT8" s="12">
        <v>0</v>
      </c>
      <c r="AU8" s="12" t="s">
        <v>24</v>
      </c>
      <c r="AV8" s="12" t="s">
        <v>15</v>
      </c>
      <c r="AW8" s="12" t="s">
        <v>15</v>
      </c>
      <c r="AX8" s="16" t="s">
        <v>15</v>
      </c>
      <c r="AY8" s="12" t="s">
        <v>15</v>
      </c>
      <c r="AZ8" s="12"/>
      <c r="BA8" s="19"/>
      <c r="BB8" s="19"/>
      <c r="BC8" s="19"/>
      <c r="BD8" s="19"/>
      <c r="BE8" s="20" t="s">
        <v>740</v>
      </c>
      <c r="BF8" s="19"/>
      <c r="BG8" s="19"/>
      <c r="BH8" s="12"/>
      <c r="BI8" s="19" t="s">
        <v>741</v>
      </c>
    </row>
    <row r="9" spans="1:61" ht="16" customHeight="1" x14ac:dyDescent="0.2">
      <c r="A9" s="12">
        <v>986</v>
      </c>
      <c r="B9" s="12" t="s">
        <v>506</v>
      </c>
      <c r="C9" s="12" t="s">
        <v>507</v>
      </c>
      <c r="D9" s="12" t="s">
        <v>508</v>
      </c>
      <c r="E9" s="12" t="s">
        <v>744</v>
      </c>
      <c r="F9" s="12">
        <v>2018</v>
      </c>
      <c r="G9" s="12" t="s">
        <v>717</v>
      </c>
      <c r="H9" s="12" t="s">
        <v>718</v>
      </c>
      <c r="I9" s="12" t="s">
        <v>23</v>
      </c>
      <c r="J9" s="12" t="s">
        <v>719</v>
      </c>
      <c r="K9" s="12">
        <v>2010</v>
      </c>
      <c r="L9" s="12">
        <v>2008</v>
      </c>
      <c r="M9" s="12">
        <v>48</v>
      </c>
      <c r="N9" s="12" t="s">
        <v>15</v>
      </c>
      <c r="O9" s="12">
        <v>72</v>
      </c>
      <c r="P9" s="12">
        <v>127</v>
      </c>
      <c r="Q9" s="12">
        <v>52</v>
      </c>
      <c r="R9" s="12">
        <v>75</v>
      </c>
      <c r="S9" s="12" t="s">
        <v>720</v>
      </c>
      <c r="T9" s="12" t="s">
        <v>721</v>
      </c>
      <c r="U9" s="13" t="s">
        <v>739</v>
      </c>
      <c r="V9" s="12" t="s">
        <v>723</v>
      </c>
      <c r="W9" s="14">
        <v>222</v>
      </c>
      <c r="X9" s="15">
        <v>7.38</v>
      </c>
      <c r="Y9" s="15">
        <v>4.49</v>
      </c>
      <c r="Z9" s="12" t="s">
        <v>17</v>
      </c>
      <c r="AA9" s="16">
        <v>0.29777381631132699</v>
      </c>
      <c r="AB9" s="12" t="s">
        <v>15</v>
      </c>
      <c r="AC9" s="12" t="s">
        <v>15</v>
      </c>
      <c r="AD9" s="12" t="s">
        <v>15</v>
      </c>
      <c r="AE9" s="12" t="s">
        <v>15</v>
      </c>
      <c r="AF9" s="12" t="s">
        <v>15</v>
      </c>
      <c r="AG9" s="12" t="s">
        <v>15</v>
      </c>
      <c r="AH9" s="16">
        <v>-0.55000000000000004</v>
      </c>
      <c r="AI9" s="16">
        <v>-0.55000000000000004</v>
      </c>
      <c r="AJ9" s="18">
        <v>1</v>
      </c>
      <c r="AK9" s="12" t="s">
        <v>724</v>
      </c>
      <c r="AL9" s="12">
        <v>1</v>
      </c>
      <c r="AM9" s="12" t="s">
        <v>725</v>
      </c>
      <c r="AN9" s="12" t="s">
        <v>726</v>
      </c>
      <c r="AO9" s="12" t="s">
        <v>24</v>
      </c>
      <c r="AP9" s="12" t="s">
        <v>24</v>
      </c>
      <c r="AQ9" s="12" t="s">
        <v>15</v>
      </c>
      <c r="AR9" s="12" t="s">
        <v>17</v>
      </c>
      <c r="AS9" s="12" t="s">
        <v>728</v>
      </c>
      <c r="AT9" s="12">
        <v>0</v>
      </c>
      <c r="AU9" s="12" t="s">
        <v>24</v>
      </c>
      <c r="AV9" s="12" t="s">
        <v>15</v>
      </c>
      <c r="AW9" s="12" t="s">
        <v>15</v>
      </c>
      <c r="AX9" s="16" t="s">
        <v>15</v>
      </c>
      <c r="AY9" s="12" t="s">
        <v>15</v>
      </c>
      <c r="AZ9" s="12"/>
      <c r="BA9" s="19"/>
      <c r="BB9" s="19"/>
      <c r="BC9" s="19"/>
      <c r="BD9" s="19"/>
      <c r="BE9" s="20" t="s">
        <v>740</v>
      </c>
      <c r="BF9" s="19"/>
      <c r="BG9" s="19"/>
      <c r="BH9" s="12"/>
      <c r="BI9" s="19" t="s">
        <v>741</v>
      </c>
    </row>
    <row r="10" spans="1:61" ht="16" customHeight="1" x14ac:dyDescent="0.2">
      <c r="A10" s="12">
        <v>121</v>
      </c>
      <c r="B10" s="21" t="s">
        <v>745</v>
      </c>
      <c r="C10" s="21" t="s">
        <v>746</v>
      </c>
      <c r="D10" s="21" t="s">
        <v>747</v>
      </c>
      <c r="E10" s="21" t="s">
        <v>548</v>
      </c>
      <c r="F10" s="21">
        <v>2019</v>
      </c>
      <c r="G10" s="22" t="s">
        <v>717</v>
      </c>
      <c r="H10" s="22" t="s">
        <v>748</v>
      </c>
      <c r="I10" s="21" t="s">
        <v>23</v>
      </c>
      <c r="J10" s="21" t="s">
        <v>719</v>
      </c>
      <c r="K10" s="12">
        <v>2003</v>
      </c>
      <c r="L10" s="12">
        <v>1973</v>
      </c>
      <c r="M10" s="12">
        <v>120</v>
      </c>
      <c r="N10" s="12">
        <v>132</v>
      </c>
      <c r="O10" s="12">
        <v>132</v>
      </c>
      <c r="P10" s="12">
        <v>458</v>
      </c>
      <c r="Q10" s="12">
        <v>185</v>
      </c>
      <c r="R10" s="12">
        <v>273</v>
      </c>
      <c r="S10" s="12" t="s">
        <v>720</v>
      </c>
      <c r="T10" s="12" t="s">
        <v>749</v>
      </c>
      <c r="U10" s="13" t="s">
        <v>739</v>
      </c>
      <c r="V10" s="12" t="s">
        <v>750</v>
      </c>
      <c r="W10" s="12">
        <v>1759</v>
      </c>
      <c r="X10" s="13" t="s">
        <v>15</v>
      </c>
      <c r="Y10" s="13" t="s">
        <v>15</v>
      </c>
      <c r="Z10" s="12" t="s">
        <v>17</v>
      </c>
      <c r="AA10" s="16">
        <v>0.35415556070372878</v>
      </c>
      <c r="AB10" s="12">
        <v>0.76</v>
      </c>
      <c r="AC10" s="12">
        <v>6.29</v>
      </c>
      <c r="AD10" s="12">
        <v>-5.53</v>
      </c>
      <c r="AE10" s="12">
        <v>1E-4</v>
      </c>
      <c r="AF10" s="17">
        <v>-6.2899999999999998E-2</v>
      </c>
      <c r="AG10" s="17">
        <v>-7.6E-3</v>
      </c>
      <c r="AH10" s="16">
        <v>-0.87917329093799679</v>
      </c>
      <c r="AI10" s="16">
        <v>-0.87917329093799679</v>
      </c>
      <c r="AJ10" s="18">
        <v>1</v>
      </c>
      <c r="AK10" s="12" t="s">
        <v>15</v>
      </c>
      <c r="AL10" s="12">
        <v>-1</v>
      </c>
      <c r="AM10" s="12" t="s">
        <v>725</v>
      </c>
      <c r="AN10" s="12" t="s">
        <v>726</v>
      </c>
      <c r="AO10" s="12" t="s">
        <v>24</v>
      </c>
      <c r="AP10" s="12" t="s">
        <v>17</v>
      </c>
      <c r="AQ10" s="12" t="s">
        <v>727</v>
      </c>
      <c r="AR10" s="12" t="s">
        <v>17</v>
      </c>
      <c r="AS10" s="12" t="s">
        <v>728</v>
      </c>
      <c r="AT10" s="12">
        <v>0</v>
      </c>
      <c r="AU10" s="12" t="s">
        <v>24</v>
      </c>
      <c r="AV10" s="12" t="s">
        <v>15</v>
      </c>
      <c r="AW10" s="12" t="s">
        <v>15</v>
      </c>
      <c r="AX10" s="16" t="s">
        <v>15</v>
      </c>
      <c r="AY10" s="12" t="s">
        <v>15</v>
      </c>
      <c r="AZ10" s="12"/>
      <c r="BA10" s="19"/>
      <c r="BB10" s="19"/>
      <c r="BC10" s="19"/>
      <c r="BD10" s="19"/>
      <c r="BE10" s="19" t="s">
        <v>751</v>
      </c>
      <c r="BF10" s="19"/>
      <c r="BG10" s="19" t="s">
        <v>752</v>
      </c>
      <c r="BH10" s="12"/>
      <c r="BI10" s="19" t="s">
        <v>753</v>
      </c>
    </row>
    <row r="11" spans="1:61" ht="16" customHeight="1" x14ac:dyDescent="0.2">
      <c r="A11" s="12">
        <v>185</v>
      </c>
      <c r="B11" s="12" t="s">
        <v>283</v>
      </c>
      <c r="C11" s="12" t="s">
        <v>284</v>
      </c>
      <c r="D11" s="12" t="s">
        <v>754</v>
      </c>
      <c r="E11" s="12" t="s">
        <v>286</v>
      </c>
      <c r="F11" s="12">
        <v>2017</v>
      </c>
      <c r="G11" s="12" t="s">
        <v>755</v>
      </c>
      <c r="H11" s="12" t="s">
        <v>756</v>
      </c>
      <c r="I11" s="12" t="s">
        <v>23</v>
      </c>
      <c r="J11" s="12" t="s">
        <v>719</v>
      </c>
      <c r="K11" s="12">
        <v>2011</v>
      </c>
      <c r="L11" s="12" t="s">
        <v>15</v>
      </c>
      <c r="M11" s="12">
        <v>24</v>
      </c>
      <c r="N11" s="12" t="s">
        <v>15</v>
      </c>
      <c r="O11" s="12">
        <v>24</v>
      </c>
      <c r="P11" s="12">
        <v>121</v>
      </c>
      <c r="Q11" s="12">
        <v>60</v>
      </c>
      <c r="R11" s="12">
        <v>61</v>
      </c>
      <c r="S11" s="12" t="s">
        <v>757</v>
      </c>
      <c r="T11" s="12" t="s">
        <v>758</v>
      </c>
      <c r="U11" s="13" t="s">
        <v>759</v>
      </c>
      <c r="V11" s="12" t="s">
        <v>760</v>
      </c>
      <c r="W11" s="14">
        <v>4</v>
      </c>
      <c r="X11" s="13">
        <v>5.5490000000000004</v>
      </c>
      <c r="Y11" s="12">
        <v>2.8879999999999999</v>
      </c>
      <c r="Z11" s="12" t="s">
        <v>17</v>
      </c>
      <c r="AA11" s="16">
        <v>0.39739279866317684</v>
      </c>
      <c r="AB11" s="12" t="s">
        <v>15</v>
      </c>
      <c r="AC11" s="12" t="s">
        <v>15</v>
      </c>
      <c r="AD11" s="12" t="s">
        <v>15</v>
      </c>
      <c r="AE11" s="12" t="s">
        <v>15</v>
      </c>
      <c r="AF11" s="12">
        <v>9.1</v>
      </c>
      <c r="AG11" s="12">
        <v>4.2</v>
      </c>
      <c r="AH11" s="16">
        <v>-0.53846153846153844</v>
      </c>
      <c r="AI11" s="16">
        <v>-0.53846153846153844</v>
      </c>
      <c r="AJ11" s="18">
        <v>1</v>
      </c>
      <c r="AK11" s="12" t="s">
        <v>761</v>
      </c>
      <c r="AL11" s="12">
        <v>1</v>
      </c>
      <c r="AM11" s="12" t="s">
        <v>725</v>
      </c>
      <c r="AN11" s="12" t="s">
        <v>726</v>
      </c>
      <c r="AO11" s="12" t="s">
        <v>24</v>
      </c>
      <c r="AP11" s="12" t="s">
        <v>17</v>
      </c>
      <c r="AQ11" s="12" t="s">
        <v>762</v>
      </c>
      <c r="AR11" s="12" t="s">
        <v>17</v>
      </c>
      <c r="AS11" s="12" t="s">
        <v>728</v>
      </c>
      <c r="AT11" s="12">
        <v>5</v>
      </c>
      <c r="AU11" s="12" t="s">
        <v>24</v>
      </c>
      <c r="AV11" s="12" t="s">
        <v>15</v>
      </c>
      <c r="AW11" s="12" t="s">
        <v>15</v>
      </c>
      <c r="AX11" s="16" t="s">
        <v>15</v>
      </c>
      <c r="AY11" s="12" t="s">
        <v>15</v>
      </c>
      <c r="AZ11" s="12"/>
      <c r="BA11" s="19"/>
      <c r="BB11" s="19"/>
      <c r="BC11" s="19" t="s">
        <v>763</v>
      </c>
      <c r="BD11" s="19"/>
      <c r="BE11" s="19"/>
      <c r="BF11" s="19"/>
      <c r="BG11" s="19" t="s">
        <v>764</v>
      </c>
      <c r="BH11" s="12"/>
      <c r="BI11" s="19" t="s">
        <v>765</v>
      </c>
    </row>
    <row r="12" spans="1:61" ht="16" customHeight="1" x14ac:dyDescent="0.2">
      <c r="A12" s="12">
        <v>185</v>
      </c>
      <c r="B12" s="12" t="s">
        <v>283</v>
      </c>
      <c r="C12" s="12" t="s">
        <v>284</v>
      </c>
      <c r="D12" s="12" t="s">
        <v>754</v>
      </c>
      <c r="E12" s="12" t="s">
        <v>286</v>
      </c>
      <c r="F12" s="12">
        <v>2017</v>
      </c>
      <c r="G12" s="12" t="s">
        <v>755</v>
      </c>
      <c r="H12" s="12" t="s">
        <v>756</v>
      </c>
      <c r="I12" s="12" t="s">
        <v>23</v>
      </c>
      <c r="J12" s="12" t="s">
        <v>719</v>
      </c>
      <c r="K12" s="12">
        <v>2011</v>
      </c>
      <c r="L12" s="12" t="s">
        <v>15</v>
      </c>
      <c r="M12" s="12">
        <v>24</v>
      </c>
      <c r="N12" s="12" t="s">
        <v>15</v>
      </c>
      <c r="O12" s="12">
        <v>24</v>
      </c>
      <c r="P12" s="12">
        <v>1099</v>
      </c>
      <c r="Q12" s="12">
        <v>564</v>
      </c>
      <c r="R12" s="12">
        <v>535</v>
      </c>
      <c r="S12" s="12" t="s">
        <v>757</v>
      </c>
      <c r="T12" s="12" t="s">
        <v>758</v>
      </c>
      <c r="U12" s="13" t="s">
        <v>759</v>
      </c>
      <c r="V12" s="12" t="s">
        <v>760</v>
      </c>
      <c r="W12" s="14">
        <v>4</v>
      </c>
      <c r="X12" s="13">
        <v>5.5490000000000004</v>
      </c>
      <c r="Y12" s="12">
        <v>2.8879999999999999</v>
      </c>
      <c r="Z12" s="12" t="s">
        <v>17</v>
      </c>
      <c r="AA12" s="16">
        <v>0.1601906803773156</v>
      </c>
      <c r="AB12" s="12" t="s">
        <v>15</v>
      </c>
      <c r="AC12" s="12" t="s">
        <v>15</v>
      </c>
      <c r="AD12" s="12" t="s">
        <v>15</v>
      </c>
      <c r="AE12" s="12" t="s">
        <v>15</v>
      </c>
      <c r="AF12" s="12">
        <v>9.1</v>
      </c>
      <c r="AG12" s="12">
        <v>4.2</v>
      </c>
      <c r="AH12" s="16">
        <v>-0.53846153846153844</v>
      </c>
      <c r="AI12" s="16">
        <v>-0.53846153846153844</v>
      </c>
      <c r="AJ12" s="18">
        <v>1</v>
      </c>
      <c r="AK12" s="12" t="s">
        <v>761</v>
      </c>
      <c r="AL12" s="12">
        <v>1</v>
      </c>
      <c r="AM12" s="12" t="s">
        <v>725</v>
      </c>
      <c r="AN12" s="12" t="s">
        <v>726</v>
      </c>
      <c r="AO12" s="12" t="s">
        <v>24</v>
      </c>
      <c r="AP12" s="12" t="s">
        <v>17</v>
      </c>
      <c r="AQ12" s="12" t="s">
        <v>762</v>
      </c>
      <c r="AR12" s="12" t="s">
        <v>17</v>
      </c>
      <c r="AS12" s="12" t="s">
        <v>728</v>
      </c>
      <c r="AT12" s="12">
        <v>5</v>
      </c>
      <c r="AU12" s="12" t="s">
        <v>24</v>
      </c>
      <c r="AV12" s="12" t="s">
        <v>15</v>
      </c>
      <c r="AW12" s="12" t="s">
        <v>15</v>
      </c>
      <c r="AX12" s="16" t="s">
        <v>15</v>
      </c>
      <c r="AY12" s="12" t="s">
        <v>15</v>
      </c>
      <c r="AZ12" s="12"/>
      <c r="BA12" s="19"/>
      <c r="BB12" s="19"/>
      <c r="BC12" s="19" t="s">
        <v>766</v>
      </c>
      <c r="BD12" s="19"/>
      <c r="BE12" s="19"/>
      <c r="BF12" s="19"/>
      <c r="BG12" s="19"/>
      <c r="BH12" s="12"/>
      <c r="BI12" s="19"/>
    </row>
    <row r="13" spans="1:61" ht="16" customHeight="1" x14ac:dyDescent="0.2">
      <c r="A13" s="12">
        <v>842</v>
      </c>
      <c r="B13" s="12" t="s">
        <v>372</v>
      </c>
      <c r="C13" s="12" t="s">
        <v>373</v>
      </c>
      <c r="D13" s="12" t="s">
        <v>767</v>
      </c>
      <c r="E13" s="12" t="s">
        <v>375</v>
      </c>
      <c r="F13" s="12">
        <v>2019</v>
      </c>
      <c r="G13" s="12" t="s">
        <v>717</v>
      </c>
      <c r="H13" s="12" t="s">
        <v>768</v>
      </c>
      <c r="I13" s="12" t="s">
        <v>23</v>
      </c>
      <c r="J13" s="12" t="s">
        <v>719</v>
      </c>
      <c r="K13" s="12">
        <v>2010</v>
      </c>
      <c r="L13" s="12" t="s">
        <v>15</v>
      </c>
      <c r="M13" s="12">
        <v>72</v>
      </c>
      <c r="N13" s="12" t="s">
        <v>15</v>
      </c>
      <c r="O13" s="12">
        <v>72</v>
      </c>
      <c r="P13" s="12">
        <v>311</v>
      </c>
      <c r="Q13" s="12">
        <v>82</v>
      </c>
      <c r="R13" s="12">
        <v>229</v>
      </c>
      <c r="S13" s="12" t="s">
        <v>720</v>
      </c>
      <c r="T13" s="12" t="s">
        <v>769</v>
      </c>
      <c r="U13" s="13" t="s">
        <v>770</v>
      </c>
      <c r="V13" s="12" t="s">
        <v>760</v>
      </c>
      <c r="W13" s="14">
        <v>11</v>
      </c>
      <c r="X13" s="23">
        <v>0.13400000000000001</v>
      </c>
      <c r="Y13" s="12">
        <v>5.6000000000000001E-2</v>
      </c>
      <c r="Z13" s="12" t="s">
        <v>17</v>
      </c>
      <c r="AA13" s="24">
        <v>0.27538691158889439</v>
      </c>
      <c r="AB13" s="12" t="s">
        <v>15</v>
      </c>
      <c r="AC13" s="12" t="s">
        <v>15</v>
      </c>
      <c r="AD13" s="12" t="s">
        <v>15</v>
      </c>
      <c r="AE13" s="12" t="s">
        <v>15</v>
      </c>
      <c r="AF13" s="12" t="s">
        <v>15</v>
      </c>
      <c r="AG13" s="12" t="s">
        <v>15</v>
      </c>
      <c r="AH13" s="25" t="s">
        <v>15</v>
      </c>
      <c r="AI13" s="26" t="s">
        <v>15</v>
      </c>
      <c r="AJ13" s="12" t="s">
        <v>15</v>
      </c>
      <c r="AK13" s="12" t="s">
        <v>724</v>
      </c>
      <c r="AL13" s="12">
        <v>1</v>
      </c>
      <c r="AM13" s="12" t="s">
        <v>725</v>
      </c>
      <c r="AN13" s="12" t="s">
        <v>726</v>
      </c>
      <c r="AO13" s="12" t="s">
        <v>24</v>
      </c>
      <c r="AP13" s="12" t="s">
        <v>17</v>
      </c>
      <c r="AQ13" s="12" t="s">
        <v>771</v>
      </c>
      <c r="AR13" s="12" t="s">
        <v>24</v>
      </c>
      <c r="AS13" s="12" t="s">
        <v>15</v>
      </c>
      <c r="AT13" s="12">
        <v>8</v>
      </c>
      <c r="AU13" s="12" t="s">
        <v>24</v>
      </c>
      <c r="AV13" s="12" t="s">
        <v>15</v>
      </c>
      <c r="AW13" s="12" t="s">
        <v>15</v>
      </c>
      <c r="AX13" s="16" t="s">
        <v>15</v>
      </c>
      <c r="AY13" s="12" t="s">
        <v>15</v>
      </c>
      <c r="AZ13" s="12"/>
      <c r="BA13" s="27"/>
      <c r="BB13" s="19" t="s">
        <v>772</v>
      </c>
      <c r="BC13" s="27"/>
      <c r="BD13" s="27"/>
      <c r="BE13" s="20" t="s">
        <v>773</v>
      </c>
      <c r="BF13" s="27"/>
      <c r="BG13" s="19" t="s">
        <v>774</v>
      </c>
      <c r="BH13" s="28"/>
      <c r="BI13" s="27"/>
    </row>
    <row r="14" spans="1:61" ht="16" customHeight="1" x14ac:dyDescent="0.2">
      <c r="A14" s="12">
        <v>842</v>
      </c>
      <c r="B14" s="12" t="s">
        <v>372</v>
      </c>
      <c r="C14" s="12" t="s">
        <v>373</v>
      </c>
      <c r="D14" s="12" t="s">
        <v>767</v>
      </c>
      <c r="E14" s="12" t="s">
        <v>375</v>
      </c>
      <c r="F14" s="12">
        <v>2019</v>
      </c>
      <c r="G14" s="12" t="s">
        <v>717</v>
      </c>
      <c r="H14" s="12" t="s">
        <v>768</v>
      </c>
      <c r="I14" s="12" t="s">
        <v>23</v>
      </c>
      <c r="J14" s="12" t="s">
        <v>719</v>
      </c>
      <c r="K14" s="12">
        <v>2010</v>
      </c>
      <c r="L14" s="12" t="s">
        <v>15</v>
      </c>
      <c r="M14" s="12">
        <v>72</v>
      </c>
      <c r="N14" s="12" t="s">
        <v>15</v>
      </c>
      <c r="O14" s="12">
        <v>72</v>
      </c>
      <c r="P14" s="12">
        <v>311</v>
      </c>
      <c r="Q14" s="12">
        <v>82</v>
      </c>
      <c r="R14" s="12">
        <v>229</v>
      </c>
      <c r="S14" s="12" t="s">
        <v>720</v>
      </c>
      <c r="T14" s="12" t="s">
        <v>769</v>
      </c>
      <c r="U14" s="13" t="s">
        <v>770</v>
      </c>
      <c r="V14" s="12" t="s">
        <v>760</v>
      </c>
      <c r="W14" s="14">
        <v>11</v>
      </c>
      <c r="X14" s="13">
        <v>0.20399999999999999</v>
      </c>
      <c r="Y14" s="12">
        <v>6.8199999999999997E-2</v>
      </c>
      <c r="Z14" s="12" t="s">
        <v>17</v>
      </c>
      <c r="AA14" s="24">
        <v>0.34424870639378574</v>
      </c>
      <c r="AB14" s="12" t="s">
        <v>15</v>
      </c>
      <c r="AC14" s="12" t="s">
        <v>15</v>
      </c>
      <c r="AD14" s="12" t="s">
        <v>15</v>
      </c>
      <c r="AE14" s="12" t="s">
        <v>15</v>
      </c>
      <c r="AF14" s="12" t="s">
        <v>15</v>
      </c>
      <c r="AG14" s="12" t="s">
        <v>15</v>
      </c>
      <c r="AH14" s="16" t="s">
        <v>15</v>
      </c>
      <c r="AI14" s="26" t="s">
        <v>15</v>
      </c>
      <c r="AJ14" s="12" t="s">
        <v>15</v>
      </c>
      <c r="AK14" s="12" t="s">
        <v>724</v>
      </c>
      <c r="AL14" s="12">
        <v>1</v>
      </c>
      <c r="AM14" s="12" t="s">
        <v>725</v>
      </c>
      <c r="AN14" s="12" t="s">
        <v>726</v>
      </c>
      <c r="AO14" s="12" t="s">
        <v>24</v>
      </c>
      <c r="AP14" s="12" t="s">
        <v>17</v>
      </c>
      <c r="AQ14" s="12" t="s">
        <v>771</v>
      </c>
      <c r="AR14" s="12" t="s">
        <v>24</v>
      </c>
      <c r="AS14" s="12" t="s">
        <v>15</v>
      </c>
      <c r="AT14" s="12">
        <v>8</v>
      </c>
      <c r="AU14" s="12" t="s">
        <v>24</v>
      </c>
      <c r="AV14" s="12" t="s">
        <v>15</v>
      </c>
      <c r="AW14" s="12" t="s">
        <v>15</v>
      </c>
      <c r="AX14" s="16" t="s">
        <v>15</v>
      </c>
      <c r="AY14" s="12" t="s">
        <v>15</v>
      </c>
      <c r="AZ14" s="12"/>
      <c r="BA14" s="19"/>
      <c r="BB14" s="19"/>
      <c r="BC14" s="19"/>
      <c r="BD14" s="19"/>
      <c r="BE14" s="20" t="s">
        <v>773</v>
      </c>
      <c r="BF14" s="19"/>
      <c r="BG14" s="19"/>
      <c r="BH14" s="12"/>
      <c r="BI14" s="19"/>
    </row>
    <row r="15" spans="1:61" ht="16" customHeight="1" x14ac:dyDescent="0.2">
      <c r="A15" s="12">
        <v>842</v>
      </c>
      <c r="B15" s="12" t="s">
        <v>372</v>
      </c>
      <c r="C15" s="12" t="s">
        <v>373</v>
      </c>
      <c r="D15" s="12" t="s">
        <v>767</v>
      </c>
      <c r="E15" s="12" t="s">
        <v>375</v>
      </c>
      <c r="F15" s="12">
        <v>2019</v>
      </c>
      <c r="G15" s="12" t="s">
        <v>717</v>
      </c>
      <c r="H15" s="12" t="s">
        <v>768</v>
      </c>
      <c r="I15" s="12" t="s">
        <v>23</v>
      </c>
      <c r="J15" s="12" t="s">
        <v>719</v>
      </c>
      <c r="K15" s="12">
        <v>2010</v>
      </c>
      <c r="L15" s="12" t="s">
        <v>15</v>
      </c>
      <c r="M15" s="12">
        <v>72</v>
      </c>
      <c r="N15" s="12" t="s">
        <v>15</v>
      </c>
      <c r="O15" s="12">
        <v>72</v>
      </c>
      <c r="P15" s="12">
        <v>311</v>
      </c>
      <c r="Q15" s="12">
        <v>82</v>
      </c>
      <c r="R15" s="12">
        <v>229</v>
      </c>
      <c r="S15" s="12" t="s">
        <v>720</v>
      </c>
      <c r="T15" s="12" t="s">
        <v>769</v>
      </c>
      <c r="U15" s="13" t="s">
        <v>775</v>
      </c>
      <c r="V15" s="12" t="s">
        <v>760</v>
      </c>
      <c r="W15" s="14">
        <v>11</v>
      </c>
      <c r="X15" s="12">
        <v>0.19900000000000001</v>
      </c>
      <c r="Y15" s="12">
        <v>6.7500000000000004E-2</v>
      </c>
      <c r="Z15" s="12" t="s">
        <v>17</v>
      </c>
      <c r="AA15" s="24">
        <v>0.33929372501344818</v>
      </c>
      <c r="AB15" s="12" t="s">
        <v>15</v>
      </c>
      <c r="AC15" s="12" t="s">
        <v>15</v>
      </c>
      <c r="AD15" s="12" t="s">
        <v>15</v>
      </c>
      <c r="AE15" s="12" t="s">
        <v>15</v>
      </c>
      <c r="AF15" s="12" t="s">
        <v>15</v>
      </c>
      <c r="AG15" s="12" t="s">
        <v>15</v>
      </c>
      <c r="AH15" s="16" t="s">
        <v>15</v>
      </c>
      <c r="AI15" s="26" t="s">
        <v>15</v>
      </c>
      <c r="AJ15" s="12" t="s">
        <v>15</v>
      </c>
      <c r="AK15" s="12" t="s">
        <v>724</v>
      </c>
      <c r="AL15" s="12">
        <v>1</v>
      </c>
      <c r="AM15" s="12" t="s">
        <v>725</v>
      </c>
      <c r="AN15" s="12" t="s">
        <v>726</v>
      </c>
      <c r="AO15" s="12" t="s">
        <v>24</v>
      </c>
      <c r="AP15" s="12" t="s">
        <v>17</v>
      </c>
      <c r="AQ15" s="12" t="s">
        <v>771</v>
      </c>
      <c r="AR15" s="12" t="s">
        <v>24</v>
      </c>
      <c r="AS15" s="12" t="s">
        <v>15</v>
      </c>
      <c r="AT15" s="12">
        <v>8</v>
      </c>
      <c r="AU15" s="12" t="s">
        <v>24</v>
      </c>
      <c r="AV15" s="12" t="s">
        <v>15</v>
      </c>
      <c r="AW15" s="12" t="s">
        <v>15</v>
      </c>
      <c r="AX15" s="16" t="s">
        <v>15</v>
      </c>
      <c r="AY15" s="12" t="s">
        <v>15</v>
      </c>
      <c r="AZ15" s="12"/>
      <c r="BA15" s="19"/>
      <c r="BB15" s="19"/>
      <c r="BC15" s="19"/>
      <c r="BD15" s="19"/>
      <c r="BE15" s="20" t="s">
        <v>773</v>
      </c>
      <c r="BF15" s="19"/>
      <c r="BG15" s="19"/>
      <c r="BH15" s="12"/>
      <c r="BI15" s="19"/>
    </row>
    <row r="16" spans="1:61" ht="16" customHeight="1" x14ac:dyDescent="0.2">
      <c r="A16" s="12">
        <v>7475</v>
      </c>
      <c r="B16" s="12" t="s">
        <v>328</v>
      </c>
      <c r="C16" s="12" t="s">
        <v>329</v>
      </c>
      <c r="D16" s="12" t="s">
        <v>330</v>
      </c>
      <c r="E16" s="29" t="s">
        <v>331</v>
      </c>
      <c r="F16" s="12">
        <v>2017</v>
      </c>
      <c r="G16" s="12" t="s">
        <v>717</v>
      </c>
      <c r="H16" s="12" t="s">
        <v>748</v>
      </c>
      <c r="I16" s="12" t="s">
        <v>23</v>
      </c>
      <c r="J16" s="12" t="s">
        <v>719</v>
      </c>
      <c r="K16" s="12">
        <v>2005</v>
      </c>
      <c r="L16" s="12" t="s">
        <v>15</v>
      </c>
      <c r="M16" s="12">
        <v>84</v>
      </c>
      <c r="N16" s="12" t="s">
        <v>15</v>
      </c>
      <c r="O16" s="12">
        <v>84</v>
      </c>
      <c r="P16" s="12">
        <v>7331</v>
      </c>
      <c r="Q16" s="12" t="s">
        <v>15</v>
      </c>
      <c r="R16" s="12" t="s">
        <v>15</v>
      </c>
      <c r="S16" s="12" t="s">
        <v>720</v>
      </c>
      <c r="T16" s="12" t="s">
        <v>769</v>
      </c>
      <c r="U16" s="13" t="s">
        <v>776</v>
      </c>
      <c r="V16" s="12" t="s">
        <v>760</v>
      </c>
      <c r="W16" s="14">
        <v>22</v>
      </c>
      <c r="X16" s="13">
        <v>4.7699999999999999E-2</v>
      </c>
      <c r="Y16" s="12">
        <v>7.7999999999999996E-3</v>
      </c>
      <c r="Z16" s="12" t="s">
        <v>17</v>
      </c>
      <c r="AA16" s="16">
        <v>0.14296439752996384</v>
      </c>
      <c r="AB16" s="12" t="s">
        <v>15</v>
      </c>
      <c r="AC16" s="12" t="s">
        <v>15</v>
      </c>
      <c r="AD16" s="12" t="s">
        <v>15</v>
      </c>
      <c r="AE16" s="12" t="s">
        <v>15</v>
      </c>
      <c r="AF16" s="12" t="s">
        <v>15</v>
      </c>
      <c r="AG16" s="12" t="s">
        <v>15</v>
      </c>
      <c r="AH16" s="16" t="s">
        <v>15</v>
      </c>
      <c r="AI16" s="16">
        <v>-2.4500000000000001E-2</v>
      </c>
      <c r="AJ16" s="18">
        <v>1</v>
      </c>
      <c r="AK16" s="12" t="s">
        <v>777</v>
      </c>
      <c r="AL16" s="12">
        <v>-1</v>
      </c>
      <c r="AM16" s="12" t="s">
        <v>725</v>
      </c>
      <c r="AN16" s="12" t="s">
        <v>726</v>
      </c>
      <c r="AO16" s="30" t="s">
        <v>24</v>
      </c>
      <c r="AP16" s="12" t="s">
        <v>17</v>
      </c>
      <c r="AQ16" s="12" t="s">
        <v>15</v>
      </c>
      <c r="AR16" s="12" t="s">
        <v>17</v>
      </c>
      <c r="AS16" s="12" t="s">
        <v>728</v>
      </c>
      <c r="AT16" s="12">
        <v>11</v>
      </c>
      <c r="AU16" s="12" t="s">
        <v>24</v>
      </c>
      <c r="AV16" s="12" t="s">
        <v>15</v>
      </c>
      <c r="AW16" s="12" t="s">
        <v>15</v>
      </c>
      <c r="AX16" s="16" t="s">
        <v>15</v>
      </c>
      <c r="AY16" s="12" t="s">
        <v>15</v>
      </c>
      <c r="AZ16" s="12"/>
      <c r="BA16" s="19"/>
      <c r="BB16" s="19"/>
      <c r="BC16" s="19" t="s">
        <v>778</v>
      </c>
      <c r="BD16" s="19"/>
      <c r="BE16" s="19" t="s">
        <v>779</v>
      </c>
      <c r="BF16" s="19" t="s">
        <v>780</v>
      </c>
      <c r="BG16" s="19" t="s">
        <v>781</v>
      </c>
      <c r="BH16" s="12"/>
      <c r="BI16" s="19" t="s">
        <v>782</v>
      </c>
    </row>
    <row r="17" spans="1:61" ht="16" customHeight="1" x14ac:dyDescent="0.2">
      <c r="A17" s="12">
        <v>7475</v>
      </c>
      <c r="B17" s="12" t="s">
        <v>328</v>
      </c>
      <c r="C17" s="31" t="s">
        <v>329</v>
      </c>
      <c r="D17" s="12" t="s">
        <v>330</v>
      </c>
      <c r="E17" s="12" t="s">
        <v>783</v>
      </c>
      <c r="F17" s="12">
        <v>2018</v>
      </c>
      <c r="G17" s="12" t="s">
        <v>717</v>
      </c>
      <c r="H17" s="12" t="s">
        <v>748</v>
      </c>
      <c r="I17" s="12" t="s">
        <v>23</v>
      </c>
      <c r="J17" s="12" t="s">
        <v>719</v>
      </c>
      <c r="K17" s="12">
        <v>2005</v>
      </c>
      <c r="L17" s="12" t="s">
        <v>15</v>
      </c>
      <c r="M17" s="12">
        <v>84</v>
      </c>
      <c r="N17" s="12" t="s">
        <v>15</v>
      </c>
      <c r="O17" s="12">
        <v>84</v>
      </c>
      <c r="P17" s="12">
        <v>10352</v>
      </c>
      <c r="Q17" s="12" t="s">
        <v>15</v>
      </c>
      <c r="R17" s="12" t="s">
        <v>15</v>
      </c>
      <c r="S17" s="12" t="s">
        <v>720</v>
      </c>
      <c r="T17" s="12" t="s">
        <v>769</v>
      </c>
      <c r="U17" s="13" t="s">
        <v>776</v>
      </c>
      <c r="V17" s="12" t="s">
        <v>760</v>
      </c>
      <c r="W17" s="14">
        <v>35</v>
      </c>
      <c r="X17" s="13">
        <v>4.53E-2</v>
      </c>
      <c r="Y17" s="12">
        <v>2.5999999999999999E-3</v>
      </c>
      <c r="Z17" s="12" t="s">
        <v>17</v>
      </c>
      <c r="AA17" s="16">
        <v>0.34266802433667032</v>
      </c>
      <c r="AB17" s="12" t="s">
        <v>15</v>
      </c>
      <c r="AC17" s="12" t="s">
        <v>15</v>
      </c>
      <c r="AD17" s="12" t="s">
        <v>15</v>
      </c>
      <c r="AE17" s="12" t="s">
        <v>15</v>
      </c>
      <c r="AF17" s="12" t="s">
        <v>15</v>
      </c>
      <c r="AG17" s="12" t="s">
        <v>15</v>
      </c>
      <c r="AH17" s="16" t="s">
        <v>15</v>
      </c>
      <c r="AI17" s="16">
        <v>-2.4500000000000001E-2</v>
      </c>
      <c r="AJ17" s="18">
        <v>1</v>
      </c>
      <c r="AK17" s="12" t="s">
        <v>777</v>
      </c>
      <c r="AL17" s="12">
        <v>-1</v>
      </c>
      <c r="AM17" s="12" t="s">
        <v>725</v>
      </c>
      <c r="AN17" s="12" t="s">
        <v>726</v>
      </c>
      <c r="AO17" s="32" t="s">
        <v>24</v>
      </c>
      <c r="AP17" s="12" t="s">
        <v>17</v>
      </c>
      <c r="AQ17" s="12" t="s">
        <v>15</v>
      </c>
      <c r="AR17" s="12" t="s">
        <v>17</v>
      </c>
      <c r="AS17" s="12" t="s">
        <v>728</v>
      </c>
      <c r="AT17" s="12">
        <v>10</v>
      </c>
      <c r="AU17" s="12" t="s">
        <v>24</v>
      </c>
      <c r="AV17" s="12" t="s">
        <v>15</v>
      </c>
      <c r="AW17" s="12" t="s">
        <v>15</v>
      </c>
      <c r="AX17" s="16" t="s">
        <v>15</v>
      </c>
      <c r="AY17" s="12" t="s">
        <v>15</v>
      </c>
      <c r="AZ17" s="12"/>
      <c r="BA17" s="19"/>
      <c r="BB17" s="19"/>
      <c r="BC17" s="19" t="s">
        <v>778</v>
      </c>
      <c r="BD17" s="19"/>
      <c r="BE17" s="19" t="s">
        <v>779</v>
      </c>
      <c r="BF17" s="19"/>
      <c r="BG17" s="19"/>
      <c r="BH17" s="12"/>
      <c r="BI17" s="19"/>
    </row>
    <row r="18" spans="1:61" ht="16" customHeight="1" x14ac:dyDescent="0.2">
      <c r="A18" s="12">
        <v>173</v>
      </c>
      <c r="B18" s="12" t="s">
        <v>368</v>
      </c>
      <c r="C18" s="31" t="s">
        <v>784</v>
      </c>
      <c r="D18" s="12" t="s">
        <v>785</v>
      </c>
      <c r="E18" s="12" t="s">
        <v>786</v>
      </c>
      <c r="F18" s="12">
        <v>2018</v>
      </c>
      <c r="G18" s="12" t="s">
        <v>717</v>
      </c>
      <c r="H18" s="12" t="s">
        <v>787</v>
      </c>
      <c r="I18" s="12" t="s">
        <v>23</v>
      </c>
      <c r="J18" s="12" t="s">
        <v>719</v>
      </c>
      <c r="K18" s="12">
        <v>2008</v>
      </c>
      <c r="L18" s="12" t="s">
        <v>15</v>
      </c>
      <c r="M18" s="12">
        <v>72</v>
      </c>
      <c r="N18" s="12" t="s">
        <v>15</v>
      </c>
      <c r="O18" s="12">
        <v>72</v>
      </c>
      <c r="P18" s="12">
        <v>536</v>
      </c>
      <c r="Q18" s="12">
        <v>268</v>
      </c>
      <c r="R18" s="12">
        <v>268</v>
      </c>
      <c r="S18" s="12" t="s">
        <v>720</v>
      </c>
      <c r="T18" s="12" t="s">
        <v>788</v>
      </c>
      <c r="U18" s="13" t="s">
        <v>789</v>
      </c>
      <c r="V18" s="12" t="s">
        <v>750</v>
      </c>
      <c r="W18" s="14">
        <v>69</v>
      </c>
      <c r="X18" s="13" t="s">
        <v>15</v>
      </c>
      <c r="Y18" s="12" t="s">
        <v>15</v>
      </c>
      <c r="Z18" s="12" t="s">
        <v>17</v>
      </c>
      <c r="AA18" s="16">
        <v>0.30254815657443812</v>
      </c>
      <c r="AB18" s="12" t="s">
        <v>15</v>
      </c>
      <c r="AC18" s="12" t="s">
        <v>15</v>
      </c>
      <c r="AD18" s="12" t="s">
        <v>15</v>
      </c>
      <c r="AE18" s="12" t="s">
        <v>15</v>
      </c>
      <c r="AF18" s="12" t="s">
        <v>15</v>
      </c>
      <c r="AG18" s="12" t="s">
        <v>15</v>
      </c>
      <c r="AH18" s="16" t="s">
        <v>15</v>
      </c>
      <c r="AI18" s="16">
        <v>-0.09</v>
      </c>
      <c r="AJ18" s="18">
        <v>1</v>
      </c>
      <c r="AK18" s="12" t="s">
        <v>15</v>
      </c>
      <c r="AL18" s="12">
        <v>1</v>
      </c>
      <c r="AM18" s="12" t="s">
        <v>725</v>
      </c>
      <c r="AN18" s="12" t="s">
        <v>726</v>
      </c>
      <c r="AO18" s="32" t="s">
        <v>24</v>
      </c>
      <c r="AP18" s="12" t="s">
        <v>24</v>
      </c>
      <c r="AQ18" s="12" t="s">
        <v>15</v>
      </c>
      <c r="AR18" s="12" t="s">
        <v>17</v>
      </c>
      <c r="AS18" s="12" t="s">
        <v>790</v>
      </c>
      <c r="AT18" s="12" t="s">
        <v>15</v>
      </c>
      <c r="AU18" s="12" t="s">
        <v>24</v>
      </c>
      <c r="AV18" s="12" t="s">
        <v>15</v>
      </c>
      <c r="AW18" s="12" t="s">
        <v>15</v>
      </c>
      <c r="AX18" s="16" t="s">
        <v>15</v>
      </c>
      <c r="AY18" s="12" t="s">
        <v>15</v>
      </c>
      <c r="AZ18" s="12"/>
      <c r="BA18" s="19"/>
      <c r="BB18" s="19"/>
      <c r="BC18" s="19" t="s">
        <v>791</v>
      </c>
      <c r="BD18" s="19"/>
      <c r="BE18" s="19" t="s">
        <v>792</v>
      </c>
      <c r="BF18" s="19"/>
      <c r="BG18" s="19"/>
      <c r="BH18" s="12"/>
      <c r="BI18" s="19" t="s">
        <v>793</v>
      </c>
    </row>
    <row r="19" spans="1:61" ht="16" customHeight="1" x14ac:dyDescent="0.2">
      <c r="A19" s="12">
        <v>1339</v>
      </c>
      <c r="B19" s="12" t="s">
        <v>295</v>
      </c>
      <c r="C19" s="12" t="s">
        <v>296</v>
      </c>
      <c r="D19" s="12" t="s">
        <v>794</v>
      </c>
      <c r="E19" s="12" t="s">
        <v>298</v>
      </c>
      <c r="F19" s="12">
        <v>2017</v>
      </c>
      <c r="G19" s="12" t="s">
        <v>717</v>
      </c>
      <c r="H19" s="12" t="s">
        <v>787</v>
      </c>
      <c r="I19" s="12" t="s">
        <v>23</v>
      </c>
      <c r="J19" s="12" t="s">
        <v>719</v>
      </c>
      <c r="K19" s="12">
        <v>2011</v>
      </c>
      <c r="L19" s="12">
        <v>2004</v>
      </c>
      <c r="M19" s="12">
        <v>24</v>
      </c>
      <c r="N19" s="12" t="s">
        <v>15</v>
      </c>
      <c r="O19" s="12">
        <v>108</v>
      </c>
      <c r="P19" s="12">
        <v>784</v>
      </c>
      <c r="Q19" s="12" t="s">
        <v>15</v>
      </c>
      <c r="R19" s="12" t="s">
        <v>15</v>
      </c>
      <c r="S19" s="12" t="s">
        <v>720</v>
      </c>
      <c r="T19" s="12" t="s">
        <v>795</v>
      </c>
      <c r="U19" s="13" t="s">
        <v>796</v>
      </c>
      <c r="V19" s="13" t="s">
        <v>797</v>
      </c>
      <c r="W19" s="33">
        <v>60</v>
      </c>
      <c r="X19" s="13">
        <v>-0.42</v>
      </c>
      <c r="Y19" s="12">
        <v>0.14000000000000001</v>
      </c>
      <c r="Z19" s="12" t="s">
        <v>17</v>
      </c>
      <c r="AA19" s="16">
        <v>0.21524880100025257</v>
      </c>
      <c r="AB19" s="12" t="s">
        <v>15</v>
      </c>
      <c r="AC19" s="12" t="s">
        <v>15</v>
      </c>
      <c r="AD19" s="12" t="s">
        <v>15</v>
      </c>
      <c r="AE19" s="12" t="s">
        <v>15</v>
      </c>
      <c r="AF19" s="12" t="s">
        <v>15</v>
      </c>
      <c r="AG19" s="12" t="s">
        <v>15</v>
      </c>
      <c r="AH19" s="16" t="s">
        <v>15</v>
      </c>
      <c r="AI19" s="16">
        <v>-0.76</v>
      </c>
      <c r="AJ19" s="18">
        <v>1</v>
      </c>
      <c r="AK19" s="12" t="s">
        <v>798</v>
      </c>
      <c r="AL19" s="12">
        <v>-1</v>
      </c>
      <c r="AM19" s="12" t="s">
        <v>725</v>
      </c>
      <c r="AN19" s="12" t="s">
        <v>726</v>
      </c>
      <c r="AO19" s="32" t="s">
        <v>24</v>
      </c>
      <c r="AP19" s="12" t="s">
        <v>24</v>
      </c>
      <c r="AQ19" s="12" t="s">
        <v>15</v>
      </c>
      <c r="AR19" s="12" t="s">
        <v>24</v>
      </c>
      <c r="AS19" s="12" t="s">
        <v>15</v>
      </c>
      <c r="AT19" s="12">
        <v>6</v>
      </c>
      <c r="AU19" s="12" t="s">
        <v>24</v>
      </c>
      <c r="AV19" s="12" t="s">
        <v>15</v>
      </c>
      <c r="AW19" s="12" t="s">
        <v>15</v>
      </c>
      <c r="AX19" s="16" t="s">
        <v>15</v>
      </c>
      <c r="AY19" s="12" t="s">
        <v>15</v>
      </c>
      <c r="AZ19" s="12"/>
      <c r="BA19" s="19"/>
      <c r="BB19" s="19"/>
      <c r="BC19" s="19" t="s">
        <v>799</v>
      </c>
      <c r="BD19" s="19"/>
      <c r="BE19" s="19"/>
      <c r="BF19" s="19"/>
      <c r="BG19" s="19"/>
      <c r="BH19" s="12"/>
      <c r="BI19" s="19" t="s">
        <v>800</v>
      </c>
    </row>
    <row r="20" spans="1:61" ht="16" customHeight="1" x14ac:dyDescent="0.2">
      <c r="A20" s="12">
        <v>1339</v>
      </c>
      <c r="B20" s="12" t="s">
        <v>295</v>
      </c>
      <c r="C20" s="12" t="s">
        <v>296</v>
      </c>
      <c r="D20" s="12" t="s">
        <v>794</v>
      </c>
      <c r="E20" s="12" t="s">
        <v>298</v>
      </c>
      <c r="F20" s="12">
        <v>2017</v>
      </c>
      <c r="G20" s="12" t="s">
        <v>717</v>
      </c>
      <c r="H20" s="12" t="s">
        <v>787</v>
      </c>
      <c r="I20" s="12" t="s">
        <v>23</v>
      </c>
      <c r="J20" s="12" t="s">
        <v>719</v>
      </c>
      <c r="K20" s="12">
        <v>2011</v>
      </c>
      <c r="L20" s="12">
        <v>2004</v>
      </c>
      <c r="M20" s="12">
        <v>24</v>
      </c>
      <c r="N20" s="12" t="s">
        <v>15</v>
      </c>
      <c r="O20" s="12">
        <v>108</v>
      </c>
      <c r="P20" s="12">
        <v>684</v>
      </c>
      <c r="Q20" s="12" t="s">
        <v>15</v>
      </c>
      <c r="R20" s="12" t="s">
        <v>15</v>
      </c>
      <c r="S20" s="12" t="s">
        <v>720</v>
      </c>
      <c r="T20" s="12" t="s">
        <v>795</v>
      </c>
      <c r="U20" s="13" t="s">
        <v>796</v>
      </c>
      <c r="V20" s="13" t="s">
        <v>797</v>
      </c>
      <c r="W20" s="33">
        <v>60</v>
      </c>
      <c r="X20" s="13">
        <v>-0.45</v>
      </c>
      <c r="Y20" s="12">
        <v>0.17</v>
      </c>
      <c r="Z20" s="12" t="s">
        <v>17</v>
      </c>
      <c r="AA20" s="16">
        <v>0.20346946994755266</v>
      </c>
      <c r="AB20" s="12" t="s">
        <v>15</v>
      </c>
      <c r="AC20" s="12" t="s">
        <v>15</v>
      </c>
      <c r="AD20" s="12" t="s">
        <v>15</v>
      </c>
      <c r="AE20" s="12" t="s">
        <v>15</v>
      </c>
      <c r="AF20" s="12" t="s">
        <v>15</v>
      </c>
      <c r="AG20" s="12" t="s">
        <v>15</v>
      </c>
      <c r="AH20" s="16" t="s">
        <v>15</v>
      </c>
      <c r="AI20" s="16">
        <v>-0.73</v>
      </c>
      <c r="AJ20" s="18">
        <v>1</v>
      </c>
      <c r="AK20" s="12" t="s">
        <v>798</v>
      </c>
      <c r="AL20" s="12">
        <v>-1</v>
      </c>
      <c r="AM20" s="12" t="s">
        <v>725</v>
      </c>
      <c r="AN20" s="12" t="s">
        <v>726</v>
      </c>
      <c r="AO20" s="32" t="s">
        <v>24</v>
      </c>
      <c r="AP20" s="12" t="s">
        <v>24</v>
      </c>
      <c r="AQ20" s="12" t="s">
        <v>15</v>
      </c>
      <c r="AR20" s="12" t="s">
        <v>24</v>
      </c>
      <c r="AS20" s="12" t="s">
        <v>15</v>
      </c>
      <c r="AT20" s="12">
        <v>6</v>
      </c>
      <c r="AU20" s="12" t="s">
        <v>24</v>
      </c>
      <c r="AV20" s="12" t="s">
        <v>15</v>
      </c>
      <c r="AW20" s="12" t="s">
        <v>15</v>
      </c>
      <c r="AX20" s="16" t="s">
        <v>15</v>
      </c>
      <c r="AY20" s="12" t="s">
        <v>15</v>
      </c>
      <c r="AZ20" s="12"/>
      <c r="BA20" s="19"/>
      <c r="BB20" s="19"/>
      <c r="BC20" s="19" t="s">
        <v>799</v>
      </c>
      <c r="BD20" s="19"/>
      <c r="BE20" s="19"/>
      <c r="BF20" s="19"/>
      <c r="BG20" s="19"/>
      <c r="BH20" s="12"/>
      <c r="BI20" s="19"/>
    </row>
    <row r="21" spans="1:61" ht="16" customHeight="1" x14ac:dyDescent="0.2">
      <c r="A21" s="12">
        <v>1339</v>
      </c>
      <c r="B21" s="12" t="s">
        <v>295</v>
      </c>
      <c r="C21" s="12" t="s">
        <v>296</v>
      </c>
      <c r="D21" s="12" t="s">
        <v>794</v>
      </c>
      <c r="E21" s="12" t="s">
        <v>298</v>
      </c>
      <c r="F21" s="12">
        <v>2017</v>
      </c>
      <c r="G21" s="12" t="s">
        <v>717</v>
      </c>
      <c r="H21" s="12" t="s">
        <v>787</v>
      </c>
      <c r="I21" s="12" t="s">
        <v>23</v>
      </c>
      <c r="J21" s="12" t="s">
        <v>719</v>
      </c>
      <c r="K21" s="12">
        <v>2011</v>
      </c>
      <c r="L21" s="12">
        <v>2004</v>
      </c>
      <c r="M21" s="12">
        <v>24</v>
      </c>
      <c r="N21" s="12" t="s">
        <v>15</v>
      </c>
      <c r="O21" s="12">
        <v>108</v>
      </c>
      <c r="P21" s="12">
        <v>570</v>
      </c>
      <c r="Q21" s="12" t="s">
        <v>15</v>
      </c>
      <c r="R21" s="12" t="s">
        <v>15</v>
      </c>
      <c r="S21" s="12" t="s">
        <v>720</v>
      </c>
      <c r="T21" s="12" t="s">
        <v>795</v>
      </c>
      <c r="U21" s="13" t="s">
        <v>796</v>
      </c>
      <c r="V21" s="13" t="s">
        <v>797</v>
      </c>
      <c r="W21" s="33">
        <v>60</v>
      </c>
      <c r="X21" s="13">
        <v>-0.45</v>
      </c>
      <c r="Y21" s="12">
        <v>0.2</v>
      </c>
      <c r="Z21" s="12" t="s">
        <v>17</v>
      </c>
      <c r="AA21" s="16">
        <v>0.18965238838249032</v>
      </c>
      <c r="AB21" s="12" t="s">
        <v>15</v>
      </c>
      <c r="AC21" s="12" t="s">
        <v>15</v>
      </c>
      <c r="AD21" s="12" t="s">
        <v>15</v>
      </c>
      <c r="AE21" s="12" t="s">
        <v>15</v>
      </c>
      <c r="AF21" s="12" t="s">
        <v>15</v>
      </c>
      <c r="AG21" s="12" t="s">
        <v>15</v>
      </c>
      <c r="AH21" s="16" t="s">
        <v>15</v>
      </c>
      <c r="AI21" s="16">
        <v>-0.56000000000000005</v>
      </c>
      <c r="AJ21" s="18">
        <v>1</v>
      </c>
      <c r="AK21" s="12" t="s">
        <v>798</v>
      </c>
      <c r="AL21" s="12">
        <v>-1</v>
      </c>
      <c r="AM21" s="12" t="s">
        <v>725</v>
      </c>
      <c r="AN21" s="12" t="s">
        <v>726</v>
      </c>
      <c r="AO21" s="32" t="s">
        <v>24</v>
      </c>
      <c r="AP21" s="12" t="s">
        <v>24</v>
      </c>
      <c r="AQ21" s="12" t="s">
        <v>15</v>
      </c>
      <c r="AR21" s="12" t="s">
        <v>24</v>
      </c>
      <c r="AS21" s="12" t="s">
        <v>15</v>
      </c>
      <c r="AT21" s="12">
        <v>6</v>
      </c>
      <c r="AU21" s="12" t="s">
        <v>24</v>
      </c>
      <c r="AV21" s="12" t="s">
        <v>15</v>
      </c>
      <c r="AW21" s="12" t="s">
        <v>15</v>
      </c>
      <c r="AX21" s="16" t="s">
        <v>15</v>
      </c>
      <c r="AY21" s="12" t="s">
        <v>15</v>
      </c>
      <c r="AZ21" s="12"/>
      <c r="BA21" s="19"/>
      <c r="BB21" s="19"/>
      <c r="BC21" s="19" t="s">
        <v>799</v>
      </c>
      <c r="BD21" s="19"/>
      <c r="BE21" s="19"/>
      <c r="BF21" s="19"/>
      <c r="BG21" s="19"/>
      <c r="BH21" s="12"/>
      <c r="BI21" s="19"/>
    </row>
    <row r="22" spans="1:61" ht="16" customHeight="1" x14ac:dyDescent="0.2">
      <c r="A22" s="12">
        <v>1695</v>
      </c>
      <c r="B22" s="12" t="s">
        <v>801</v>
      </c>
      <c r="C22" s="12" t="s">
        <v>153</v>
      </c>
      <c r="D22" s="12" t="s">
        <v>802</v>
      </c>
      <c r="E22" s="12" t="s">
        <v>155</v>
      </c>
      <c r="F22" s="12">
        <v>2015</v>
      </c>
      <c r="G22" s="12" t="s">
        <v>717</v>
      </c>
      <c r="H22" s="12" t="s">
        <v>748</v>
      </c>
      <c r="I22" s="12" t="s">
        <v>23</v>
      </c>
      <c r="J22" s="12" t="s">
        <v>719</v>
      </c>
      <c r="K22" s="12">
        <v>2008</v>
      </c>
      <c r="L22" s="12">
        <v>2005</v>
      </c>
      <c r="M22" s="12">
        <v>60</v>
      </c>
      <c r="N22" s="12" t="s">
        <v>15</v>
      </c>
      <c r="O22" s="12">
        <v>96</v>
      </c>
      <c r="P22" s="12">
        <v>2218</v>
      </c>
      <c r="Q22" s="12" t="s">
        <v>15</v>
      </c>
      <c r="R22" s="12" t="s">
        <v>15</v>
      </c>
      <c r="S22" s="12" t="s">
        <v>720</v>
      </c>
      <c r="T22" s="12" t="s">
        <v>721</v>
      </c>
      <c r="U22" s="13" t="s">
        <v>796</v>
      </c>
      <c r="V22" s="13" t="s">
        <v>797</v>
      </c>
      <c r="W22" s="33">
        <v>16</v>
      </c>
      <c r="X22" s="12" t="s">
        <v>15</v>
      </c>
      <c r="Y22" s="12" t="s">
        <v>15</v>
      </c>
      <c r="Z22" s="12" t="s">
        <v>17</v>
      </c>
      <c r="AA22" s="16">
        <v>0.3515767599977766</v>
      </c>
      <c r="AB22" s="12" t="s">
        <v>15</v>
      </c>
      <c r="AC22" s="12" t="s">
        <v>15</v>
      </c>
      <c r="AD22" s="12" t="s">
        <v>15</v>
      </c>
      <c r="AE22" s="12" t="s">
        <v>15</v>
      </c>
      <c r="AF22" s="12" t="s">
        <v>15</v>
      </c>
      <c r="AG22" s="12" t="s">
        <v>15</v>
      </c>
      <c r="AH22" s="16" t="s">
        <v>15</v>
      </c>
      <c r="AI22" s="16">
        <v>-0.2</v>
      </c>
      <c r="AJ22" s="18">
        <v>1</v>
      </c>
      <c r="AK22" s="12" t="s">
        <v>798</v>
      </c>
      <c r="AL22" s="12" t="s">
        <v>15</v>
      </c>
      <c r="AM22" s="12" t="s">
        <v>725</v>
      </c>
      <c r="AN22" s="12" t="s">
        <v>803</v>
      </c>
      <c r="AO22" s="32" t="s">
        <v>24</v>
      </c>
      <c r="AP22" s="12" t="s">
        <v>24</v>
      </c>
      <c r="AQ22" s="12" t="s">
        <v>15</v>
      </c>
      <c r="AR22" s="12" t="s">
        <v>24</v>
      </c>
      <c r="AS22" s="12" t="s">
        <v>15</v>
      </c>
      <c r="AT22" s="12" t="s">
        <v>15</v>
      </c>
      <c r="AU22" s="12" t="s">
        <v>24</v>
      </c>
      <c r="AV22" s="12" t="s">
        <v>15</v>
      </c>
      <c r="AW22" s="12" t="s">
        <v>15</v>
      </c>
      <c r="AX22" s="16" t="s">
        <v>15</v>
      </c>
      <c r="AY22" s="12" t="s">
        <v>15</v>
      </c>
      <c r="AZ22" s="12"/>
      <c r="BA22" s="19"/>
      <c r="BB22" s="20"/>
      <c r="BC22" s="19"/>
      <c r="BD22" s="19"/>
      <c r="BE22" s="19" t="s">
        <v>804</v>
      </c>
      <c r="BF22" s="19"/>
      <c r="BG22" s="19"/>
      <c r="BH22" s="12"/>
      <c r="BI22" s="19" t="s">
        <v>805</v>
      </c>
    </row>
    <row r="23" spans="1:61" ht="16" customHeight="1" x14ac:dyDescent="0.2">
      <c r="A23" s="12">
        <v>1695</v>
      </c>
      <c r="B23" s="12" t="s">
        <v>801</v>
      </c>
      <c r="C23" s="12" t="s">
        <v>153</v>
      </c>
      <c r="D23" s="12" t="s">
        <v>802</v>
      </c>
      <c r="E23" s="12" t="s">
        <v>155</v>
      </c>
      <c r="F23" s="12">
        <v>2015</v>
      </c>
      <c r="G23" s="12" t="s">
        <v>717</v>
      </c>
      <c r="H23" s="12" t="s">
        <v>748</v>
      </c>
      <c r="I23" s="12" t="s">
        <v>23</v>
      </c>
      <c r="J23" s="12" t="s">
        <v>719</v>
      </c>
      <c r="K23" s="12">
        <v>2008</v>
      </c>
      <c r="L23" s="12">
        <v>2005</v>
      </c>
      <c r="M23" s="12">
        <v>60</v>
      </c>
      <c r="N23" s="12" t="s">
        <v>15</v>
      </c>
      <c r="O23" s="12">
        <v>96</v>
      </c>
      <c r="P23" s="12">
        <v>2524</v>
      </c>
      <c r="Q23" s="12" t="s">
        <v>15</v>
      </c>
      <c r="R23" s="12" t="s">
        <v>15</v>
      </c>
      <c r="S23" s="12" t="s">
        <v>720</v>
      </c>
      <c r="T23" s="12" t="s">
        <v>721</v>
      </c>
      <c r="U23" s="13" t="s">
        <v>796</v>
      </c>
      <c r="V23" s="13" t="s">
        <v>797</v>
      </c>
      <c r="W23" s="33">
        <v>16</v>
      </c>
      <c r="X23" s="12" t="s">
        <v>15</v>
      </c>
      <c r="Y23" s="12" t="s">
        <v>15</v>
      </c>
      <c r="Z23" s="12" t="s">
        <v>17</v>
      </c>
      <c r="AA23" s="16">
        <v>0.3319687214903298</v>
      </c>
      <c r="AB23" s="12" t="s">
        <v>15</v>
      </c>
      <c r="AC23" s="12" t="s">
        <v>15</v>
      </c>
      <c r="AD23" s="12" t="s">
        <v>15</v>
      </c>
      <c r="AE23" s="12" t="s">
        <v>15</v>
      </c>
      <c r="AF23" s="12" t="s">
        <v>15</v>
      </c>
      <c r="AG23" s="12" t="s">
        <v>15</v>
      </c>
      <c r="AH23" s="16" t="s">
        <v>15</v>
      </c>
      <c r="AI23" s="16">
        <v>-0.2</v>
      </c>
      <c r="AJ23" s="18">
        <v>1</v>
      </c>
      <c r="AK23" s="12" t="s">
        <v>798</v>
      </c>
      <c r="AL23" s="12" t="s">
        <v>15</v>
      </c>
      <c r="AM23" s="12" t="s">
        <v>725</v>
      </c>
      <c r="AN23" s="12" t="s">
        <v>803</v>
      </c>
      <c r="AO23" s="32" t="s">
        <v>24</v>
      </c>
      <c r="AP23" s="12" t="s">
        <v>24</v>
      </c>
      <c r="AQ23" s="12" t="s">
        <v>15</v>
      </c>
      <c r="AR23" s="12" t="s">
        <v>24</v>
      </c>
      <c r="AS23" s="12" t="s">
        <v>15</v>
      </c>
      <c r="AT23" s="12" t="s">
        <v>15</v>
      </c>
      <c r="AU23" s="12" t="s">
        <v>24</v>
      </c>
      <c r="AV23" s="12" t="s">
        <v>15</v>
      </c>
      <c r="AW23" s="12" t="s">
        <v>15</v>
      </c>
      <c r="AX23" s="16" t="s">
        <v>15</v>
      </c>
      <c r="AY23" s="12" t="s">
        <v>15</v>
      </c>
      <c r="AZ23" s="12"/>
      <c r="BA23" s="19"/>
      <c r="BB23" s="19"/>
      <c r="BC23" s="19"/>
      <c r="BD23" s="19"/>
      <c r="BE23" s="19" t="s">
        <v>804</v>
      </c>
      <c r="BF23" s="19"/>
      <c r="BG23" s="19"/>
      <c r="BH23" s="12"/>
      <c r="BI23" s="19" t="s">
        <v>805</v>
      </c>
    </row>
    <row r="24" spans="1:61" ht="16" customHeight="1" x14ac:dyDescent="0.2">
      <c r="A24" s="12">
        <v>1695</v>
      </c>
      <c r="B24" s="12" t="s">
        <v>801</v>
      </c>
      <c r="C24" s="12" t="s">
        <v>153</v>
      </c>
      <c r="D24" s="12" t="s">
        <v>802</v>
      </c>
      <c r="E24" s="12" t="s">
        <v>155</v>
      </c>
      <c r="F24" s="12">
        <v>2015</v>
      </c>
      <c r="G24" s="12" t="s">
        <v>717</v>
      </c>
      <c r="H24" s="12" t="s">
        <v>748</v>
      </c>
      <c r="I24" s="12" t="s">
        <v>23</v>
      </c>
      <c r="J24" s="12" t="s">
        <v>719</v>
      </c>
      <c r="K24" s="12">
        <v>2008</v>
      </c>
      <c r="L24" s="12">
        <v>2005</v>
      </c>
      <c r="M24" s="12">
        <v>60</v>
      </c>
      <c r="N24" s="12" t="s">
        <v>15</v>
      </c>
      <c r="O24" s="12">
        <v>96</v>
      </c>
      <c r="P24" s="12">
        <v>2174</v>
      </c>
      <c r="Q24" s="12" t="s">
        <v>15</v>
      </c>
      <c r="R24" s="12" t="s">
        <v>15</v>
      </c>
      <c r="S24" s="12" t="s">
        <v>720</v>
      </c>
      <c r="T24" s="12" t="s">
        <v>721</v>
      </c>
      <c r="U24" s="13" t="s">
        <v>796</v>
      </c>
      <c r="V24" s="13" t="s">
        <v>797</v>
      </c>
      <c r="W24" s="33">
        <v>16</v>
      </c>
      <c r="X24" s="12" t="s">
        <v>15</v>
      </c>
      <c r="Y24" s="12" t="s">
        <v>15</v>
      </c>
      <c r="Z24" s="12" t="s">
        <v>17</v>
      </c>
      <c r="AA24" s="16">
        <v>0.27935975693651349</v>
      </c>
      <c r="AB24" s="12" t="s">
        <v>15</v>
      </c>
      <c r="AC24" s="12" t="s">
        <v>15</v>
      </c>
      <c r="AD24" s="12" t="s">
        <v>15</v>
      </c>
      <c r="AE24" s="12" t="s">
        <v>15</v>
      </c>
      <c r="AF24" s="12" t="s">
        <v>15</v>
      </c>
      <c r="AG24" s="12" t="s">
        <v>15</v>
      </c>
      <c r="AH24" s="16" t="s">
        <v>15</v>
      </c>
      <c r="AI24" s="16">
        <v>-0.2</v>
      </c>
      <c r="AJ24" s="18">
        <v>1</v>
      </c>
      <c r="AK24" s="12" t="s">
        <v>798</v>
      </c>
      <c r="AL24" s="12" t="s">
        <v>15</v>
      </c>
      <c r="AM24" s="12" t="s">
        <v>725</v>
      </c>
      <c r="AN24" s="12" t="s">
        <v>803</v>
      </c>
      <c r="AO24" s="32" t="s">
        <v>24</v>
      </c>
      <c r="AP24" s="12" t="s">
        <v>24</v>
      </c>
      <c r="AQ24" s="12" t="s">
        <v>15</v>
      </c>
      <c r="AR24" s="12" t="s">
        <v>24</v>
      </c>
      <c r="AS24" s="12" t="s">
        <v>15</v>
      </c>
      <c r="AT24" s="12" t="s">
        <v>15</v>
      </c>
      <c r="AU24" s="12" t="s">
        <v>24</v>
      </c>
      <c r="AV24" s="12" t="s">
        <v>15</v>
      </c>
      <c r="AW24" s="12" t="s">
        <v>15</v>
      </c>
      <c r="AX24" s="16" t="s">
        <v>15</v>
      </c>
      <c r="AY24" s="12" t="s">
        <v>15</v>
      </c>
      <c r="AZ24" s="12"/>
      <c r="BA24" s="19"/>
      <c r="BB24" s="19"/>
      <c r="BC24" s="19"/>
      <c r="BD24" s="19"/>
      <c r="BE24" s="19" t="s">
        <v>804</v>
      </c>
      <c r="BF24" s="19"/>
      <c r="BG24" s="19"/>
      <c r="BH24" s="12"/>
      <c r="BI24" s="19" t="s">
        <v>805</v>
      </c>
    </row>
    <row r="25" spans="1:61" ht="16" customHeight="1" x14ac:dyDescent="0.2">
      <c r="A25" s="12">
        <v>1715</v>
      </c>
      <c r="B25" s="12" t="s">
        <v>139</v>
      </c>
      <c r="C25" s="12" t="s">
        <v>140</v>
      </c>
      <c r="D25" s="12" t="s">
        <v>806</v>
      </c>
      <c r="E25" s="12" t="s">
        <v>142</v>
      </c>
      <c r="F25" s="12">
        <v>2014</v>
      </c>
      <c r="G25" s="12" t="s">
        <v>807</v>
      </c>
      <c r="H25" s="12" t="s">
        <v>808</v>
      </c>
      <c r="I25" s="12" t="s">
        <v>23</v>
      </c>
      <c r="J25" s="12" t="s">
        <v>719</v>
      </c>
      <c r="K25" s="12">
        <v>2005</v>
      </c>
      <c r="L25" s="12">
        <v>2001</v>
      </c>
      <c r="M25" s="12">
        <v>48</v>
      </c>
      <c r="N25" s="12" t="s">
        <v>15</v>
      </c>
      <c r="O25" s="12">
        <v>108</v>
      </c>
      <c r="P25" s="12">
        <v>650</v>
      </c>
      <c r="Q25" s="12">
        <v>217</v>
      </c>
      <c r="R25" s="12">
        <v>433</v>
      </c>
      <c r="S25" s="12" t="s">
        <v>720</v>
      </c>
      <c r="T25" s="12" t="s">
        <v>749</v>
      </c>
      <c r="U25" s="13" t="s">
        <v>796</v>
      </c>
      <c r="V25" s="12" t="s">
        <v>750</v>
      </c>
      <c r="W25" s="33">
        <v>82</v>
      </c>
      <c r="X25" s="12" t="s">
        <v>15</v>
      </c>
      <c r="Y25" s="12" t="s">
        <v>15</v>
      </c>
      <c r="Z25" s="12" t="s">
        <v>17</v>
      </c>
      <c r="AA25" s="16">
        <v>0.23038614466863411</v>
      </c>
      <c r="AB25" s="12" t="s">
        <v>15</v>
      </c>
      <c r="AC25" s="12" t="s">
        <v>15</v>
      </c>
      <c r="AD25" s="12" t="s">
        <v>15</v>
      </c>
      <c r="AE25" s="12" t="s">
        <v>15</v>
      </c>
      <c r="AF25" s="12" t="s">
        <v>15</v>
      </c>
      <c r="AG25" s="12" t="s">
        <v>15</v>
      </c>
      <c r="AH25" s="16" t="s">
        <v>15</v>
      </c>
      <c r="AI25" s="16">
        <v>-0.5</v>
      </c>
      <c r="AJ25" s="18">
        <v>1</v>
      </c>
      <c r="AK25" s="12" t="s">
        <v>15</v>
      </c>
      <c r="AL25" s="12">
        <v>-1</v>
      </c>
      <c r="AM25" s="12" t="s">
        <v>725</v>
      </c>
      <c r="AN25" s="12" t="s">
        <v>726</v>
      </c>
      <c r="AO25" s="12" t="s">
        <v>24</v>
      </c>
      <c r="AP25" s="12" t="s">
        <v>17</v>
      </c>
      <c r="AQ25" s="12" t="s">
        <v>727</v>
      </c>
      <c r="AR25" s="12" t="s">
        <v>24</v>
      </c>
      <c r="AS25" s="12" t="s">
        <v>15</v>
      </c>
      <c r="AT25" s="12" t="s">
        <v>15</v>
      </c>
      <c r="AU25" s="12" t="s">
        <v>24</v>
      </c>
      <c r="AV25" s="12" t="s">
        <v>15</v>
      </c>
      <c r="AW25" s="12" t="s">
        <v>15</v>
      </c>
      <c r="AX25" s="16" t="s">
        <v>15</v>
      </c>
      <c r="AY25" s="12" t="s">
        <v>15</v>
      </c>
      <c r="AZ25" s="12"/>
      <c r="BA25" s="19"/>
      <c r="BB25" s="19"/>
      <c r="BC25" s="19"/>
      <c r="BD25" s="19"/>
      <c r="BE25" s="19" t="s">
        <v>809</v>
      </c>
      <c r="BF25" s="19"/>
      <c r="BG25" s="19" t="s">
        <v>810</v>
      </c>
      <c r="BH25" s="12"/>
      <c r="BI25" s="19" t="s">
        <v>811</v>
      </c>
    </row>
    <row r="26" spans="1:61" ht="16" customHeight="1" x14ac:dyDescent="0.2">
      <c r="A26" s="12">
        <v>148</v>
      </c>
      <c r="B26" s="12" t="s">
        <v>447</v>
      </c>
      <c r="C26" s="12" t="s">
        <v>448</v>
      </c>
      <c r="D26" s="12" t="s">
        <v>812</v>
      </c>
      <c r="E26" s="12" t="s">
        <v>450</v>
      </c>
      <c r="F26" s="12">
        <v>2018</v>
      </c>
      <c r="G26" s="12" t="s">
        <v>717</v>
      </c>
      <c r="H26" s="12" t="s">
        <v>748</v>
      </c>
      <c r="I26" s="12" t="s">
        <v>23</v>
      </c>
      <c r="J26" s="12" t="s">
        <v>719</v>
      </c>
      <c r="K26" s="12">
        <v>2000</v>
      </c>
      <c r="L26" s="12">
        <v>2012</v>
      </c>
      <c r="M26" s="12">
        <v>144</v>
      </c>
      <c r="N26" s="12" t="s">
        <v>15</v>
      </c>
      <c r="O26" s="12">
        <v>144</v>
      </c>
      <c r="P26" s="12">
        <v>5626</v>
      </c>
      <c r="Q26" s="12">
        <v>2972</v>
      </c>
      <c r="R26" s="12">
        <v>2654</v>
      </c>
      <c r="S26" s="12" t="s">
        <v>720</v>
      </c>
      <c r="T26" s="12" t="s">
        <v>769</v>
      </c>
      <c r="U26" s="13" t="s">
        <v>796</v>
      </c>
      <c r="V26" s="12" t="s">
        <v>760</v>
      </c>
      <c r="W26" s="12">
        <v>1991</v>
      </c>
      <c r="X26" s="13">
        <v>1.26</v>
      </c>
      <c r="Y26" s="12">
        <v>0.24</v>
      </c>
      <c r="Z26" s="12" t="s">
        <v>17</v>
      </c>
      <c r="AA26" s="16">
        <v>0.14012461061656956</v>
      </c>
      <c r="AB26" s="12" t="s">
        <v>15</v>
      </c>
      <c r="AC26" s="12" t="s">
        <v>15</v>
      </c>
      <c r="AD26" s="12" t="s">
        <v>15</v>
      </c>
      <c r="AE26" s="12" t="s">
        <v>15</v>
      </c>
      <c r="AF26" s="34">
        <v>-3.5900000000000001E-2</v>
      </c>
      <c r="AG26" s="12">
        <v>-2.34</v>
      </c>
      <c r="AH26" s="16">
        <v>-0.34818941504178275</v>
      </c>
      <c r="AI26" s="16">
        <v>-0.34818941504178275</v>
      </c>
      <c r="AJ26" s="18">
        <v>1</v>
      </c>
      <c r="AK26" s="12" t="s">
        <v>813</v>
      </c>
      <c r="AL26" s="12">
        <v>-1</v>
      </c>
      <c r="AM26" s="12" t="s">
        <v>725</v>
      </c>
      <c r="AN26" s="12" t="s">
        <v>726</v>
      </c>
      <c r="AO26" s="32" t="s">
        <v>24</v>
      </c>
      <c r="AP26" s="12" t="s">
        <v>24</v>
      </c>
      <c r="AQ26" s="12" t="s">
        <v>15</v>
      </c>
      <c r="AR26" s="12" t="s">
        <v>24</v>
      </c>
      <c r="AS26" s="12" t="s">
        <v>15</v>
      </c>
      <c r="AT26" s="12">
        <v>10</v>
      </c>
      <c r="AU26" s="12" t="s">
        <v>24</v>
      </c>
      <c r="AV26" s="12" t="s">
        <v>15</v>
      </c>
      <c r="AW26" s="12" t="s">
        <v>15</v>
      </c>
      <c r="AX26" s="16" t="s">
        <v>15</v>
      </c>
      <c r="AY26" s="12" t="s">
        <v>15</v>
      </c>
      <c r="AZ26" s="12"/>
      <c r="BA26" s="19"/>
      <c r="BB26" s="19"/>
      <c r="BC26" s="19"/>
      <c r="BD26" s="19"/>
      <c r="BE26" s="19" t="s">
        <v>814</v>
      </c>
      <c r="BF26" s="19"/>
      <c r="BG26" s="19"/>
      <c r="BH26" s="12"/>
      <c r="BI26" s="19"/>
    </row>
    <row r="27" spans="1:61" ht="16" customHeight="1" x14ac:dyDescent="0.2">
      <c r="A27" s="12">
        <v>2300</v>
      </c>
      <c r="B27" s="12" t="s">
        <v>815</v>
      </c>
      <c r="C27" s="12" t="s">
        <v>267</v>
      </c>
      <c r="D27" s="12" t="s">
        <v>268</v>
      </c>
      <c r="E27" s="12" t="s">
        <v>269</v>
      </c>
      <c r="F27" s="12">
        <v>2018</v>
      </c>
      <c r="G27" s="12" t="s">
        <v>717</v>
      </c>
      <c r="H27" s="12" t="s">
        <v>748</v>
      </c>
      <c r="I27" s="12" t="s">
        <v>23</v>
      </c>
      <c r="J27" s="12" t="s">
        <v>719</v>
      </c>
      <c r="K27" s="12">
        <v>2003</v>
      </c>
      <c r="L27" s="12">
        <v>1993</v>
      </c>
      <c r="M27" s="12">
        <v>72</v>
      </c>
      <c r="N27" s="12" t="s">
        <v>15</v>
      </c>
      <c r="O27" s="12">
        <v>192</v>
      </c>
      <c r="P27" s="12">
        <v>4203</v>
      </c>
      <c r="Q27" s="12" t="s">
        <v>15</v>
      </c>
      <c r="R27" s="12" t="s">
        <v>15</v>
      </c>
      <c r="S27" s="12" t="s">
        <v>720</v>
      </c>
      <c r="T27" s="12" t="s">
        <v>721</v>
      </c>
      <c r="U27" s="13" t="s">
        <v>816</v>
      </c>
      <c r="V27" s="12" t="s">
        <v>760</v>
      </c>
      <c r="W27" s="12">
        <v>1039</v>
      </c>
      <c r="X27" s="13">
        <v>2.6</v>
      </c>
      <c r="Y27" s="12">
        <v>2.1</v>
      </c>
      <c r="Z27" s="12" t="s">
        <v>17</v>
      </c>
      <c r="AA27" s="16">
        <v>3.824488962760858E-2</v>
      </c>
      <c r="AB27" s="12" t="s">
        <v>15</v>
      </c>
      <c r="AC27" s="12" t="s">
        <v>15</v>
      </c>
      <c r="AD27" s="12" t="s">
        <v>15</v>
      </c>
      <c r="AE27" s="12" t="s">
        <v>15</v>
      </c>
      <c r="AF27" s="30" t="s">
        <v>15</v>
      </c>
      <c r="AG27" s="35" t="s">
        <v>15</v>
      </c>
      <c r="AH27" s="36" t="s">
        <v>15</v>
      </c>
      <c r="AI27" s="16">
        <v>-0.22413793103448273</v>
      </c>
      <c r="AJ27" s="18">
        <v>1</v>
      </c>
      <c r="AK27" s="12" t="s">
        <v>724</v>
      </c>
      <c r="AL27" s="12">
        <v>1</v>
      </c>
      <c r="AM27" s="12" t="s">
        <v>725</v>
      </c>
      <c r="AN27" s="12" t="s">
        <v>726</v>
      </c>
      <c r="AO27" s="12" t="s">
        <v>24</v>
      </c>
      <c r="AP27" s="12" t="s">
        <v>24</v>
      </c>
      <c r="AQ27" s="12" t="s">
        <v>15</v>
      </c>
      <c r="AR27" s="12" t="s">
        <v>24</v>
      </c>
      <c r="AS27" s="12" t="s">
        <v>15</v>
      </c>
      <c r="AT27" s="12">
        <v>10</v>
      </c>
      <c r="AU27" s="12" t="s">
        <v>24</v>
      </c>
      <c r="AV27" s="12" t="s">
        <v>15</v>
      </c>
      <c r="AW27" s="12" t="s">
        <v>15</v>
      </c>
      <c r="AX27" s="16" t="s">
        <v>15</v>
      </c>
      <c r="AY27" s="12" t="s">
        <v>15</v>
      </c>
      <c r="AZ27" s="12"/>
      <c r="BA27" s="19"/>
      <c r="BB27" s="19"/>
      <c r="BC27" s="19"/>
      <c r="BD27" s="19"/>
      <c r="BE27" s="20" t="s">
        <v>817</v>
      </c>
      <c r="BF27" s="19"/>
      <c r="BG27" s="19"/>
      <c r="BH27" s="12"/>
      <c r="BI27" s="19"/>
    </row>
    <row r="28" spans="1:61" ht="16" customHeight="1" x14ac:dyDescent="0.2">
      <c r="A28" s="12">
        <v>293</v>
      </c>
      <c r="B28" s="12" t="s">
        <v>60</v>
      </c>
      <c r="C28" s="12" t="s">
        <v>61</v>
      </c>
      <c r="D28" s="12" t="s">
        <v>818</v>
      </c>
      <c r="E28" s="12" t="s">
        <v>63</v>
      </c>
      <c r="F28" s="12">
        <v>2012</v>
      </c>
      <c r="G28" s="12" t="s">
        <v>717</v>
      </c>
      <c r="H28" s="12" t="s">
        <v>819</v>
      </c>
      <c r="I28" s="12" t="s">
        <v>23</v>
      </c>
      <c r="J28" s="12" t="s">
        <v>719</v>
      </c>
      <c r="K28" s="12">
        <v>1992</v>
      </c>
      <c r="L28" s="12" t="s">
        <v>15</v>
      </c>
      <c r="M28" s="12">
        <v>156</v>
      </c>
      <c r="N28" s="12" t="s">
        <v>15</v>
      </c>
      <c r="O28" s="12">
        <v>156</v>
      </c>
      <c r="P28" s="12">
        <v>202</v>
      </c>
      <c r="Q28" s="12">
        <v>50</v>
      </c>
      <c r="R28" s="12">
        <v>152</v>
      </c>
      <c r="S28" s="12" t="s">
        <v>720</v>
      </c>
      <c r="T28" s="12" t="s">
        <v>721</v>
      </c>
      <c r="U28" s="13" t="s">
        <v>820</v>
      </c>
      <c r="V28" s="12" t="s">
        <v>760</v>
      </c>
      <c r="W28" s="14">
        <v>392</v>
      </c>
      <c r="X28" s="13">
        <v>12.09</v>
      </c>
      <c r="Y28" s="12">
        <v>4.8899999999999997</v>
      </c>
      <c r="Z28" s="12" t="s">
        <v>17</v>
      </c>
      <c r="AA28" s="16">
        <v>0.35410342851275023</v>
      </c>
      <c r="AB28" s="12" t="s">
        <v>15</v>
      </c>
      <c r="AC28" s="12" t="s">
        <v>15</v>
      </c>
      <c r="AD28" s="12" t="s">
        <v>15</v>
      </c>
      <c r="AE28" s="12" t="s">
        <v>15</v>
      </c>
      <c r="AF28" s="12">
        <v>1.35</v>
      </c>
      <c r="AG28" s="13">
        <v>-12.09</v>
      </c>
      <c r="AH28" s="16">
        <v>-9.9555555555555539</v>
      </c>
      <c r="AI28" s="16">
        <v>-9.9555555555555539</v>
      </c>
      <c r="AJ28" s="18">
        <v>1</v>
      </c>
      <c r="AK28" s="12" t="s">
        <v>813</v>
      </c>
      <c r="AL28" s="12">
        <v>1</v>
      </c>
      <c r="AM28" s="12" t="s">
        <v>725</v>
      </c>
      <c r="AN28" s="12" t="s">
        <v>726</v>
      </c>
      <c r="AO28" s="12" t="s">
        <v>24</v>
      </c>
      <c r="AP28" s="12" t="s">
        <v>24</v>
      </c>
      <c r="AQ28" s="12" t="s">
        <v>15</v>
      </c>
      <c r="AR28" s="12" t="s">
        <v>24</v>
      </c>
      <c r="AS28" s="12" t="s">
        <v>15</v>
      </c>
      <c r="AT28" s="12">
        <v>6</v>
      </c>
      <c r="AU28" s="12" t="s">
        <v>24</v>
      </c>
      <c r="AV28" s="12" t="s">
        <v>15</v>
      </c>
      <c r="AW28" s="12" t="s">
        <v>15</v>
      </c>
      <c r="AX28" s="16" t="s">
        <v>15</v>
      </c>
      <c r="AY28" s="12" t="s">
        <v>15</v>
      </c>
      <c r="AZ28" s="12"/>
      <c r="BA28" s="19"/>
      <c r="BB28" s="19"/>
      <c r="BC28" s="19"/>
      <c r="BD28" s="19"/>
      <c r="BE28" s="19" t="s">
        <v>821</v>
      </c>
      <c r="BF28" s="19"/>
      <c r="BG28" s="19"/>
      <c r="BH28" s="12"/>
      <c r="BI28" s="19" t="s">
        <v>822</v>
      </c>
    </row>
    <row r="29" spans="1:61" ht="16" customHeight="1" x14ac:dyDescent="0.2">
      <c r="A29" s="12">
        <v>293</v>
      </c>
      <c r="B29" s="12" t="s">
        <v>60</v>
      </c>
      <c r="C29" s="12" t="s">
        <v>61</v>
      </c>
      <c r="D29" s="12" t="s">
        <v>818</v>
      </c>
      <c r="E29" s="12" t="s">
        <v>63</v>
      </c>
      <c r="F29" s="12">
        <v>2012</v>
      </c>
      <c r="G29" s="12" t="s">
        <v>717</v>
      </c>
      <c r="H29" s="12" t="s">
        <v>819</v>
      </c>
      <c r="I29" s="12" t="s">
        <v>23</v>
      </c>
      <c r="J29" s="12" t="s">
        <v>719</v>
      </c>
      <c r="K29" s="12">
        <v>1992</v>
      </c>
      <c r="L29" s="12" t="s">
        <v>15</v>
      </c>
      <c r="M29" s="12">
        <v>156</v>
      </c>
      <c r="N29" s="12" t="s">
        <v>15</v>
      </c>
      <c r="O29" s="12">
        <v>156</v>
      </c>
      <c r="P29" s="12">
        <v>116</v>
      </c>
      <c r="Q29" s="12">
        <v>46</v>
      </c>
      <c r="R29" s="12">
        <v>70</v>
      </c>
      <c r="S29" s="12" t="s">
        <v>720</v>
      </c>
      <c r="T29" s="12" t="s">
        <v>721</v>
      </c>
      <c r="U29" s="13" t="s">
        <v>820</v>
      </c>
      <c r="V29" s="12" t="s">
        <v>760</v>
      </c>
      <c r="W29" s="14">
        <v>392</v>
      </c>
      <c r="X29" s="13">
        <v>11.24</v>
      </c>
      <c r="Y29" s="12">
        <v>3.25</v>
      </c>
      <c r="Z29" s="12" t="s">
        <v>17</v>
      </c>
      <c r="AA29" s="16">
        <v>0.66252107359296875</v>
      </c>
      <c r="AB29" s="12" t="s">
        <v>15</v>
      </c>
      <c r="AC29" s="12" t="s">
        <v>15</v>
      </c>
      <c r="AD29" s="12" t="s">
        <v>15</v>
      </c>
      <c r="AE29" s="12" t="s">
        <v>15</v>
      </c>
      <c r="AF29" s="12">
        <v>1.35</v>
      </c>
      <c r="AG29" s="13">
        <v>-11.24</v>
      </c>
      <c r="AH29" s="16">
        <v>-9.325925925925926</v>
      </c>
      <c r="AI29" s="16">
        <v>-9.325925925925926</v>
      </c>
      <c r="AJ29" s="18">
        <v>1</v>
      </c>
      <c r="AK29" s="12" t="s">
        <v>813</v>
      </c>
      <c r="AL29" s="12">
        <v>1</v>
      </c>
      <c r="AM29" s="12" t="s">
        <v>725</v>
      </c>
      <c r="AN29" s="12" t="s">
        <v>726</v>
      </c>
      <c r="AO29" s="12" t="s">
        <v>24</v>
      </c>
      <c r="AP29" s="12" t="s">
        <v>24</v>
      </c>
      <c r="AQ29" s="12" t="s">
        <v>15</v>
      </c>
      <c r="AR29" s="12" t="s">
        <v>24</v>
      </c>
      <c r="AS29" s="12" t="s">
        <v>15</v>
      </c>
      <c r="AT29" s="12">
        <v>6</v>
      </c>
      <c r="AU29" s="12" t="s">
        <v>24</v>
      </c>
      <c r="AV29" s="12" t="s">
        <v>15</v>
      </c>
      <c r="AW29" s="12" t="s">
        <v>15</v>
      </c>
      <c r="AX29" s="16" t="s">
        <v>15</v>
      </c>
      <c r="AY29" s="12" t="s">
        <v>15</v>
      </c>
      <c r="AZ29" s="12"/>
      <c r="BA29" s="19"/>
      <c r="BB29" s="19"/>
      <c r="BC29" s="19"/>
      <c r="BD29" s="19"/>
      <c r="BE29" s="19" t="s">
        <v>821</v>
      </c>
      <c r="BF29" s="19"/>
      <c r="BG29" s="19"/>
      <c r="BH29" s="12"/>
      <c r="BI29" s="19"/>
    </row>
    <row r="30" spans="1:61" ht="16" customHeight="1" x14ac:dyDescent="0.2">
      <c r="A30" s="12">
        <v>293</v>
      </c>
      <c r="B30" s="12" t="s">
        <v>60</v>
      </c>
      <c r="C30" s="12" t="s">
        <v>61</v>
      </c>
      <c r="D30" s="12" t="s">
        <v>818</v>
      </c>
      <c r="E30" s="12" t="s">
        <v>63</v>
      </c>
      <c r="F30" s="12">
        <v>2012</v>
      </c>
      <c r="G30" s="12" t="s">
        <v>717</v>
      </c>
      <c r="H30" s="12" t="s">
        <v>819</v>
      </c>
      <c r="I30" s="12" t="s">
        <v>23</v>
      </c>
      <c r="J30" s="12" t="s">
        <v>719</v>
      </c>
      <c r="K30" s="12">
        <v>1992</v>
      </c>
      <c r="L30" s="12" t="s">
        <v>15</v>
      </c>
      <c r="M30" s="12">
        <v>156</v>
      </c>
      <c r="N30" s="12" t="s">
        <v>15</v>
      </c>
      <c r="O30" s="12">
        <v>156</v>
      </c>
      <c r="P30" s="12">
        <v>202</v>
      </c>
      <c r="Q30" s="12">
        <v>50</v>
      </c>
      <c r="R30" s="12">
        <v>152</v>
      </c>
      <c r="S30" s="12" t="s">
        <v>720</v>
      </c>
      <c r="T30" s="12" t="s">
        <v>721</v>
      </c>
      <c r="U30" s="13" t="s">
        <v>820</v>
      </c>
      <c r="V30" s="12" t="s">
        <v>760</v>
      </c>
      <c r="W30" s="14">
        <v>392</v>
      </c>
      <c r="X30" s="13">
        <v>4.6500000000000004</v>
      </c>
      <c r="Y30" s="12">
        <v>1.41</v>
      </c>
      <c r="Z30" s="12" t="s">
        <v>17</v>
      </c>
      <c r="AA30" s="16">
        <v>0.47233108713239197</v>
      </c>
      <c r="AB30" s="12" t="s">
        <v>15</v>
      </c>
      <c r="AC30" s="12" t="s">
        <v>15</v>
      </c>
      <c r="AD30" s="12" t="s">
        <v>15</v>
      </c>
      <c r="AE30" s="12" t="s">
        <v>15</v>
      </c>
      <c r="AF30" s="12">
        <v>1.35</v>
      </c>
      <c r="AG30" s="13">
        <v>-4.6500000000000004</v>
      </c>
      <c r="AH30" s="16">
        <v>-4.4444444444444438</v>
      </c>
      <c r="AI30" s="16">
        <v>-4.4444444444444438</v>
      </c>
      <c r="AJ30" s="18">
        <v>1</v>
      </c>
      <c r="AK30" s="12" t="s">
        <v>813</v>
      </c>
      <c r="AL30" s="12">
        <v>1</v>
      </c>
      <c r="AM30" s="12" t="s">
        <v>725</v>
      </c>
      <c r="AN30" s="12" t="s">
        <v>726</v>
      </c>
      <c r="AO30" s="12" t="s">
        <v>24</v>
      </c>
      <c r="AP30" s="12" t="s">
        <v>24</v>
      </c>
      <c r="AQ30" s="12" t="s">
        <v>15</v>
      </c>
      <c r="AR30" s="12" t="s">
        <v>24</v>
      </c>
      <c r="AS30" s="12" t="s">
        <v>15</v>
      </c>
      <c r="AT30" s="12">
        <v>6</v>
      </c>
      <c r="AU30" s="12" t="s">
        <v>24</v>
      </c>
      <c r="AV30" s="12" t="s">
        <v>15</v>
      </c>
      <c r="AW30" s="12" t="s">
        <v>15</v>
      </c>
      <c r="AX30" s="16" t="s">
        <v>15</v>
      </c>
      <c r="AY30" s="12" t="s">
        <v>15</v>
      </c>
      <c r="AZ30" s="12"/>
      <c r="BA30" s="19"/>
      <c r="BB30" s="19"/>
      <c r="BC30" s="19"/>
      <c r="BD30" s="19"/>
      <c r="BE30" s="19" t="s">
        <v>821</v>
      </c>
      <c r="BF30" s="19"/>
      <c r="BG30" s="19"/>
      <c r="BH30" s="12"/>
      <c r="BI30" s="12"/>
    </row>
    <row r="31" spans="1:61" ht="16" customHeight="1" x14ac:dyDescent="0.2">
      <c r="A31" s="12">
        <v>293</v>
      </c>
      <c r="B31" s="12" t="s">
        <v>60</v>
      </c>
      <c r="C31" s="12" t="s">
        <v>61</v>
      </c>
      <c r="D31" s="12" t="s">
        <v>818</v>
      </c>
      <c r="E31" s="12" t="s">
        <v>63</v>
      </c>
      <c r="F31" s="12">
        <v>2012</v>
      </c>
      <c r="G31" s="12" t="s">
        <v>717</v>
      </c>
      <c r="H31" s="12" t="s">
        <v>819</v>
      </c>
      <c r="I31" s="12" t="s">
        <v>23</v>
      </c>
      <c r="J31" s="12" t="s">
        <v>719</v>
      </c>
      <c r="K31" s="12">
        <v>1992</v>
      </c>
      <c r="L31" s="12" t="s">
        <v>15</v>
      </c>
      <c r="M31" s="12">
        <v>156</v>
      </c>
      <c r="N31" s="12" t="s">
        <v>15</v>
      </c>
      <c r="O31" s="12">
        <v>156</v>
      </c>
      <c r="P31" s="12">
        <v>116</v>
      </c>
      <c r="Q31" s="12">
        <v>46</v>
      </c>
      <c r="R31" s="12">
        <v>70</v>
      </c>
      <c r="S31" s="12" t="s">
        <v>720</v>
      </c>
      <c r="T31" s="12" t="s">
        <v>721</v>
      </c>
      <c r="U31" s="13" t="s">
        <v>820</v>
      </c>
      <c r="V31" s="12" t="s">
        <v>760</v>
      </c>
      <c r="W31" s="14">
        <v>392</v>
      </c>
      <c r="X31" s="13">
        <v>7.03</v>
      </c>
      <c r="Y31" s="12">
        <v>2.4</v>
      </c>
      <c r="Z31" s="12" t="s">
        <v>17</v>
      </c>
      <c r="AA31" s="16">
        <v>0.56112656542539119</v>
      </c>
      <c r="AB31" s="12" t="s">
        <v>15</v>
      </c>
      <c r="AC31" s="12" t="s">
        <v>15</v>
      </c>
      <c r="AD31" s="12" t="s">
        <v>15</v>
      </c>
      <c r="AE31" s="12" t="s">
        <v>15</v>
      </c>
      <c r="AF31" s="12">
        <v>1.35</v>
      </c>
      <c r="AG31" s="13">
        <v>-7.03</v>
      </c>
      <c r="AH31" s="16">
        <v>-6.2074074074074073</v>
      </c>
      <c r="AI31" s="16">
        <v>-6.2074074074074073</v>
      </c>
      <c r="AJ31" s="18">
        <v>1</v>
      </c>
      <c r="AK31" s="12" t="s">
        <v>813</v>
      </c>
      <c r="AL31" s="12">
        <v>1</v>
      </c>
      <c r="AM31" s="12" t="s">
        <v>725</v>
      </c>
      <c r="AN31" s="12" t="s">
        <v>726</v>
      </c>
      <c r="AO31" s="12" t="s">
        <v>24</v>
      </c>
      <c r="AP31" s="12" t="s">
        <v>24</v>
      </c>
      <c r="AQ31" s="12" t="s">
        <v>15</v>
      </c>
      <c r="AR31" s="12" t="s">
        <v>24</v>
      </c>
      <c r="AS31" s="12" t="s">
        <v>15</v>
      </c>
      <c r="AT31" s="12">
        <v>6</v>
      </c>
      <c r="AU31" s="12" t="s">
        <v>24</v>
      </c>
      <c r="AV31" s="12" t="s">
        <v>15</v>
      </c>
      <c r="AW31" s="12" t="s">
        <v>15</v>
      </c>
      <c r="AX31" s="16" t="s">
        <v>15</v>
      </c>
      <c r="AY31" s="12" t="s">
        <v>15</v>
      </c>
      <c r="AZ31" s="12"/>
      <c r="BA31" s="19"/>
      <c r="BB31" s="19"/>
      <c r="BC31" s="19"/>
      <c r="BD31" s="19"/>
      <c r="BE31" s="19" t="s">
        <v>821</v>
      </c>
      <c r="BF31" s="19"/>
      <c r="BG31" s="19"/>
      <c r="BH31" s="12"/>
      <c r="BI31" s="12"/>
    </row>
    <row r="32" spans="1:61" ht="16" customHeight="1" x14ac:dyDescent="0.2">
      <c r="A32" s="12">
        <v>939</v>
      </c>
      <c r="B32" s="12" t="s">
        <v>463</v>
      </c>
      <c r="C32" s="12" t="s">
        <v>464</v>
      </c>
      <c r="D32" s="12" t="s">
        <v>823</v>
      </c>
      <c r="E32" s="12" t="s">
        <v>466</v>
      </c>
      <c r="F32" s="12">
        <v>2019</v>
      </c>
      <c r="G32" s="12" t="s">
        <v>717</v>
      </c>
      <c r="H32" s="12" t="s">
        <v>718</v>
      </c>
      <c r="I32" s="12" t="s">
        <v>23</v>
      </c>
      <c r="J32" s="12" t="s">
        <v>719</v>
      </c>
      <c r="K32" s="12">
        <v>2007</v>
      </c>
      <c r="L32" s="12" t="s">
        <v>15</v>
      </c>
      <c r="M32" s="12">
        <v>96</v>
      </c>
      <c r="N32" s="12" t="s">
        <v>15</v>
      </c>
      <c r="O32" s="12">
        <v>96</v>
      </c>
      <c r="P32" s="21">
        <v>166</v>
      </c>
      <c r="Q32" s="21">
        <v>83</v>
      </c>
      <c r="R32" s="21">
        <v>83</v>
      </c>
      <c r="S32" s="12" t="s">
        <v>720</v>
      </c>
      <c r="T32" s="12" t="s">
        <v>721</v>
      </c>
      <c r="U32" s="13" t="s">
        <v>820</v>
      </c>
      <c r="V32" s="12" t="s">
        <v>760</v>
      </c>
      <c r="W32" s="14">
        <v>288</v>
      </c>
      <c r="X32" s="13">
        <v>0.90600000000000003</v>
      </c>
      <c r="Y32" s="12">
        <v>0.28000000000000003</v>
      </c>
      <c r="Z32" s="12" t="s">
        <v>17</v>
      </c>
      <c r="AA32" s="16">
        <v>0.5053336723967039</v>
      </c>
      <c r="AB32" s="12" t="s">
        <v>15</v>
      </c>
      <c r="AC32" s="12" t="s">
        <v>15</v>
      </c>
      <c r="AD32" s="12" t="s">
        <v>15</v>
      </c>
      <c r="AE32" s="12" t="s">
        <v>15</v>
      </c>
      <c r="AF32" s="34" t="s">
        <v>15</v>
      </c>
      <c r="AG32" s="12" t="s">
        <v>15</v>
      </c>
      <c r="AH32" s="16">
        <v>-2.4864864864864864</v>
      </c>
      <c r="AI32" s="16">
        <v>-2.4864864864864864</v>
      </c>
      <c r="AJ32" s="18">
        <v>1</v>
      </c>
      <c r="AK32" s="12" t="s">
        <v>724</v>
      </c>
      <c r="AL32" s="12">
        <v>1</v>
      </c>
      <c r="AM32" s="12" t="s">
        <v>725</v>
      </c>
      <c r="AN32" s="12" t="s">
        <v>726</v>
      </c>
      <c r="AO32" s="12" t="s">
        <v>24</v>
      </c>
      <c r="AP32" s="12" t="s">
        <v>17</v>
      </c>
      <c r="AQ32" s="12" t="s">
        <v>15</v>
      </c>
      <c r="AR32" s="12" t="s">
        <v>24</v>
      </c>
      <c r="AS32" s="12" t="s">
        <v>15</v>
      </c>
      <c r="AT32" s="12">
        <v>1</v>
      </c>
      <c r="AU32" s="12" t="s">
        <v>24</v>
      </c>
      <c r="AV32" s="12" t="s">
        <v>15</v>
      </c>
      <c r="AW32" s="12" t="s">
        <v>15</v>
      </c>
      <c r="AX32" s="16" t="s">
        <v>15</v>
      </c>
      <c r="AY32" s="12" t="s">
        <v>15</v>
      </c>
      <c r="AZ32" s="12"/>
      <c r="BA32" s="19"/>
      <c r="BB32" s="19"/>
      <c r="BC32" s="19"/>
      <c r="BD32" s="19"/>
      <c r="BE32" s="19" t="s">
        <v>824</v>
      </c>
      <c r="BF32" s="19"/>
      <c r="BG32" s="19"/>
      <c r="BH32" s="12"/>
      <c r="BI32" s="12" t="s">
        <v>825</v>
      </c>
    </row>
    <row r="33" spans="1:61" ht="16" customHeight="1" x14ac:dyDescent="0.2">
      <c r="A33" s="12">
        <v>939</v>
      </c>
      <c r="B33" s="12" t="s">
        <v>463</v>
      </c>
      <c r="C33" s="12" t="s">
        <v>464</v>
      </c>
      <c r="D33" s="12" t="s">
        <v>823</v>
      </c>
      <c r="E33" s="12" t="s">
        <v>466</v>
      </c>
      <c r="F33" s="12">
        <v>2019</v>
      </c>
      <c r="G33" s="12" t="s">
        <v>717</v>
      </c>
      <c r="H33" s="12" t="s">
        <v>718</v>
      </c>
      <c r="I33" s="12" t="s">
        <v>23</v>
      </c>
      <c r="J33" s="12" t="s">
        <v>719</v>
      </c>
      <c r="K33" s="12">
        <v>2007</v>
      </c>
      <c r="L33" s="12" t="s">
        <v>15</v>
      </c>
      <c r="M33" s="12">
        <v>96</v>
      </c>
      <c r="N33" s="12" t="s">
        <v>15</v>
      </c>
      <c r="O33" s="12">
        <v>96</v>
      </c>
      <c r="P33" s="21">
        <v>166</v>
      </c>
      <c r="Q33" s="21">
        <v>83</v>
      </c>
      <c r="R33" s="21">
        <v>83</v>
      </c>
      <c r="S33" s="12" t="s">
        <v>720</v>
      </c>
      <c r="T33" s="12" t="s">
        <v>721</v>
      </c>
      <c r="U33" s="13" t="s">
        <v>820</v>
      </c>
      <c r="V33" s="12" t="s">
        <v>760</v>
      </c>
      <c r="W33" s="14">
        <v>288</v>
      </c>
      <c r="X33" s="13">
        <v>11.19</v>
      </c>
      <c r="Y33" s="12">
        <v>5.63</v>
      </c>
      <c r="Z33" s="12" t="s">
        <v>17</v>
      </c>
      <c r="AA33" s="16">
        <v>0.25005285858523751</v>
      </c>
      <c r="AB33" s="12" t="s">
        <v>15</v>
      </c>
      <c r="AC33" s="12" t="s">
        <v>15</v>
      </c>
      <c r="AD33" s="12" t="s">
        <v>15</v>
      </c>
      <c r="AE33" s="12" t="s">
        <v>15</v>
      </c>
      <c r="AF33" s="34" t="s">
        <v>15</v>
      </c>
      <c r="AG33" s="12" t="s">
        <v>15</v>
      </c>
      <c r="AH33" s="16">
        <v>-2.4864864864864864</v>
      </c>
      <c r="AI33" s="16">
        <v>-2.4864864864864864</v>
      </c>
      <c r="AJ33" s="18">
        <v>1</v>
      </c>
      <c r="AK33" s="12" t="s">
        <v>724</v>
      </c>
      <c r="AL33" s="12">
        <v>1</v>
      </c>
      <c r="AM33" s="12" t="s">
        <v>725</v>
      </c>
      <c r="AN33" s="12" t="s">
        <v>726</v>
      </c>
      <c r="AO33" s="12" t="s">
        <v>24</v>
      </c>
      <c r="AP33" s="12" t="s">
        <v>17</v>
      </c>
      <c r="AQ33" s="12" t="s">
        <v>15</v>
      </c>
      <c r="AR33" s="12" t="s">
        <v>24</v>
      </c>
      <c r="AS33" s="12" t="s">
        <v>15</v>
      </c>
      <c r="AT33" s="12">
        <v>1</v>
      </c>
      <c r="AU33" s="12" t="s">
        <v>24</v>
      </c>
      <c r="AV33" s="12" t="s">
        <v>15</v>
      </c>
      <c r="AW33" s="12" t="s">
        <v>15</v>
      </c>
      <c r="AX33" s="16" t="s">
        <v>15</v>
      </c>
      <c r="AY33" s="12" t="s">
        <v>15</v>
      </c>
      <c r="AZ33" s="12"/>
      <c r="BA33" s="19"/>
      <c r="BB33" s="19"/>
      <c r="BC33" s="19"/>
      <c r="BD33" s="19"/>
      <c r="BE33" s="19" t="s">
        <v>824</v>
      </c>
      <c r="BF33" s="19"/>
      <c r="BG33" s="19"/>
      <c r="BH33" s="12"/>
      <c r="BI33" s="12" t="s">
        <v>825</v>
      </c>
    </row>
    <row r="34" spans="1:61" ht="16" customHeight="1" x14ac:dyDescent="0.2">
      <c r="A34" s="12">
        <v>7439</v>
      </c>
      <c r="B34" s="12" t="s">
        <v>451</v>
      </c>
      <c r="C34" s="12" t="s">
        <v>452</v>
      </c>
      <c r="D34" s="12" t="s">
        <v>453</v>
      </c>
      <c r="E34" s="12" t="s">
        <v>454</v>
      </c>
      <c r="F34" s="12">
        <v>2021</v>
      </c>
      <c r="G34" s="12" t="s">
        <v>717</v>
      </c>
      <c r="H34" s="12" t="s">
        <v>819</v>
      </c>
      <c r="I34" s="12" t="s">
        <v>23</v>
      </c>
      <c r="J34" s="12" t="s">
        <v>719</v>
      </c>
      <c r="K34" s="12">
        <v>1997</v>
      </c>
      <c r="L34" s="12" t="s">
        <v>15</v>
      </c>
      <c r="M34" s="12">
        <v>96</v>
      </c>
      <c r="N34" s="12" t="s">
        <v>15</v>
      </c>
      <c r="O34" s="12">
        <v>96</v>
      </c>
      <c r="P34" s="12">
        <v>9917</v>
      </c>
      <c r="Q34" s="12">
        <v>9361</v>
      </c>
      <c r="R34" s="12">
        <v>556</v>
      </c>
      <c r="S34" s="12" t="s">
        <v>720</v>
      </c>
      <c r="T34" s="12" t="s">
        <v>769</v>
      </c>
      <c r="U34" s="13" t="s">
        <v>796</v>
      </c>
      <c r="V34" s="12" t="s">
        <v>760</v>
      </c>
      <c r="W34" s="14">
        <v>5</v>
      </c>
      <c r="X34" s="13">
        <v>2.9899999999999999E-2</v>
      </c>
      <c r="Y34" s="12" t="s">
        <v>15</v>
      </c>
      <c r="Z34" s="12" t="s">
        <v>17</v>
      </c>
      <c r="AA34" s="12">
        <v>0.12242966365199374</v>
      </c>
      <c r="AB34" s="12" t="s">
        <v>15</v>
      </c>
      <c r="AC34" s="12" t="s">
        <v>15</v>
      </c>
      <c r="AD34" s="12" t="s">
        <v>15</v>
      </c>
      <c r="AE34" s="12">
        <v>0.01</v>
      </c>
      <c r="AF34" s="12">
        <v>2.47E-2</v>
      </c>
      <c r="AG34" s="13">
        <v>-2.9899999999999999E-2</v>
      </c>
      <c r="AH34" s="16">
        <v>-1.2105263157894737</v>
      </c>
      <c r="AI34" s="16">
        <v>-1.2105263157894737</v>
      </c>
      <c r="AJ34" s="18">
        <v>1</v>
      </c>
      <c r="AK34" s="12" t="s">
        <v>724</v>
      </c>
      <c r="AL34" s="12">
        <v>-1</v>
      </c>
      <c r="AM34" s="12" t="s">
        <v>826</v>
      </c>
      <c r="AN34" s="12" t="s">
        <v>726</v>
      </c>
      <c r="AO34" s="12" t="s">
        <v>24</v>
      </c>
      <c r="AP34" s="12" t="s">
        <v>24</v>
      </c>
      <c r="AQ34" s="12" t="s">
        <v>15</v>
      </c>
      <c r="AR34" s="12" t="s">
        <v>24</v>
      </c>
      <c r="AS34" s="12" t="s">
        <v>15</v>
      </c>
      <c r="AT34" s="12">
        <v>12</v>
      </c>
      <c r="AU34" s="12" t="s">
        <v>24</v>
      </c>
      <c r="AV34" s="12" t="s">
        <v>15</v>
      </c>
      <c r="AW34" s="12" t="s">
        <v>15</v>
      </c>
      <c r="AX34" s="16" t="s">
        <v>15</v>
      </c>
      <c r="AY34" s="12" t="s">
        <v>15</v>
      </c>
      <c r="AZ34" s="12"/>
      <c r="BA34" s="19"/>
      <c r="BB34" s="19"/>
      <c r="BC34" s="19"/>
      <c r="BD34" s="19"/>
      <c r="BE34" s="19" t="s">
        <v>827</v>
      </c>
      <c r="BF34" s="19"/>
      <c r="BG34" s="19"/>
      <c r="BH34" s="12"/>
      <c r="BI34" s="12"/>
    </row>
    <row r="35" spans="1:61" ht="16" customHeight="1" x14ac:dyDescent="0.2">
      <c r="A35" s="12">
        <v>1000001</v>
      </c>
      <c r="B35" s="12" t="s">
        <v>622</v>
      </c>
      <c r="C35" s="12" t="s">
        <v>623</v>
      </c>
      <c r="D35" s="12" t="s">
        <v>624</v>
      </c>
      <c r="E35" s="12" t="s">
        <v>625</v>
      </c>
      <c r="F35" s="12">
        <v>2015</v>
      </c>
      <c r="G35" s="12" t="s">
        <v>717</v>
      </c>
      <c r="H35" s="12" t="s">
        <v>819</v>
      </c>
      <c r="I35" s="12" t="s">
        <v>23</v>
      </c>
      <c r="J35" s="12" t="s">
        <v>719</v>
      </c>
      <c r="K35" s="12">
        <v>2000</v>
      </c>
      <c r="L35" s="12" t="s">
        <v>15</v>
      </c>
      <c r="M35" s="12">
        <v>60</v>
      </c>
      <c r="N35" s="12" t="s">
        <v>15</v>
      </c>
      <c r="O35" s="12">
        <v>60</v>
      </c>
      <c r="P35" s="12">
        <v>556</v>
      </c>
      <c r="Q35" s="12" t="s">
        <v>15</v>
      </c>
      <c r="R35" s="12" t="s">
        <v>15</v>
      </c>
      <c r="S35" s="12" t="s">
        <v>720</v>
      </c>
      <c r="T35" s="12" t="s">
        <v>769</v>
      </c>
      <c r="U35" s="13" t="s">
        <v>796</v>
      </c>
      <c r="V35" s="12" t="s">
        <v>760</v>
      </c>
      <c r="W35" s="14">
        <v>12</v>
      </c>
      <c r="X35" s="13">
        <v>2.75E-2</v>
      </c>
      <c r="Y35" s="12">
        <v>8.9999999999999993E-3</v>
      </c>
      <c r="Z35" s="12" t="s">
        <v>17</v>
      </c>
      <c r="AA35" s="16">
        <v>5.6584362139917695E-2</v>
      </c>
      <c r="AB35" s="12" t="s">
        <v>15</v>
      </c>
      <c r="AC35" s="12" t="s">
        <v>15</v>
      </c>
      <c r="AD35" s="12" t="s">
        <v>15</v>
      </c>
      <c r="AE35" s="12" t="s">
        <v>15</v>
      </c>
      <c r="AF35" s="12" t="s">
        <v>15</v>
      </c>
      <c r="AG35" s="12" t="s">
        <v>15</v>
      </c>
      <c r="AH35" s="16">
        <v>2.75E-2</v>
      </c>
      <c r="AI35" s="16">
        <v>-2.75E-2</v>
      </c>
      <c r="AJ35" s="18">
        <v>1</v>
      </c>
      <c r="AK35" s="12" t="s">
        <v>724</v>
      </c>
      <c r="AL35" s="12">
        <v>-1</v>
      </c>
      <c r="AM35" s="12" t="s">
        <v>828</v>
      </c>
      <c r="AN35" s="12" t="s">
        <v>726</v>
      </c>
      <c r="AO35" s="12" t="s">
        <v>24</v>
      </c>
      <c r="AP35" s="12" t="s">
        <v>24</v>
      </c>
      <c r="AQ35" s="12" t="s">
        <v>15</v>
      </c>
      <c r="AR35" s="12" t="s">
        <v>24</v>
      </c>
      <c r="AS35" s="12" t="s">
        <v>15</v>
      </c>
      <c r="AT35" s="12">
        <v>11</v>
      </c>
      <c r="AU35" s="12" t="s">
        <v>24</v>
      </c>
      <c r="AV35" s="12" t="s">
        <v>15</v>
      </c>
      <c r="AW35" s="12" t="s">
        <v>15</v>
      </c>
      <c r="AX35" s="16" t="s">
        <v>15</v>
      </c>
      <c r="AY35" s="12" t="s">
        <v>15</v>
      </c>
      <c r="AZ35" s="12"/>
      <c r="BA35" s="19"/>
      <c r="BB35" s="19"/>
      <c r="BC35" s="19"/>
      <c r="BD35" s="19"/>
      <c r="BE35" s="19"/>
      <c r="BF35" s="19" t="s">
        <v>829</v>
      </c>
      <c r="BG35" s="19"/>
      <c r="BH35" s="12"/>
      <c r="BI35" s="12"/>
    </row>
    <row r="36" spans="1:61" ht="16" customHeight="1" x14ac:dyDescent="0.2">
      <c r="A36" s="12">
        <v>1000001</v>
      </c>
      <c r="B36" s="12" t="s">
        <v>622</v>
      </c>
      <c r="C36" s="12" t="s">
        <v>623</v>
      </c>
      <c r="D36" s="12" t="s">
        <v>624</v>
      </c>
      <c r="E36" s="12" t="s">
        <v>625</v>
      </c>
      <c r="F36" s="12">
        <v>2015</v>
      </c>
      <c r="G36" s="12" t="s">
        <v>717</v>
      </c>
      <c r="H36" s="12" t="s">
        <v>819</v>
      </c>
      <c r="I36" s="12" t="s">
        <v>23</v>
      </c>
      <c r="J36" s="12" t="s">
        <v>719</v>
      </c>
      <c r="K36" s="12">
        <v>2000</v>
      </c>
      <c r="L36" s="12" t="s">
        <v>15</v>
      </c>
      <c r="M36" s="12">
        <v>60</v>
      </c>
      <c r="N36" s="12" t="s">
        <v>15</v>
      </c>
      <c r="O36" s="12">
        <v>60</v>
      </c>
      <c r="P36" s="12">
        <v>556</v>
      </c>
      <c r="Q36" s="12" t="s">
        <v>15</v>
      </c>
      <c r="R36" s="12" t="s">
        <v>15</v>
      </c>
      <c r="S36" s="12" t="s">
        <v>720</v>
      </c>
      <c r="T36" s="12" t="s">
        <v>769</v>
      </c>
      <c r="U36" s="13" t="s">
        <v>796</v>
      </c>
      <c r="V36" s="12" t="s">
        <v>760</v>
      </c>
      <c r="W36" s="14">
        <v>12</v>
      </c>
      <c r="X36" s="13">
        <v>2.8400000000000002E-2</v>
      </c>
      <c r="Y36" s="12">
        <v>8.9999999999999993E-3</v>
      </c>
      <c r="Z36" s="12" t="s">
        <v>17</v>
      </c>
      <c r="AA36" s="16">
        <v>5.8436213991769549E-2</v>
      </c>
      <c r="AB36" s="12" t="s">
        <v>15</v>
      </c>
      <c r="AC36" s="12" t="s">
        <v>15</v>
      </c>
      <c r="AD36" s="12" t="s">
        <v>15</v>
      </c>
      <c r="AE36" s="12" t="s">
        <v>15</v>
      </c>
      <c r="AF36" s="12" t="s">
        <v>15</v>
      </c>
      <c r="AG36" s="12" t="s">
        <v>15</v>
      </c>
      <c r="AH36" s="16">
        <v>2.8400000000000002E-2</v>
      </c>
      <c r="AI36" s="16">
        <v>-2.8400000000000002E-2</v>
      </c>
      <c r="AJ36" s="18">
        <v>1</v>
      </c>
      <c r="AK36" s="12" t="s">
        <v>724</v>
      </c>
      <c r="AL36" s="12">
        <v>-1</v>
      </c>
      <c r="AM36" s="12" t="s">
        <v>828</v>
      </c>
      <c r="AN36" s="12" t="s">
        <v>726</v>
      </c>
      <c r="AO36" s="12" t="s">
        <v>24</v>
      </c>
      <c r="AP36" s="12" t="s">
        <v>24</v>
      </c>
      <c r="AQ36" s="12" t="s">
        <v>15</v>
      </c>
      <c r="AR36" s="12" t="s">
        <v>24</v>
      </c>
      <c r="AS36" s="12" t="s">
        <v>15</v>
      </c>
      <c r="AT36" s="12">
        <v>11</v>
      </c>
      <c r="AU36" s="12" t="s">
        <v>24</v>
      </c>
      <c r="AV36" s="12" t="s">
        <v>15</v>
      </c>
      <c r="AW36" s="12" t="s">
        <v>15</v>
      </c>
      <c r="AX36" s="16" t="s">
        <v>15</v>
      </c>
      <c r="AY36" s="12" t="s">
        <v>15</v>
      </c>
      <c r="AZ36" s="12"/>
      <c r="BA36" s="19"/>
      <c r="BB36" s="19"/>
      <c r="BC36" s="19"/>
      <c r="BD36" s="19"/>
      <c r="BE36" s="19"/>
      <c r="BF36" s="19"/>
      <c r="BG36" s="19"/>
      <c r="BH36" s="12"/>
      <c r="BI36" s="12"/>
    </row>
    <row r="37" spans="1:61" ht="16" customHeight="1" x14ac:dyDescent="0.2">
      <c r="A37" s="12">
        <v>1000001</v>
      </c>
      <c r="B37" s="12" t="s">
        <v>622</v>
      </c>
      <c r="C37" s="12" t="s">
        <v>623</v>
      </c>
      <c r="D37" s="12" t="s">
        <v>624</v>
      </c>
      <c r="E37" s="12" t="s">
        <v>625</v>
      </c>
      <c r="F37" s="12">
        <v>2015</v>
      </c>
      <c r="G37" s="12" t="s">
        <v>717</v>
      </c>
      <c r="H37" s="12" t="s">
        <v>819</v>
      </c>
      <c r="I37" s="12" t="s">
        <v>23</v>
      </c>
      <c r="J37" s="12" t="s">
        <v>719</v>
      </c>
      <c r="K37" s="12">
        <v>2000</v>
      </c>
      <c r="L37" s="12" t="s">
        <v>15</v>
      </c>
      <c r="M37" s="12">
        <v>60</v>
      </c>
      <c r="N37" s="12" t="s">
        <v>15</v>
      </c>
      <c r="O37" s="12">
        <v>60</v>
      </c>
      <c r="P37" s="12">
        <v>556</v>
      </c>
      <c r="Q37" s="12" t="s">
        <v>15</v>
      </c>
      <c r="R37" s="12" t="s">
        <v>15</v>
      </c>
      <c r="S37" s="12" t="s">
        <v>720</v>
      </c>
      <c r="T37" s="12" t="s">
        <v>769</v>
      </c>
      <c r="U37" s="13" t="s">
        <v>796</v>
      </c>
      <c r="V37" s="12" t="s">
        <v>760</v>
      </c>
      <c r="W37" s="14">
        <v>12</v>
      </c>
      <c r="X37" s="13">
        <v>2.7900000000000001E-2</v>
      </c>
      <c r="Y37" s="12">
        <v>8.9999999999999993E-3</v>
      </c>
      <c r="Z37" s="12" t="s">
        <v>17</v>
      </c>
      <c r="AA37" s="16">
        <v>4.7241609030395773E-2</v>
      </c>
      <c r="AB37" s="12" t="s">
        <v>15</v>
      </c>
      <c r="AC37" s="12" t="s">
        <v>15</v>
      </c>
      <c r="AD37" s="12" t="s">
        <v>15</v>
      </c>
      <c r="AE37" s="12" t="s">
        <v>15</v>
      </c>
      <c r="AF37" s="12" t="s">
        <v>15</v>
      </c>
      <c r="AG37" s="12" t="s">
        <v>15</v>
      </c>
      <c r="AH37" s="16">
        <v>2.7900000000000001E-2</v>
      </c>
      <c r="AI37" s="16">
        <v>-2.7900000000000001E-2</v>
      </c>
      <c r="AJ37" s="18">
        <v>1</v>
      </c>
      <c r="AK37" s="12" t="s">
        <v>724</v>
      </c>
      <c r="AL37" s="12">
        <v>-1</v>
      </c>
      <c r="AM37" s="12" t="s">
        <v>828</v>
      </c>
      <c r="AN37" s="12" t="s">
        <v>726</v>
      </c>
      <c r="AO37" s="12" t="s">
        <v>24</v>
      </c>
      <c r="AP37" s="12" t="s">
        <v>24</v>
      </c>
      <c r="AQ37" s="12" t="s">
        <v>15</v>
      </c>
      <c r="AR37" s="12" t="s">
        <v>24</v>
      </c>
      <c r="AS37" s="12" t="s">
        <v>15</v>
      </c>
      <c r="AT37" s="12">
        <v>11</v>
      </c>
      <c r="AU37" s="12" t="s">
        <v>24</v>
      </c>
      <c r="AV37" s="12" t="s">
        <v>15</v>
      </c>
      <c r="AW37" s="12" t="s">
        <v>15</v>
      </c>
      <c r="AX37" s="16" t="s">
        <v>15</v>
      </c>
      <c r="AY37" s="12" t="s">
        <v>15</v>
      </c>
      <c r="AZ37" s="12"/>
      <c r="BA37" s="19"/>
      <c r="BB37" s="19"/>
      <c r="BC37" s="19"/>
      <c r="BD37" s="19"/>
      <c r="BE37" s="19"/>
      <c r="BF37" s="19"/>
      <c r="BG37" s="19"/>
      <c r="BH37" s="12"/>
      <c r="BI37" s="12"/>
    </row>
    <row r="38" spans="1:61" ht="16" customHeight="1" x14ac:dyDescent="0.2">
      <c r="A38" s="12">
        <v>1000001</v>
      </c>
      <c r="B38" s="12" t="s">
        <v>622</v>
      </c>
      <c r="C38" s="12" t="s">
        <v>623</v>
      </c>
      <c r="D38" s="12" t="s">
        <v>624</v>
      </c>
      <c r="E38" s="12" t="s">
        <v>625</v>
      </c>
      <c r="F38" s="12">
        <v>2015</v>
      </c>
      <c r="G38" s="12" t="s">
        <v>717</v>
      </c>
      <c r="H38" s="12" t="s">
        <v>819</v>
      </c>
      <c r="I38" s="12" t="s">
        <v>23</v>
      </c>
      <c r="J38" s="12" t="s">
        <v>719</v>
      </c>
      <c r="K38" s="12">
        <v>2000</v>
      </c>
      <c r="L38" s="12" t="s">
        <v>15</v>
      </c>
      <c r="M38" s="12">
        <v>60</v>
      </c>
      <c r="N38" s="12" t="s">
        <v>15</v>
      </c>
      <c r="O38" s="12">
        <v>60</v>
      </c>
      <c r="P38" s="12">
        <v>556</v>
      </c>
      <c r="Q38" s="12" t="s">
        <v>15</v>
      </c>
      <c r="R38" s="12" t="s">
        <v>15</v>
      </c>
      <c r="S38" s="12" t="s">
        <v>720</v>
      </c>
      <c r="T38" s="12" t="s">
        <v>769</v>
      </c>
      <c r="U38" s="13" t="s">
        <v>796</v>
      </c>
      <c r="V38" s="12" t="s">
        <v>760</v>
      </c>
      <c r="W38" s="14">
        <v>12</v>
      </c>
      <c r="X38" s="13">
        <v>2.9000000000000001E-2</v>
      </c>
      <c r="Y38" s="12">
        <v>8.9999999999999993E-3</v>
      </c>
      <c r="Z38" s="12" t="s">
        <v>17</v>
      </c>
      <c r="AA38" s="16">
        <v>4.9104181429443637E-2</v>
      </c>
      <c r="AB38" s="12" t="s">
        <v>15</v>
      </c>
      <c r="AC38" s="12" t="s">
        <v>15</v>
      </c>
      <c r="AD38" s="12" t="s">
        <v>15</v>
      </c>
      <c r="AE38" s="12" t="s">
        <v>15</v>
      </c>
      <c r="AF38" s="12" t="s">
        <v>15</v>
      </c>
      <c r="AG38" s="12" t="s">
        <v>15</v>
      </c>
      <c r="AH38" s="16">
        <v>2.9000000000000001E-2</v>
      </c>
      <c r="AI38" s="16">
        <v>-2.9000000000000001E-2</v>
      </c>
      <c r="AJ38" s="18">
        <v>1</v>
      </c>
      <c r="AK38" s="12" t="s">
        <v>724</v>
      </c>
      <c r="AL38" s="12">
        <v>-1</v>
      </c>
      <c r="AM38" s="12" t="s">
        <v>828</v>
      </c>
      <c r="AN38" s="12" t="s">
        <v>726</v>
      </c>
      <c r="AO38" s="12" t="s">
        <v>24</v>
      </c>
      <c r="AP38" s="12" t="s">
        <v>24</v>
      </c>
      <c r="AQ38" s="12" t="s">
        <v>15</v>
      </c>
      <c r="AR38" s="12" t="s">
        <v>24</v>
      </c>
      <c r="AS38" s="12" t="s">
        <v>15</v>
      </c>
      <c r="AT38" s="12">
        <v>11</v>
      </c>
      <c r="AU38" s="12" t="s">
        <v>24</v>
      </c>
      <c r="AV38" s="12" t="s">
        <v>15</v>
      </c>
      <c r="AW38" s="12" t="s">
        <v>15</v>
      </c>
      <c r="AX38" s="16" t="s">
        <v>15</v>
      </c>
      <c r="AY38" s="12" t="s">
        <v>15</v>
      </c>
      <c r="AZ38" s="12"/>
      <c r="BA38" s="19"/>
      <c r="BB38" s="19"/>
      <c r="BC38" s="19"/>
      <c r="BD38" s="19"/>
      <c r="BE38" s="19"/>
      <c r="BF38" s="19"/>
      <c r="BG38" s="19"/>
      <c r="BH38" s="12"/>
      <c r="BI38" s="12"/>
    </row>
    <row r="39" spans="1:61" ht="16" customHeight="1" x14ac:dyDescent="0.2">
      <c r="A39" s="12">
        <v>1280</v>
      </c>
      <c r="B39" s="12" t="s">
        <v>95</v>
      </c>
      <c r="C39" s="12" t="s">
        <v>96</v>
      </c>
      <c r="D39" s="12" t="s">
        <v>830</v>
      </c>
      <c r="E39" s="12" t="s">
        <v>98</v>
      </c>
      <c r="F39" s="12">
        <v>2017</v>
      </c>
      <c r="G39" s="12" t="s">
        <v>831</v>
      </c>
      <c r="H39" s="12" t="s">
        <v>831</v>
      </c>
      <c r="I39" s="12" t="s">
        <v>23</v>
      </c>
      <c r="J39" s="12" t="s">
        <v>719</v>
      </c>
      <c r="K39" s="12">
        <v>2006</v>
      </c>
      <c r="L39" s="12" t="s">
        <v>15</v>
      </c>
      <c r="M39" s="12">
        <v>84</v>
      </c>
      <c r="N39" s="12" t="s">
        <v>15</v>
      </c>
      <c r="O39" s="12">
        <v>84</v>
      </c>
      <c r="P39" s="12">
        <v>46</v>
      </c>
      <c r="Q39" s="12">
        <v>23</v>
      </c>
      <c r="R39" s="12" t="s">
        <v>15</v>
      </c>
      <c r="S39" s="12" t="s">
        <v>720</v>
      </c>
      <c r="T39" s="12" t="s">
        <v>721</v>
      </c>
      <c r="U39" s="13" t="s">
        <v>796</v>
      </c>
      <c r="V39" s="12" t="s">
        <v>760</v>
      </c>
      <c r="W39" s="14">
        <v>10</v>
      </c>
      <c r="X39" s="13" t="s">
        <v>15</v>
      </c>
      <c r="Y39" s="13" t="s">
        <v>15</v>
      </c>
      <c r="Z39" s="12" t="s">
        <v>17</v>
      </c>
      <c r="AA39" s="16">
        <v>1.0966791675583711</v>
      </c>
      <c r="AB39" s="12" t="s">
        <v>15</v>
      </c>
      <c r="AC39" s="12" t="s">
        <v>15</v>
      </c>
      <c r="AD39" s="12">
        <v>8.8999999999999996E-2</v>
      </c>
      <c r="AE39" s="12" t="s">
        <v>15</v>
      </c>
      <c r="AF39" s="37">
        <v>0.66400000000000003</v>
      </c>
      <c r="AG39" s="12">
        <v>-8.8999999999999996E-2</v>
      </c>
      <c r="AH39" s="16">
        <v>-0.13403614457831323</v>
      </c>
      <c r="AI39" s="16">
        <v>-0.13403614457831323</v>
      </c>
      <c r="AJ39" s="18">
        <v>1</v>
      </c>
      <c r="AK39" s="12" t="s">
        <v>15</v>
      </c>
      <c r="AL39" s="12">
        <v>-1</v>
      </c>
      <c r="AM39" s="12" t="s">
        <v>725</v>
      </c>
      <c r="AN39" s="12" t="s">
        <v>803</v>
      </c>
      <c r="AO39" s="12" t="s">
        <v>24</v>
      </c>
      <c r="AP39" s="12" t="s">
        <v>24</v>
      </c>
      <c r="AQ39" s="12" t="s">
        <v>15</v>
      </c>
      <c r="AR39" s="12" t="s">
        <v>24</v>
      </c>
      <c r="AS39" s="12" t="s">
        <v>15</v>
      </c>
      <c r="AT39" s="12" t="s">
        <v>15</v>
      </c>
      <c r="AU39" s="12" t="s">
        <v>24</v>
      </c>
      <c r="AV39" s="12" t="s">
        <v>15</v>
      </c>
      <c r="AW39" s="12" t="s">
        <v>15</v>
      </c>
      <c r="AX39" s="16" t="s">
        <v>15</v>
      </c>
      <c r="AY39" s="12" t="s">
        <v>15</v>
      </c>
      <c r="AZ39" s="12"/>
      <c r="BA39" s="19"/>
      <c r="BB39" s="19"/>
      <c r="BC39" s="19" t="s">
        <v>832</v>
      </c>
      <c r="BD39" s="19"/>
      <c r="BE39" s="20" t="s">
        <v>833</v>
      </c>
      <c r="BF39" s="19"/>
      <c r="BG39" s="19"/>
      <c r="BH39" s="12"/>
      <c r="BI39" s="12"/>
    </row>
    <row r="40" spans="1:61" ht="16" customHeight="1" x14ac:dyDescent="0.2">
      <c r="A40" s="12">
        <v>1280</v>
      </c>
      <c r="B40" s="12" t="s">
        <v>95</v>
      </c>
      <c r="C40" s="12" t="s">
        <v>96</v>
      </c>
      <c r="D40" s="12" t="s">
        <v>830</v>
      </c>
      <c r="E40" s="12" t="s">
        <v>98</v>
      </c>
      <c r="F40" s="12">
        <v>2017</v>
      </c>
      <c r="G40" s="12" t="s">
        <v>831</v>
      </c>
      <c r="H40" s="12" t="s">
        <v>831</v>
      </c>
      <c r="I40" s="12" t="s">
        <v>23</v>
      </c>
      <c r="J40" s="12" t="s">
        <v>719</v>
      </c>
      <c r="K40" s="12">
        <v>2006</v>
      </c>
      <c r="L40" s="12" t="s">
        <v>15</v>
      </c>
      <c r="M40" s="12">
        <v>84</v>
      </c>
      <c r="N40" s="12" t="s">
        <v>15</v>
      </c>
      <c r="O40" s="12">
        <v>84</v>
      </c>
      <c r="P40" s="12">
        <v>32</v>
      </c>
      <c r="Q40" s="12">
        <v>16</v>
      </c>
      <c r="R40" s="12" t="s">
        <v>15</v>
      </c>
      <c r="S40" s="12" t="s">
        <v>720</v>
      </c>
      <c r="T40" s="12" t="s">
        <v>721</v>
      </c>
      <c r="U40" s="13" t="s">
        <v>796</v>
      </c>
      <c r="V40" s="12" t="s">
        <v>760</v>
      </c>
      <c r="W40" s="14">
        <v>10</v>
      </c>
      <c r="X40" s="13" t="s">
        <v>15</v>
      </c>
      <c r="Y40" s="13" t="s">
        <v>15</v>
      </c>
      <c r="Z40" s="12" t="s">
        <v>17</v>
      </c>
      <c r="AA40" s="16">
        <v>1.3148721306841971</v>
      </c>
      <c r="AB40" s="12" t="s">
        <v>15</v>
      </c>
      <c r="AC40" s="12" t="s">
        <v>15</v>
      </c>
      <c r="AD40" s="12">
        <v>0.44900000000000001</v>
      </c>
      <c r="AE40" s="12" t="s">
        <v>15</v>
      </c>
      <c r="AF40" s="12">
        <v>1.0229999999999999</v>
      </c>
      <c r="AG40" s="12">
        <v>-0.44900000000000001</v>
      </c>
      <c r="AH40" s="16">
        <v>-0.43890518084066477</v>
      </c>
      <c r="AI40" s="16">
        <v>-0.43890518084066477</v>
      </c>
      <c r="AJ40" s="18">
        <v>1</v>
      </c>
      <c r="AK40" s="12" t="s">
        <v>15</v>
      </c>
      <c r="AL40" s="12">
        <v>-1</v>
      </c>
      <c r="AM40" s="12" t="s">
        <v>725</v>
      </c>
      <c r="AN40" s="12" t="s">
        <v>803</v>
      </c>
      <c r="AO40" s="12" t="s">
        <v>24</v>
      </c>
      <c r="AP40" s="12" t="s">
        <v>24</v>
      </c>
      <c r="AQ40" s="12" t="s">
        <v>15</v>
      </c>
      <c r="AR40" s="12" t="s">
        <v>24</v>
      </c>
      <c r="AS40" s="12" t="s">
        <v>15</v>
      </c>
      <c r="AT40" s="12" t="s">
        <v>15</v>
      </c>
      <c r="AU40" s="12" t="s">
        <v>24</v>
      </c>
      <c r="AV40" s="12" t="s">
        <v>15</v>
      </c>
      <c r="AW40" s="12" t="s">
        <v>15</v>
      </c>
      <c r="AX40" s="16" t="s">
        <v>15</v>
      </c>
      <c r="AY40" s="12" t="s">
        <v>15</v>
      </c>
      <c r="AZ40" s="12"/>
      <c r="BA40" s="19"/>
      <c r="BB40" s="19"/>
      <c r="BC40" s="19" t="s">
        <v>832</v>
      </c>
      <c r="BD40" s="19"/>
      <c r="BE40" s="20" t="s">
        <v>833</v>
      </c>
      <c r="BF40" s="19"/>
      <c r="BG40" s="19"/>
      <c r="BH40" s="12"/>
      <c r="BI40" s="12"/>
    </row>
    <row r="41" spans="1:61" ht="16" customHeight="1" x14ac:dyDescent="0.2">
      <c r="A41" s="38">
        <v>731</v>
      </c>
      <c r="B41" s="38" t="s">
        <v>834</v>
      </c>
      <c r="C41" s="38" t="s">
        <v>149</v>
      </c>
      <c r="D41" s="38" t="s">
        <v>835</v>
      </c>
      <c r="E41" s="38" t="s">
        <v>151</v>
      </c>
      <c r="F41" s="38">
        <v>2020</v>
      </c>
      <c r="G41" s="38" t="s">
        <v>717</v>
      </c>
      <c r="H41" s="38" t="s">
        <v>718</v>
      </c>
      <c r="I41" s="38" t="s">
        <v>23</v>
      </c>
      <c r="J41" s="38" t="s">
        <v>719</v>
      </c>
      <c r="K41" s="38">
        <v>2011</v>
      </c>
      <c r="L41" s="38">
        <v>2003</v>
      </c>
      <c r="M41" s="38">
        <v>60</v>
      </c>
      <c r="N41" s="38" t="s">
        <v>15</v>
      </c>
      <c r="O41" s="38">
        <v>96</v>
      </c>
      <c r="P41" s="12">
        <v>1</v>
      </c>
      <c r="Q41" s="38">
        <v>1</v>
      </c>
      <c r="R41" s="38" t="s">
        <v>15</v>
      </c>
      <c r="S41" s="12" t="s">
        <v>720</v>
      </c>
      <c r="T41" s="12" t="s">
        <v>836</v>
      </c>
      <c r="U41" s="13" t="s">
        <v>796</v>
      </c>
      <c r="V41" s="38" t="s">
        <v>15</v>
      </c>
      <c r="W41" s="39">
        <v>7</v>
      </c>
      <c r="X41" s="40" t="s">
        <v>15</v>
      </c>
      <c r="Y41" s="38" t="s">
        <v>15</v>
      </c>
      <c r="Z41" s="38" t="s">
        <v>24</v>
      </c>
      <c r="AA41" s="38" t="s">
        <v>15</v>
      </c>
      <c r="AB41" s="12" t="s">
        <v>15</v>
      </c>
      <c r="AC41" s="12" t="s">
        <v>15</v>
      </c>
      <c r="AD41" s="38" t="s">
        <v>15</v>
      </c>
      <c r="AE41" s="38" t="s">
        <v>15</v>
      </c>
      <c r="AF41" s="38" t="s">
        <v>15</v>
      </c>
      <c r="AG41" s="38" t="s">
        <v>15</v>
      </c>
      <c r="AH41" s="41">
        <v>0</v>
      </c>
      <c r="AI41" s="41">
        <v>0</v>
      </c>
      <c r="AJ41" s="42">
        <v>1</v>
      </c>
      <c r="AK41" s="38" t="s">
        <v>15</v>
      </c>
      <c r="AL41" s="38" t="s">
        <v>15</v>
      </c>
      <c r="AM41" s="12" t="s">
        <v>725</v>
      </c>
      <c r="AN41" s="12" t="s">
        <v>803</v>
      </c>
      <c r="AO41" s="38" t="s">
        <v>24</v>
      </c>
      <c r="AP41" s="38" t="s">
        <v>17</v>
      </c>
      <c r="AQ41" s="38" t="s">
        <v>727</v>
      </c>
      <c r="AR41" s="38" t="s">
        <v>24</v>
      </c>
      <c r="AS41" s="12" t="s">
        <v>15</v>
      </c>
      <c r="AT41" s="38" t="s">
        <v>15</v>
      </c>
      <c r="AU41" s="12" t="s">
        <v>24</v>
      </c>
      <c r="AV41" s="12" t="s">
        <v>15</v>
      </c>
      <c r="AW41" s="12" t="s">
        <v>15</v>
      </c>
      <c r="AX41" s="16" t="s">
        <v>15</v>
      </c>
      <c r="AY41" s="12" t="s">
        <v>15</v>
      </c>
      <c r="AZ41" s="12"/>
      <c r="BA41" s="43"/>
      <c r="BB41" s="43"/>
      <c r="BC41" s="43"/>
      <c r="BD41" s="43"/>
      <c r="BE41" s="43" t="s">
        <v>837</v>
      </c>
      <c r="BF41" s="43"/>
      <c r="BG41" s="43" t="s">
        <v>838</v>
      </c>
      <c r="BH41" s="38"/>
      <c r="BI41" s="38"/>
    </row>
    <row r="42" spans="1:61" ht="16" customHeight="1" x14ac:dyDescent="0.2">
      <c r="A42" s="38">
        <v>705</v>
      </c>
      <c r="B42" s="38" t="s">
        <v>839</v>
      </c>
      <c r="C42" s="38" t="s">
        <v>182</v>
      </c>
      <c r="D42" s="38" t="s">
        <v>840</v>
      </c>
      <c r="E42" s="38" t="s">
        <v>184</v>
      </c>
      <c r="F42" s="38">
        <v>2020</v>
      </c>
      <c r="G42" s="38" t="s">
        <v>717</v>
      </c>
      <c r="H42" s="38" t="s">
        <v>748</v>
      </c>
      <c r="I42" s="38" t="s">
        <v>23</v>
      </c>
      <c r="J42" s="38" t="s">
        <v>719</v>
      </c>
      <c r="K42" s="38">
        <v>2010</v>
      </c>
      <c r="L42" s="38">
        <v>2000</v>
      </c>
      <c r="M42" s="38">
        <v>96</v>
      </c>
      <c r="N42" s="38" t="s">
        <v>15</v>
      </c>
      <c r="O42" s="38">
        <v>216</v>
      </c>
      <c r="P42" s="38">
        <v>84</v>
      </c>
      <c r="Q42" s="38">
        <v>42</v>
      </c>
      <c r="R42" s="38">
        <v>42</v>
      </c>
      <c r="S42" s="12" t="s">
        <v>720</v>
      </c>
      <c r="T42" s="38" t="s">
        <v>831</v>
      </c>
      <c r="U42" s="13" t="s">
        <v>820</v>
      </c>
      <c r="V42" s="38" t="s">
        <v>760</v>
      </c>
      <c r="W42" s="39">
        <v>11</v>
      </c>
      <c r="X42" s="40" t="s">
        <v>15</v>
      </c>
      <c r="Y42" s="38" t="s">
        <v>15</v>
      </c>
      <c r="Z42" s="38" t="s">
        <v>17</v>
      </c>
      <c r="AA42" s="41">
        <v>2.9361010975735204E-2</v>
      </c>
      <c r="AB42" s="38" t="s">
        <v>15</v>
      </c>
      <c r="AC42" s="38" t="s">
        <v>15</v>
      </c>
      <c r="AD42" s="41">
        <v>2.9361010975735204E-2</v>
      </c>
      <c r="AE42" s="12" t="s">
        <v>15</v>
      </c>
      <c r="AF42" s="44" t="s">
        <v>15</v>
      </c>
      <c r="AG42" s="44" t="s">
        <v>15</v>
      </c>
      <c r="AH42" s="41" t="s">
        <v>15</v>
      </c>
      <c r="AI42" s="41">
        <v>2.0833333333333353E-2</v>
      </c>
      <c r="AJ42" s="42">
        <v>1</v>
      </c>
      <c r="AK42" s="12" t="s">
        <v>724</v>
      </c>
      <c r="AL42" s="38">
        <v>1</v>
      </c>
      <c r="AM42" s="12" t="s">
        <v>725</v>
      </c>
      <c r="AN42" s="12" t="s">
        <v>726</v>
      </c>
      <c r="AO42" s="38" t="s">
        <v>24</v>
      </c>
      <c r="AP42" s="38" t="s">
        <v>24</v>
      </c>
      <c r="AQ42" s="38" t="s">
        <v>15</v>
      </c>
      <c r="AR42" s="38" t="s">
        <v>24</v>
      </c>
      <c r="AS42" s="12" t="s">
        <v>15</v>
      </c>
      <c r="AT42" s="38" t="s">
        <v>15</v>
      </c>
      <c r="AU42" s="12" t="s">
        <v>24</v>
      </c>
      <c r="AV42" s="12" t="s">
        <v>15</v>
      </c>
      <c r="AW42" s="12" t="s">
        <v>15</v>
      </c>
      <c r="AX42" s="16" t="s">
        <v>15</v>
      </c>
      <c r="AY42" s="12" t="s">
        <v>15</v>
      </c>
      <c r="AZ42" s="12"/>
      <c r="BA42" s="43"/>
      <c r="BB42" s="43"/>
      <c r="BC42" s="43" t="s">
        <v>841</v>
      </c>
      <c r="BD42" s="43" t="s">
        <v>842</v>
      </c>
      <c r="BE42" s="43" t="s">
        <v>843</v>
      </c>
      <c r="BF42" s="43"/>
      <c r="BG42" s="43"/>
      <c r="BH42" s="38"/>
      <c r="BI42" s="38"/>
    </row>
    <row r="43" spans="1:61" ht="16" customHeight="1" x14ac:dyDescent="0.2">
      <c r="A43" s="38">
        <v>705</v>
      </c>
      <c r="B43" s="38" t="s">
        <v>839</v>
      </c>
      <c r="C43" s="38" t="s">
        <v>182</v>
      </c>
      <c r="D43" s="38" t="s">
        <v>840</v>
      </c>
      <c r="E43" s="38" t="s">
        <v>184</v>
      </c>
      <c r="F43" s="38">
        <v>2020</v>
      </c>
      <c r="G43" s="38" t="s">
        <v>717</v>
      </c>
      <c r="H43" s="38" t="s">
        <v>748</v>
      </c>
      <c r="I43" s="38" t="s">
        <v>23</v>
      </c>
      <c r="J43" s="38" t="s">
        <v>719</v>
      </c>
      <c r="K43" s="38">
        <v>2010</v>
      </c>
      <c r="L43" s="38">
        <v>2000</v>
      </c>
      <c r="M43" s="38">
        <v>96</v>
      </c>
      <c r="N43" s="38" t="s">
        <v>15</v>
      </c>
      <c r="O43" s="38">
        <v>216</v>
      </c>
      <c r="P43" s="38">
        <v>1368</v>
      </c>
      <c r="Q43" s="38">
        <v>140</v>
      </c>
      <c r="R43" s="38">
        <v>1228</v>
      </c>
      <c r="S43" s="12" t="s">
        <v>720</v>
      </c>
      <c r="T43" s="38" t="s">
        <v>831</v>
      </c>
      <c r="U43" s="13" t="s">
        <v>820</v>
      </c>
      <c r="V43" s="38" t="s">
        <v>760</v>
      </c>
      <c r="W43" s="39">
        <v>11</v>
      </c>
      <c r="X43" s="40" t="s">
        <v>15</v>
      </c>
      <c r="Y43" s="38" t="s">
        <v>15</v>
      </c>
      <c r="Z43" s="38" t="s">
        <v>17</v>
      </c>
      <c r="AA43" s="41">
        <v>9.1596965542979011E-2</v>
      </c>
      <c r="AB43" s="38" t="s">
        <v>15</v>
      </c>
      <c r="AC43" s="38" t="s">
        <v>15</v>
      </c>
      <c r="AD43" s="41">
        <v>9.1596965542979011E-2</v>
      </c>
      <c r="AE43" s="38" t="s">
        <v>15</v>
      </c>
      <c r="AF43" s="44" t="s">
        <v>15</v>
      </c>
      <c r="AG43" s="44" t="s">
        <v>15</v>
      </c>
      <c r="AH43" s="41" t="s">
        <v>15</v>
      </c>
      <c r="AI43" s="41">
        <v>5.49828178694158E-2</v>
      </c>
      <c r="AJ43" s="42">
        <v>1</v>
      </c>
      <c r="AK43" s="12" t="s">
        <v>724</v>
      </c>
      <c r="AL43" s="38">
        <v>-1</v>
      </c>
      <c r="AM43" s="12" t="s">
        <v>725</v>
      </c>
      <c r="AN43" s="12" t="s">
        <v>726</v>
      </c>
      <c r="AO43" s="38" t="s">
        <v>24</v>
      </c>
      <c r="AP43" s="38" t="s">
        <v>24</v>
      </c>
      <c r="AQ43" s="38" t="s">
        <v>15</v>
      </c>
      <c r="AR43" s="38" t="s">
        <v>24</v>
      </c>
      <c r="AS43" s="12" t="s">
        <v>15</v>
      </c>
      <c r="AT43" s="38" t="s">
        <v>15</v>
      </c>
      <c r="AU43" s="12" t="s">
        <v>24</v>
      </c>
      <c r="AV43" s="12" t="s">
        <v>15</v>
      </c>
      <c r="AW43" s="12" t="s">
        <v>15</v>
      </c>
      <c r="AX43" s="16" t="s">
        <v>15</v>
      </c>
      <c r="AY43" s="12" t="s">
        <v>15</v>
      </c>
      <c r="AZ43" s="12"/>
      <c r="BA43" s="43"/>
      <c r="BB43" s="43"/>
      <c r="BC43" s="43"/>
      <c r="BD43" s="43"/>
      <c r="BE43" s="43" t="s">
        <v>844</v>
      </c>
      <c r="BF43" s="43"/>
      <c r="BG43" s="43"/>
      <c r="BH43" s="38"/>
      <c r="BI43" s="38"/>
    </row>
    <row r="44" spans="1:61" ht="16" customHeight="1" x14ac:dyDescent="0.2">
      <c r="A44" s="38">
        <v>109</v>
      </c>
      <c r="B44" s="38" t="s">
        <v>459</v>
      </c>
      <c r="C44" s="38" t="s">
        <v>460</v>
      </c>
      <c r="D44" s="38" t="s">
        <v>461</v>
      </c>
      <c r="E44" s="38" t="s">
        <v>462</v>
      </c>
      <c r="F44" s="38">
        <v>2019</v>
      </c>
      <c r="G44" s="38" t="s">
        <v>717</v>
      </c>
      <c r="H44" s="38" t="s">
        <v>845</v>
      </c>
      <c r="I44" s="38" t="s">
        <v>23</v>
      </c>
      <c r="J44" s="38" t="s">
        <v>719</v>
      </c>
      <c r="K44" s="38">
        <v>2010</v>
      </c>
      <c r="L44" s="38">
        <v>2000</v>
      </c>
      <c r="M44" s="38">
        <v>60</v>
      </c>
      <c r="N44" s="38">
        <v>24</v>
      </c>
      <c r="O44" s="38">
        <v>204</v>
      </c>
      <c r="P44" s="38">
        <v>7</v>
      </c>
      <c r="Q44" s="38">
        <v>1</v>
      </c>
      <c r="R44" s="38">
        <v>6</v>
      </c>
      <c r="S44" s="12" t="s">
        <v>720</v>
      </c>
      <c r="T44" s="12" t="s">
        <v>836</v>
      </c>
      <c r="U44" s="40" t="s">
        <v>846</v>
      </c>
      <c r="V44" s="38" t="s">
        <v>15</v>
      </c>
      <c r="W44" s="38">
        <v>24496</v>
      </c>
      <c r="X44" s="40" t="s">
        <v>15</v>
      </c>
      <c r="Y44" s="38" t="s">
        <v>15</v>
      </c>
      <c r="Z44" s="38" t="s">
        <v>24</v>
      </c>
      <c r="AA44" s="45" t="s">
        <v>15</v>
      </c>
      <c r="AB44" s="38" t="s">
        <v>15</v>
      </c>
      <c r="AC44" s="38" t="s">
        <v>15</v>
      </c>
      <c r="AD44" s="38" t="s">
        <v>15</v>
      </c>
      <c r="AE44" s="38" t="s">
        <v>15</v>
      </c>
      <c r="AF44" s="44" t="s">
        <v>15</v>
      </c>
      <c r="AG44" s="44" t="s">
        <v>15</v>
      </c>
      <c r="AH44" s="41" t="s">
        <v>15</v>
      </c>
      <c r="AI44" s="41">
        <f>-'[1]Forestry change cal'!E119</f>
        <v>-0.28285077951002219</v>
      </c>
      <c r="AJ44" s="42" t="s">
        <v>15</v>
      </c>
      <c r="AK44" s="38" t="s">
        <v>15</v>
      </c>
      <c r="AL44" s="38">
        <v>-1</v>
      </c>
      <c r="AM44" s="12" t="s">
        <v>725</v>
      </c>
      <c r="AN44" s="12" t="s">
        <v>803</v>
      </c>
      <c r="AO44" s="38" t="s">
        <v>17</v>
      </c>
      <c r="AP44" s="38" t="s">
        <v>24</v>
      </c>
      <c r="AQ44" s="38" t="s">
        <v>15</v>
      </c>
      <c r="AR44" s="38" t="s">
        <v>17</v>
      </c>
      <c r="AS44" s="38" t="s">
        <v>847</v>
      </c>
      <c r="AT44" s="38" t="s">
        <v>15</v>
      </c>
      <c r="AU44" s="12" t="s">
        <v>24</v>
      </c>
      <c r="AV44" s="12" t="s">
        <v>15</v>
      </c>
      <c r="AW44" s="12" t="s">
        <v>15</v>
      </c>
      <c r="AX44" s="16" t="s">
        <v>15</v>
      </c>
      <c r="AY44" s="12" t="s">
        <v>15</v>
      </c>
      <c r="AZ44" s="12"/>
      <c r="BA44" s="43"/>
      <c r="BB44" s="43"/>
      <c r="BC44" s="43"/>
      <c r="BD44" s="43"/>
      <c r="BE44" s="43" t="s">
        <v>848</v>
      </c>
      <c r="BF44" s="43"/>
      <c r="BG44" s="43"/>
      <c r="BH44" s="38" t="s">
        <v>849</v>
      </c>
      <c r="BI44" s="38" t="s">
        <v>850</v>
      </c>
    </row>
    <row r="45" spans="1:61" ht="16" customHeight="1" x14ac:dyDescent="0.2">
      <c r="A45" s="38">
        <v>1223</v>
      </c>
      <c r="B45" s="38" t="s">
        <v>510</v>
      </c>
      <c r="C45" s="38" t="s">
        <v>511</v>
      </c>
      <c r="D45" s="38" t="s">
        <v>512</v>
      </c>
      <c r="E45" s="38" t="s">
        <v>513</v>
      </c>
      <c r="F45" s="46">
        <v>2016</v>
      </c>
      <c r="G45" s="47" t="s">
        <v>717</v>
      </c>
      <c r="H45" s="47" t="s">
        <v>748</v>
      </c>
      <c r="I45" s="47" t="s">
        <v>23</v>
      </c>
      <c r="J45" s="47" t="s">
        <v>719</v>
      </c>
      <c r="K45" s="38">
        <v>2000</v>
      </c>
      <c r="L45" s="38">
        <v>1990</v>
      </c>
      <c r="M45" s="38">
        <v>144</v>
      </c>
      <c r="N45" s="38" t="s">
        <v>15</v>
      </c>
      <c r="O45" s="38">
        <v>144</v>
      </c>
      <c r="P45" s="38">
        <v>59535</v>
      </c>
      <c r="Q45" s="38" t="s">
        <v>15</v>
      </c>
      <c r="R45" s="38" t="s">
        <v>15</v>
      </c>
      <c r="S45" s="12" t="s">
        <v>720</v>
      </c>
      <c r="T45" s="12" t="s">
        <v>851</v>
      </c>
      <c r="U45" s="13" t="s">
        <v>820</v>
      </c>
      <c r="V45" s="13" t="s">
        <v>797</v>
      </c>
      <c r="W45" s="39">
        <v>18</v>
      </c>
      <c r="X45" s="40">
        <v>0.25159999999999999</v>
      </c>
      <c r="Y45" s="38">
        <v>6.8500000000000005E-2</v>
      </c>
      <c r="Z45" s="38" t="s">
        <v>17</v>
      </c>
      <c r="AA45" s="41">
        <v>3.0111555677333948E-2</v>
      </c>
      <c r="AB45" s="38" t="s">
        <v>15</v>
      </c>
      <c r="AC45" s="38" t="s">
        <v>15</v>
      </c>
      <c r="AD45" s="38" t="s">
        <v>15</v>
      </c>
      <c r="AE45" s="38" t="s">
        <v>15</v>
      </c>
      <c r="AF45" s="44" t="s">
        <v>15</v>
      </c>
      <c r="AG45" s="44" t="s">
        <v>15</v>
      </c>
      <c r="AH45" s="41">
        <v>-0.25159999999999999</v>
      </c>
      <c r="AI45" s="41">
        <v>-0.25159999999999999</v>
      </c>
      <c r="AJ45" s="42">
        <v>1</v>
      </c>
      <c r="AK45" s="12" t="s">
        <v>813</v>
      </c>
      <c r="AL45" s="38">
        <v>1</v>
      </c>
      <c r="AM45" s="12" t="s">
        <v>725</v>
      </c>
      <c r="AN45" s="12" t="s">
        <v>726</v>
      </c>
      <c r="AO45" s="38" t="s">
        <v>24</v>
      </c>
      <c r="AP45" s="38" t="s">
        <v>17</v>
      </c>
      <c r="AQ45" s="38" t="s">
        <v>727</v>
      </c>
      <c r="AR45" s="38" t="s">
        <v>24</v>
      </c>
      <c r="AS45" s="38" t="s">
        <v>15</v>
      </c>
      <c r="AT45" s="38">
        <v>18</v>
      </c>
      <c r="AU45" s="12" t="s">
        <v>24</v>
      </c>
      <c r="AV45" s="12" t="s">
        <v>15</v>
      </c>
      <c r="AW45" s="12" t="s">
        <v>15</v>
      </c>
      <c r="AX45" s="16" t="s">
        <v>15</v>
      </c>
      <c r="AY45" s="12" t="s">
        <v>15</v>
      </c>
      <c r="AZ45" s="12"/>
      <c r="BA45" s="43"/>
      <c r="BB45" s="43"/>
      <c r="BC45" s="43"/>
      <c r="BD45" s="43"/>
      <c r="BE45" s="43" t="s">
        <v>852</v>
      </c>
      <c r="BF45" s="43"/>
      <c r="BG45" s="43" t="s">
        <v>853</v>
      </c>
      <c r="BH45" s="38"/>
      <c r="BI45" s="38" t="s">
        <v>854</v>
      </c>
    </row>
    <row r="46" spans="1:61" ht="16" customHeight="1" x14ac:dyDescent="0.2">
      <c r="A46" s="38">
        <v>1223</v>
      </c>
      <c r="B46" s="38" t="s">
        <v>510</v>
      </c>
      <c r="C46" s="38" t="s">
        <v>511</v>
      </c>
      <c r="D46" s="38" t="s">
        <v>512</v>
      </c>
      <c r="E46" s="38" t="s">
        <v>513</v>
      </c>
      <c r="F46" s="46">
        <v>2016</v>
      </c>
      <c r="G46" s="47" t="s">
        <v>717</v>
      </c>
      <c r="H46" s="47" t="s">
        <v>748</v>
      </c>
      <c r="I46" s="47" t="s">
        <v>23</v>
      </c>
      <c r="J46" s="47" t="s">
        <v>719</v>
      </c>
      <c r="K46" s="38">
        <v>2000</v>
      </c>
      <c r="L46" s="38">
        <v>1990</v>
      </c>
      <c r="M46" s="38">
        <v>144</v>
      </c>
      <c r="N46" s="38" t="s">
        <v>15</v>
      </c>
      <c r="O46" s="38">
        <v>144</v>
      </c>
      <c r="P46" s="38">
        <v>59535</v>
      </c>
      <c r="Q46" s="38" t="s">
        <v>15</v>
      </c>
      <c r="R46" s="38" t="s">
        <v>15</v>
      </c>
      <c r="S46" s="12" t="s">
        <v>720</v>
      </c>
      <c r="T46" s="12" t="s">
        <v>851</v>
      </c>
      <c r="U46" s="13" t="s">
        <v>820</v>
      </c>
      <c r="V46" s="13" t="s">
        <v>797</v>
      </c>
      <c r="W46" s="39">
        <v>18</v>
      </c>
      <c r="X46" s="40">
        <v>0.2384</v>
      </c>
      <c r="Y46" s="38">
        <v>6.8500000000000005E-2</v>
      </c>
      <c r="Z46" s="38" t="s">
        <v>17</v>
      </c>
      <c r="AA46" s="41">
        <v>2.8531776126694809E-2</v>
      </c>
      <c r="AB46" s="38" t="s">
        <v>15</v>
      </c>
      <c r="AC46" s="38" t="s">
        <v>15</v>
      </c>
      <c r="AD46" s="38" t="s">
        <v>15</v>
      </c>
      <c r="AE46" s="38" t="s">
        <v>15</v>
      </c>
      <c r="AF46" s="44" t="s">
        <v>15</v>
      </c>
      <c r="AG46" s="44" t="s">
        <v>15</v>
      </c>
      <c r="AH46" s="41">
        <v>-0.2384</v>
      </c>
      <c r="AI46" s="41">
        <v>-0.2384</v>
      </c>
      <c r="AJ46" s="42">
        <v>1</v>
      </c>
      <c r="AK46" s="12" t="s">
        <v>813</v>
      </c>
      <c r="AL46" s="38">
        <v>1</v>
      </c>
      <c r="AM46" s="12" t="s">
        <v>725</v>
      </c>
      <c r="AN46" s="12" t="s">
        <v>726</v>
      </c>
      <c r="AO46" s="38" t="s">
        <v>24</v>
      </c>
      <c r="AP46" s="38" t="s">
        <v>17</v>
      </c>
      <c r="AQ46" s="38" t="s">
        <v>727</v>
      </c>
      <c r="AR46" s="38" t="s">
        <v>24</v>
      </c>
      <c r="AS46" s="38" t="s">
        <v>15</v>
      </c>
      <c r="AT46" s="38">
        <v>18</v>
      </c>
      <c r="AU46" s="12" t="s">
        <v>24</v>
      </c>
      <c r="AV46" s="12" t="s">
        <v>15</v>
      </c>
      <c r="AW46" s="12" t="s">
        <v>15</v>
      </c>
      <c r="AX46" s="16" t="s">
        <v>15</v>
      </c>
      <c r="AY46" s="12" t="s">
        <v>15</v>
      </c>
      <c r="AZ46" s="12"/>
      <c r="BA46" s="43"/>
      <c r="BB46" s="43"/>
      <c r="BC46" s="43"/>
      <c r="BD46" s="43"/>
      <c r="BE46" s="43" t="s">
        <v>852</v>
      </c>
      <c r="BF46" s="43"/>
      <c r="BG46" s="43"/>
      <c r="BH46" s="38"/>
      <c r="BI46" s="38" t="s">
        <v>854</v>
      </c>
    </row>
    <row r="47" spans="1:61" ht="16" customHeight="1" x14ac:dyDescent="0.2">
      <c r="A47" s="38">
        <v>1731</v>
      </c>
      <c r="B47" s="38" t="s">
        <v>47</v>
      </c>
      <c r="C47" s="38" t="s">
        <v>48</v>
      </c>
      <c r="D47" s="38" t="s">
        <v>49</v>
      </c>
      <c r="E47" s="38" t="s">
        <v>50</v>
      </c>
      <c r="F47" s="38">
        <v>2015</v>
      </c>
      <c r="G47" s="38" t="s">
        <v>717</v>
      </c>
      <c r="H47" s="38" t="s">
        <v>748</v>
      </c>
      <c r="I47" s="38" t="s">
        <v>23</v>
      </c>
      <c r="J47" s="38" t="s">
        <v>719</v>
      </c>
      <c r="K47" s="38">
        <v>2003</v>
      </c>
      <c r="L47" s="38">
        <v>2000</v>
      </c>
      <c r="M47" s="38">
        <v>96</v>
      </c>
      <c r="N47" s="38" t="s">
        <v>15</v>
      </c>
      <c r="O47" s="38">
        <v>132</v>
      </c>
      <c r="P47" s="38">
        <v>196164</v>
      </c>
      <c r="Q47" s="38" t="s">
        <v>15</v>
      </c>
      <c r="R47" s="38" t="s">
        <v>15</v>
      </c>
      <c r="S47" s="12" t="s">
        <v>720</v>
      </c>
      <c r="T47" s="12" t="s">
        <v>855</v>
      </c>
      <c r="U47" s="40" t="s">
        <v>856</v>
      </c>
      <c r="V47" s="13" t="s">
        <v>797</v>
      </c>
      <c r="W47" s="39">
        <v>17</v>
      </c>
      <c r="X47" s="48">
        <v>0.18629999999999999</v>
      </c>
      <c r="Y47" s="48">
        <v>7.2099999999999997E-2</v>
      </c>
      <c r="Z47" s="38" t="s">
        <v>17</v>
      </c>
      <c r="AA47" s="41">
        <v>3.5008940750762184E-2</v>
      </c>
      <c r="AB47" s="38" t="s">
        <v>15</v>
      </c>
      <c r="AC47" s="38" t="s">
        <v>15</v>
      </c>
      <c r="AD47" s="38" t="s">
        <v>15</v>
      </c>
      <c r="AE47" s="38" t="s">
        <v>15</v>
      </c>
      <c r="AF47" s="44" t="s">
        <v>15</v>
      </c>
      <c r="AG47" s="44" t="s">
        <v>15</v>
      </c>
      <c r="AH47" s="41">
        <v>-0.45500000000000002</v>
      </c>
      <c r="AI47" s="41">
        <v>-0.45500000000000002</v>
      </c>
      <c r="AJ47" s="42">
        <v>1</v>
      </c>
      <c r="AK47" s="12" t="s">
        <v>813</v>
      </c>
      <c r="AL47" s="38">
        <v>1</v>
      </c>
      <c r="AM47" s="12" t="s">
        <v>725</v>
      </c>
      <c r="AN47" s="12" t="s">
        <v>726</v>
      </c>
      <c r="AO47" s="38" t="s">
        <v>24</v>
      </c>
      <c r="AP47" s="38" t="s">
        <v>17</v>
      </c>
      <c r="AQ47" s="38" t="s">
        <v>727</v>
      </c>
      <c r="AR47" s="38" t="s">
        <v>24</v>
      </c>
      <c r="AS47" s="38" t="s">
        <v>15</v>
      </c>
      <c r="AT47" s="38">
        <v>5</v>
      </c>
      <c r="AU47" s="12" t="s">
        <v>24</v>
      </c>
      <c r="AV47" s="12" t="s">
        <v>15</v>
      </c>
      <c r="AW47" s="12" t="s">
        <v>15</v>
      </c>
      <c r="AX47" s="16" t="s">
        <v>15</v>
      </c>
      <c r="AY47" s="12" t="s">
        <v>15</v>
      </c>
      <c r="AZ47" s="12"/>
      <c r="BA47" s="43"/>
      <c r="BB47" s="43"/>
      <c r="BC47" s="43"/>
      <c r="BD47" s="43"/>
      <c r="BE47" s="43" t="s">
        <v>857</v>
      </c>
      <c r="BF47" s="43"/>
      <c r="BG47" s="43" t="s">
        <v>858</v>
      </c>
      <c r="BH47" s="38"/>
      <c r="BI47" s="38"/>
    </row>
    <row r="48" spans="1:61" ht="16" customHeight="1" x14ac:dyDescent="0.2">
      <c r="A48" s="38">
        <v>1731</v>
      </c>
      <c r="B48" s="38" t="s">
        <v>47</v>
      </c>
      <c r="C48" s="38" t="s">
        <v>48</v>
      </c>
      <c r="D48" s="38" t="s">
        <v>49</v>
      </c>
      <c r="E48" s="38" t="s">
        <v>50</v>
      </c>
      <c r="F48" s="38">
        <v>2015</v>
      </c>
      <c r="G48" s="38" t="s">
        <v>717</v>
      </c>
      <c r="H48" s="38" t="s">
        <v>748</v>
      </c>
      <c r="I48" s="38" t="s">
        <v>23</v>
      </c>
      <c r="J48" s="38" t="s">
        <v>719</v>
      </c>
      <c r="K48" s="38">
        <v>2003</v>
      </c>
      <c r="L48" s="38">
        <v>2000</v>
      </c>
      <c r="M48" s="38">
        <v>96</v>
      </c>
      <c r="N48" s="38" t="s">
        <v>15</v>
      </c>
      <c r="O48" s="38">
        <v>132</v>
      </c>
      <c r="P48" s="38">
        <v>196164</v>
      </c>
      <c r="Q48" s="38" t="s">
        <v>15</v>
      </c>
      <c r="R48" s="38" t="s">
        <v>15</v>
      </c>
      <c r="S48" s="12" t="s">
        <v>720</v>
      </c>
      <c r="T48" s="12" t="s">
        <v>855</v>
      </c>
      <c r="U48" s="40" t="s">
        <v>856</v>
      </c>
      <c r="V48" s="13" t="s">
        <v>797</v>
      </c>
      <c r="W48" s="39">
        <v>17</v>
      </c>
      <c r="X48" s="48">
        <v>2.6499999999999999E-2</v>
      </c>
      <c r="Y48" s="48">
        <v>1.2699999999999999E-2</v>
      </c>
      <c r="Z48" s="38" t="s">
        <v>17</v>
      </c>
      <c r="AA48" s="41">
        <v>2.8271153818218757E-2</v>
      </c>
      <c r="AB48" s="38" t="s">
        <v>15</v>
      </c>
      <c r="AC48" s="38" t="s">
        <v>15</v>
      </c>
      <c r="AD48" s="38" t="s">
        <v>15</v>
      </c>
      <c r="AE48" s="38" t="s">
        <v>15</v>
      </c>
      <c r="AF48" s="44" t="s">
        <v>15</v>
      </c>
      <c r="AG48" s="44" t="s">
        <v>15</v>
      </c>
      <c r="AH48" s="41">
        <v>-0.32</v>
      </c>
      <c r="AI48" s="41">
        <v>-0.32</v>
      </c>
      <c r="AJ48" s="42">
        <v>1</v>
      </c>
      <c r="AK48" s="12" t="s">
        <v>813</v>
      </c>
      <c r="AL48" s="38">
        <v>1</v>
      </c>
      <c r="AM48" s="12" t="s">
        <v>725</v>
      </c>
      <c r="AN48" s="12" t="s">
        <v>726</v>
      </c>
      <c r="AO48" s="38" t="s">
        <v>24</v>
      </c>
      <c r="AP48" s="38" t="s">
        <v>17</v>
      </c>
      <c r="AQ48" s="38" t="s">
        <v>727</v>
      </c>
      <c r="AR48" s="38" t="s">
        <v>24</v>
      </c>
      <c r="AS48" s="38" t="s">
        <v>15</v>
      </c>
      <c r="AT48" s="38">
        <v>5</v>
      </c>
      <c r="AU48" s="12" t="s">
        <v>24</v>
      </c>
      <c r="AV48" s="12" t="s">
        <v>15</v>
      </c>
      <c r="AW48" s="12" t="s">
        <v>15</v>
      </c>
      <c r="AX48" s="16" t="s">
        <v>15</v>
      </c>
      <c r="AY48" s="12" t="s">
        <v>15</v>
      </c>
      <c r="AZ48" s="12"/>
      <c r="BA48" s="43"/>
      <c r="BB48" s="43"/>
      <c r="BC48" s="43"/>
      <c r="BD48" s="43"/>
      <c r="BE48" s="43" t="s">
        <v>857</v>
      </c>
      <c r="BF48" s="43"/>
      <c r="BG48" s="43"/>
      <c r="BH48" s="38"/>
      <c r="BI48" s="38"/>
    </row>
    <row r="49" spans="1:61" ht="16" customHeight="1" x14ac:dyDescent="0.2">
      <c r="A49" s="38">
        <v>1731</v>
      </c>
      <c r="B49" s="38" t="s">
        <v>47</v>
      </c>
      <c r="C49" s="38" t="s">
        <v>48</v>
      </c>
      <c r="D49" s="38" t="s">
        <v>49</v>
      </c>
      <c r="E49" s="38" t="s">
        <v>50</v>
      </c>
      <c r="F49" s="38">
        <v>2015</v>
      </c>
      <c r="G49" s="38" t="s">
        <v>717</v>
      </c>
      <c r="H49" s="38" t="s">
        <v>748</v>
      </c>
      <c r="I49" s="38" t="s">
        <v>23</v>
      </c>
      <c r="J49" s="38" t="s">
        <v>719</v>
      </c>
      <c r="K49" s="38">
        <v>2003</v>
      </c>
      <c r="L49" s="38">
        <v>2000</v>
      </c>
      <c r="M49" s="38">
        <v>96</v>
      </c>
      <c r="N49" s="38" t="s">
        <v>15</v>
      </c>
      <c r="O49" s="38">
        <v>132</v>
      </c>
      <c r="P49" s="38">
        <v>196164</v>
      </c>
      <c r="Q49" s="38" t="s">
        <v>15</v>
      </c>
      <c r="R49" s="38" t="s">
        <v>15</v>
      </c>
      <c r="S49" s="12" t="s">
        <v>720</v>
      </c>
      <c r="T49" s="12" t="s">
        <v>855</v>
      </c>
      <c r="U49" s="40" t="s">
        <v>856</v>
      </c>
      <c r="V49" s="13" t="s">
        <v>797</v>
      </c>
      <c r="W49" s="39">
        <v>17</v>
      </c>
      <c r="X49" s="48">
        <v>0.2455</v>
      </c>
      <c r="Y49" s="48">
        <v>7.3700000000000002E-2</v>
      </c>
      <c r="Z49" s="38" t="s">
        <v>17</v>
      </c>
      <c r="AA49" s="41">
        <v>4.5132084141283307E-2</v>
      </c>
      <c r="AB49" s="38" t="s">
        <v>15</v>
      </c>
      <c r="AC49" s="38" t="s">
        <v>15</v>
      </c>
      <c r="AD49" s="38" t="s">
        <v>15</v>
      </c>
      <c r="AE49" s="38" t="s">
        <v>15</v>
      </c>
      <c r="AF49" s="44" t="s">
        <v>15</v>
      </c>
      <c r="AG49" s="44" t="s">
        <v>15</v>
      </c>
      <c r="AH49" s="41">
        <v>-0.52500000000000002</v>
      </c>
      <c r="AI49" s="41">
        <v>-0.52500000000000002</v>
      </c>
      <c r="AJ49" s="42">
        <v>1</v>
      </c>
      <c r="AK49" s="12" t="s">
        <v>813</v>
      </c>
      <c r="AL49" s="38">
        <v>1</v>
      </c>
      <c r="AM49" s="12" t="s">
        <v>725</v>
      </c>
      <c r="AN49" s="12" t="s">
        <v>726</v>
      </c>
      <c r="AO49" s="38" t="s">
        <v>24</v>
      </c>
      <c r="AP49" s="38" t="s">
        <v>17</v>
      </c>
      <c r="AQ49" s="38" t="s">
        <v>727</v>
      </c>
      <c r="AR49" s="38" t="s">
        <v>24</v>
      </c>
      <c r="AS49" s="38" t="s">
        <v>15</v>
      </c>
      <c r="AT49" s="38">
        <v>5</v>
      </c>
      <c r="AU49" s="12" t="s">
        <v>24</v>
      </c>
      <c r="AV49" s="12" t="s">
        <v>15</v>
      </c>
      <c r="AW49" s="12" t="s">
        <v>15</v>
      </c>
      <c r="AX49" s="16" t="s">
        <v>15</v>
      </c>
      <c r="AY49" s="12" t="s">
        <v>15</v>
      </c>
      <c r="AZ49" s="12"/>
      <c r="BA49" s="43"/>
      <c r="BB49" s="43"/>
      <c r="BC49" s="43"/>
      <c r="BD49" s="43"/>
      <c r="BE49" s="43" t="s">
        <v>857</v>
      </c>
      <c r="BF49" s="43"/>
      <c r="BG49" s="43"/>
      <c r="BH49" s="38"/>
      <c r="BI49" s="38"/>
    </row>
    <row r="50" spans="1:61" ht="16" customHeight="1" x14ac:dyDescent="0.2">
      <c r="A50" s="38">
        <v>1731</v>
      </c>
      <c r="B50" s="38" t="s">
        <v>47</v>
      </c>
      <c r="C50" s="38" t="s">
        <v>48</v>
      </c>
      <c r="D50" s="38" t="s">
        <v>49</v>
      </c>
      <c r="E50" s="38" t="s">
        <v>50</v>
      </c>
      <c r="F50" s="38">
        <v>2015</v>
      </c>
      <c r="G50" s="38" t="s">
        <v>717</v>
      </c>
      <c r="H50" s="38" t="s">
        <v>748</v>
      </c>
      <c r="I50" s="38" t="s">
        <v>23</v>
      </c>
      <c r="J50" s="38" t="s">
        <v>719</v>
      </c>
      <c r="K50" s="38">
        <v>2003</v>
      </c>
      <c r="L50" s="38">
        <v>2000</v>
      </c>
      <c r="M50" s="38">
        <v>96</v>
      </c>
      <c r="N50" s="38" t="s">
        <v>15</v>
      </c>
      <c r="O50" s="38">
        <v>132</v>
      </c>
      <c r="P50" s="38">
        <v>196164</v>
      </c>
      <c r="Q50" s="38" t="s">
        <v>15</v>
      </c>
      <c r="R50" s="38" t="s">
        <v>15</v>
      </c>
      <c r="S50" s="12" t="s">
        <v>720</v>
      </c>
      <c r="T50" s="12" t="s">
        <v>855</v>
      </c>
      <c r="U50" s="40" t="s">
        <v>856</v>
      </c>
      <c r="V50" s="13" t="s">
        <v>797</v>
      </c>
      <c r="W50" s="39">
        <v>17</v>
      </c>
      <c r="X50" s="48">
        <v>3.5200000000000002E-2</v>
      </c>
      <c r="Y50" s="48">
        <v>1.2500000000000001E-2</v>
      </c>
      <c r="Z50" s="38" t="s">
        <v>17</v>
      </c>
      <c r="AA50" s="41">
        <v>3.8153468989876274E-2</v>
      </c>
      <c r="AB50" s="38" t="s">
        <v>15</v>
      </c>
      <c r="AC50" s="38" t="s">
        <v>15</v>
      </c>
      <c r="AD50" s="38" t="s">
        <v>15</v>
      </c>
      <c r="AE50" s="38" t="s">
        <v>15</v>
      </c>
      <c r="AF50" s="44" t="s">
        <v>15</v>
      </c>
      <c r="AG50" s="44" t="s">
        <v>15</v>
      </c>
      <c r="AH50" s="41">
        <v>-0.375</v>
      </c>
      <c r="AI50" s="41">
        <v>-0.375</v>
      </c>
      <c r="AJ50" s="42">
        <v>1</v>
      </c>
      <c r="AK50" s="12" t="s">
        <v>813</v>
      </c>
      <c r="AL50" s="38">
        <v>1</v>
      </c>
      <c r="AM50" s="12" t="s">
        <v>725</v>
      </c>
      <c r="AN50" s="12" t="s">
        <v>726</v>
      </c>
      <c r="AO50" s="38" t="s">
        <v>24</v>
      </c>
      <c r="AP50" s="38" t="s">
        <v>17</v>
      </c>
      <c r="AQ50" s="38" t="s">
        <v>727</v>
      </c>
      <c r="AR50" s="38" t="s">
        <v>24</v>
      </c>
      <c r="AS50" s="38" t="s">
        <v>15</v>
      </c>
      <c r="AT50" s="38">
        <v>5</v>
      </c>
      <c r="AU50" s="12" t="s">
        <v>24</v>
      </c>
      <c r="AV50" s="12" t="s">
        <v>15</v>
      </c>
      <c r="AW50" s="12" t="s">
        <v>15</v>
      </c>
      <c r="AX50" s="16" t="s">
        <v>15</v>
      </c>
      <c r="AY50" s="12" t="s">
        <v>15</v>
      </c>
      <c r="AZ50" s="12"/>
      <c r="BA50" s="43"/>
      <c r="BB50" s="43"/>
      <c r="BC50" s="43"/>
      <c r="BD50" s="43"/>
      <c r="BE50" s="43" t="s">
        <v>857</v>
      </c>
      <c r="BF50" s="43"/>
      <c r="BG50" s="43"/>
      <c r="BH50" s="38"/>
      <c r="BI50" s="38"/>
    </row>
    <row r="51" spans="1:61" ht="16" customHeight="1" x14ac:dyDescent="0.2">
      <c r="A51" s="38">
        <v>2228</v>
      </c>
      <c r="B51" s="38" t="s">
        <v>39</v>
      </c>
      <c r="C51" s="38" t="s">
        <v>40</v>
      </c>
      <c r="D51" s="38" t="s">
        <v>41</v>
      </c>
      <c r="E51" s="38" t="s">
        <v>42</v>
      </c>
      <c r="F51" s="38">
        <v>2012</v>
      </c>
      <c r="G51" s="38" t="s">
        <v>717</v>
      </c>
      <c r="H51" s="38" t="s">
        <v>748</v>
      </c>
      <c r="I51" s="38" t="s">
        <v>23</v>
      </c>
      <c r="J51" s="38" t="s">
        <v>719</v>
      </c>
      <c r="K51" s="38">
        <v>2003</v>
      </c>
      <c r="L51" s="38" t="s">
        <v>15</v>
      </c>
      <c r="M51" s="38">
        <v>36</v>
      </c>
      <c r="N51" s="38" t="s">
        <v>15</v>
      </c>
      <c r="O51" s="38">
        <v>36</v>
      </c>
      <c r="P51" s="38">
        <v>633</v>
      </c>
      <c r="Q51" s="38" t="s">
        <v>15</v>
      </c>
      <c r="R51" s="38" t="s">
        <v>15</v>
      </c>
      <c r="S51" s="12" t="s">
        <v>720</v>
      </c>
      <c r="T51" s="12" t="s">
        <v>769</v>
      </c>
      <c r="U51" s="40" t="s">
        <v>859</v>
      </c>
      <c r="V51" s="13" t="s">
        <v>760</v>
      </c>
      <c r="W51" s="39">
        <v>626</v>
      </c>
      <c r="X51" s="38">
        <v>1.03</v>
      </c>
      <c r="Y51" s="38">
        <v>0.6</v>
      </c>
      <c r="Z51" s="38" t="s">
        <v>17</v>
      </c>
      <c r="AA51" s="41">
        <v>0.12041225709114188</v>
      </c>
      <c r="AB51" s="38" t="s">
        <v>15</v>
      </c>
      <c r="AC51" s="38" t="s">
        <v>15</v>
      </c>
      <c r="AD51" s="38" t="s">
        <v>15</v>
      </c>
      <c r="AE51" s="38" t="s">
        <v>15</v>
      </c>
      <c r="AF51" s="44" t="s">
        <v>15</v>
      </c>
      <c r="AG51" s="44" t="s">
        <v>15</v>
      </c>
      <c r="AH51" s="41">
        <v>-0.5</v>
      </c>
      <c r="AI51" s="41">
        <v>-0.5</v>
      </c>
      <c r="AJ51" s="42">
        <v>1</v>
      </c>
      <c r="AK51" s="38" t="s">
        <v>724</v>
      </c>
      <c r="AL51" s="38">
        <v>-1</v>
      </c>
      <c r="AM51" s="12" t="s">
        <v>725</v>
      </c>
      <c r="AN51" s="12" t="s">
        <v>726</v>
      </c>
      <c r="AO51" s="38" t="s">
        <v>24</v>
      </c>
      <c r="AP51" s="38" t="s">
        <v>24</v>
      </c>
      <c r="AQ51" s="38" t="s">
        <v>15</v>
      </c>
      <c r="AR51" s="38" t="s">
        <v>17</v>
      </c>
      <c r="AS51" s="38" t="s">
        <v>790</v>
      </c>
      <c r="AT51" s="38">
        <v>4</v>
      </c>
      <c r="AU51" s="12" t="s">
        <v>24</v>
      </c>
      <c r="AV51" s="12" t="s">
        <v>15</v>
      </c>
      <c r="AW51" s="12" t="s">
        <v>15</v>
      </c>
      <c r="AX51" s="16" t="s">
        <v>15</v>
      </c>
      <c r="AY51" s="12" t="s">
        <v>15</v>
      </c>
      <c r="AZ51" s="12"/>
      <c r="BA51" s="43"/>
      <c r="BB51" s="43"/>
      <c r="BC51" s="43"/>
      <c r="BD51" s="43"/>
      <c r="BE51" s="43" t="s">
        <v>860</v>
      </c>
      <c r="BF51" s="43"/>
      <c r="BG51" s="43" t="s">
        <v>861</v>
      </c>
      <c r="BH51" s="38"/>
      <c r="BI51" s="38" t="s">
        <v>862</v>
      </c>
    </row>
    <row r="52" spans="1:61" ht="16" customHeight="1" x14ac:dyDescent="0.2">
      <c r="A52" s="38">
        <v>2228</v>
      </c>
      <c r="B52" s="38" t="s">
        <v>39</v>
      </c>
      <c r="C52" s="38" t="s">
        <v>40</v>
      </c>
      <c r="D52" s="38" t="s">
        <v>41</v>
      </c>
      <c r="E52" s="38" t="s">
        <v>42</v>
      </c>
      <c r="F52" s="38">
        <v>2012</v>
      </c>
      <c r="G52" s="38" t="s">
        <v>717</v>
      </c>
      <c r="H52" s="38" t="s">
        <v>748</v>
      </c>
      <c r="I52" s="38" t="s">
        <v>23</v>
      </c>
      <c r="J52" s="38" t="s">
        <v>719</v>
      </c>
      <c r="K52" s="38">
        <v>2003</v>
      </c>
      <c r="L52" s="38" t="s">
        <v>15</v>
      </c>
      <c r="M52" s="38">
        <v>36</v>
      </c>
      <c r="N52" s="38" t="s">
        <v>15</v>
      </c>
      <c r="O52" s="38">
        <v>36</v>
      </c>
      <c r="P52" s="38">
        <v>633</v>
      </c>
      <c r="Q52" s="38" t="s">
        <v>15</v>
      </c>
      <c r="R52" s="38" t="s">
        <v>15</v>
      </c>
      <c r="S52" s="12" t="s">
        <v>720</v>
      </c>
      <c r="T52" s="12" t="s">
        <v>769</v>
      </c>
      <c r="U52" s="40" t="s">
        <v>859</v>
      </c>
      <c r="V52" s="13" t="s">
        <v>760</v>
      </c>
      <c r="W52" s="39">
        <v>626</v>
      </c>
      <c r="X52" s="38">
        <v>1.1000000000000001</v>
      </c>
      <c r="Y52" s="38">
        <v>0.35</v>
      </c>
      <c r="Z52" s="38" t="s">
        <v>17</v>
      </c>
      <c r="AA52" s="41">
        <v>0.25003228931237231</v>
      </c>
      <c r="AB52" s="38" t="s">
        <v>15</v>
      </c>
      <c r="AC52" s="38" t="s">
        <v>15</v>
      </c>
      <c r="AD52" s="38" t="s">
        <v>15</v>
      </c>
      <c r="AE52" s="38" t="s">
        <v>15</v>
      </c>
      <c r="AF52" s="44" t="s">
        <v>15</v>
      </c>
      <c r="AG52" s="44" t="s">
        <v>15</v>
      </c>
      <c r="AH52" s="41">
        <v>-0.5</v>
      </c>
      <c r="AI52" s="41">
        <v>-0.5</v>
      </c>
      <c r="AJ52" s="42">
        <v>1</v>
      </c>
      <c r="AK52" s="38" t="s">
        <v>724</v>
      </c>
      <c r="AL52" s="38">
        <v>-1</v>
      </c>
      <c r="AM52" s="12" t="s">
        <v>725</v>
      </c>
      <c r="AN52" s="12" t="s">
        <v>726</v>
      </c>
      <c r="AO52" s="38" t="s">
        <v>24</v>
      </c>
      <c r="AP52" s="38" t="s">
        <v>24</v>
      </c>
      <c r="AQ52" s="38" t="s">
        <v>15</v>
      </c>
      <c r="AR52" s="38" t="s">
        <v>17</v>
      </c>
      <c r="AS52" s="38" t="s">
        <v>790</v>
      </c>
      <c r="AT52" s="38">
        <v>4</v>
      </c>
      <c r="AU52" s="12" t="s">
        <v>24</v>
      </c>
      <c r="AV52" s="12" t="s">
        <v>15</v>
      </c>
      <c r="AW52" s="12" t="s">
        <v>15</v>
      </c>
      <c r="AX52" s="16" t="s">
        <v>15</v>
      </c>
      <c r="AY52" s="12" t="s">
        <v>15</v>
      </c>
      <c r="AZ52" s="12"/>
      <c r="BA52" s="43"/>
      <c r="BB52" s="43"/>
      <c r="BC52" s="43"/>
      <c r="BD52" s="43"/>
      <c r="BE52" s="43"/>
      <c r="BF52" s="43"/>
      <c r="BG52" s="43"/>
      <c r="BH52" s="38"/>
      <c r="BI52" s="38"/>
    </row>
    <row r="53" spans="1:61" ht="16" customHeight="1" x14ac:dyDescent="0.2">
      <c r="A53" s="38">
        <v>2228</v>
      </c>
      <c r="B53" s="38" t="s">
        <v>39</v>
      </c>
      <c r="C53" s="38" t="s">
        <v>40</v>
      </c>
      <c r="D53" s="38" t="s">
        <v>41</v>
      </c>
      <c r="E53" s="38" t="s">
        <v>42</v>
      </c>
      <c r="F53" s="38">
        <v>2012</v>
      </c>
      <c r="G53" s="38" t="s">
        <v>717</v>
      </c>
      <c r="H53" s="38" t="s">
        <v>748</v>
      </c>
      <c r="I53" s="38" t="s">
        <v>23</v>
      </c>
      <c r="J53" s="38" t="s">
        <v>719</v>
      </c>
      <c r="K53" s="38">
        <v>2003</v>
      </c>
      <c r="L53" s="38" t="s">
        <v>15</v>
      </c>
      <c r="M53" s="38">
        <v>36</v>
      </c>
      <c r="N53" s="38" t="s">
        <v>15</v>
      </c>
      <c r="O53" s="38">
        <v>36</v>
      </c>
      <c r="P53" s="38">
        <v>633</v>
      </c>
      <c r="Q53" s="38" t="s">
        <v>15</v>
      </c>
      <c r="R53" s="38" t="s">
        <v>15</v>
      </c>
      <c r="S53" s="12" t="s">
        <v>720</v>
      </c>
      <c r="T53" s="12" t="s">
        <v>769</v>
      </c>
      <c r="U53" s="40" t="s">
        <v>859</v>
      </c>
      <c r="V53" s="13" t="s">
        <v>760</v>
      </c>
      <c r="W53" s="39">
        <v>626</v>
      </c>
      <c r="X53" s="38">
        <v>1.03</v>
      </c>
      <c r="Y53" s="38">
        <v>0.57999999999999996</v>
      </c>
      <c r="Z53" s="38" t="s">
        <v>17</v>
      </c>
      <c r="AA53" s="41">
        <v>0.12456440388738814</v>
      </c>
      <c r="AB53" s="38" t="s">
        <v>15</v>
      </c>
      <c r="AC53" s="38" t="s">
        <v>15</v>
      </c>
      <c r="AD53" s="38" t="s">
        <v>15</v>
      </c>
      <c r="AE53" s="38" t="s">
        <v>15</v>
      </c>
      <c r="AF53" s="44" t="s">
        <v>15</v>
      </c>
      <c r="AG53" s="44" t="s">
        <v>15</v>
      </c>
      <c r="AH53" s="41">
        <v>-0.5</v>
      </c>
      <c r="AI53" s="41">
        <v>-0.5</v>
      </c>
      <c r="AJ53" s="42">
        <v>1</v>
      </c>
      <c r="AK53" s="38" t="s">
        <v>724</v>
      </c>
      <c r="AL53" s="38">
        <v>-1</v>
      </c>
      <c r="AM53" s="12" t="s">
        <v>725</v>
      </c>
      <c r="AN53" s="12" t="s">
        <v>726</v>
      </c>
      <c r="AO53" s="38" t="s">
        <v>24</v>
      </c>
      <c r="AP53" s="38" t="s">
        <v>24</v>
      </c>
      <c r="AQ53" s="38" t="s">
        <v>15</v>
      </c>
      <c r="AR53" s="38" t="s">
        <v>17</v>
      </c>
      <c r="AS53" s="38" t="s">
        <v>790</v>
      </c>
      <c r="AT53" s="38">
        <v>4</v>
      </c>
      <c r="AU53" s="12" t="s">
        <v>24</v>
      </c>
      <c r="AV53" s="12" t="s">
        <v>15</v>
      </c>
      <c r="AW53" s="12" t="s">
        <v>15</v>
      </c>
      <c r="AX53" s="16" t="s">
        <v>15</v>
      </c>
      <c r="AY53" s="12" t="s">
        <v>15</v>
      </c>
      <c r="AZ53" s="12"/>
      <c r="BA53" s="43"/>
      <c r="BB53" s="43"/>
      <c r="BC53" s="43"/>
      <c r="BD53" s="43"/>
      <c r="BE53" s="43"/>
      <c r="BF53" s="43"/>
      <c r="BG53" s="43"/>
      <c r="BH53" s="38"/>
      <c r="BI53" s="38"/>
    </row>
    <row r="54" spans="1:61" ht="16" customHeight="1" x14ac:dyDescent="0.2">
      <c r="A54" s="38">
        <v>2228</v>
      </c>
      <c r="B54" s="38" t="s">
        <v>39</v>
      </c>
      <c r="C54" s="38" t="s">
        <v>40</v>
      </c>
      <c r="D54" s="38" t="s">
        <v>41</v>
      </c>
      <c r="E54" s="38" t="s">
        <v>42</v>
      </c>
      <c r="F54" s="38">
        <v>2012</v>
      </c>
      <c r="G54" s="38" t="s">
        <v>717</v>
      </c>
      <c r="H54" s="38" t="s">
        <v>748</v>
      </c>
      <c r="I54" s="38" t="s">
        <v>23</v>
      </c>
      <c r="J54" s="38" t="s">
        <v>719</v>
      </c>
      <c r="K54" s="38">
        <v>2003</v>
      </c>
      <c r="L54" s="38" t="s">
        <v>15</v>
      </c>
      <c r="M54" s="38">
        <v>36</v>
      </c>
      <c r="N54" s="38" t="s">
        <v>15</v>
      </c>
      <c r="O54" s="38">
        <v>36</v>
      </c>
      <c r="P54" s="38">
        <v>633</v>
      </c>
      <c r="Q54" s="38" t="s">
        <v>15</v>
      </c>
      <c r="R54" s="38" t="s">
        <v>15</v>
      </c>
      <c r="S54" s="12" t="s">
        <v>720</v>
      </c>
      <c r="T54" s="12" t="s">
        <v>769</v>
      </c>
      <c r="U54" s="40" t="s">
        <v>859</v>
      </c>
      <c r="V54" s="13" t="s">
        <v>760</v>
      </c>
      <c r="W54" s="39">
        <v>626</v>
      </c>
      <c r="X54" s="38">
        <v>1.57</v>
      </c>
      <c r="Y54" s="38">
        <v>0.44</v>
      </c>
      <c r="Z54" s="38" t="s">
        <v>17</v>
      </c>
      <c r="AA54" s="41">
        <v>0.28386930367179464</v>
      </c>
      <c r="AB54" s="38" t="s">
        <v>15</v>
      </c>
      <c r="AC54" s="38" t="s">
        <v>15</v>
      </c>
      <c r="AD54" s="38" t="s">
        <v>15</v>
      </c>
      <c r="AE54" s="38" t="s">
        <v>15</v>
      </c>
      <c r="AF54" s="44" t="s">
        <v>15</v>
      </c>
      <c r="AG54" s="44" t="s">
        <v>15</v>
      </c>
      <c r="AH54" s="41">
        <v>-0.5</v>
      </c>
      <c r="AI54" s="41">
        <v>-0.5</v>
      </c>
      <c r="AJ54" s="42">
        <v>1</v>
      </c>
      <c r="AK54" s="38" t="s">
        <v>724</v>
      </c>
      <c r="AL54" s="38">
        <v>-1</v>
      </c>
      <c r="AM54" s="12" t="s">
        <v>725</v>
      </c>
      <c r="AN54" s="12" t="s">
        <v>726</v>
      </c>
      <c r="AO54" s="38" t="s">
        <v>24</v>
      </c>
      <c r="AP54" s="38" t="s">
        <v>24</v>
      </c>
      <c r="AQ54" s="38" t="s">
        <v>15</v>
      </c>
      <c r="AR54" s="38" t="s">
        <v>17</v>
      </c>
      <c r="AS54" s="38" t="s">
        <v>790</v>
      </c>
      <c r="AT54" s="38">
        <v>4</v>
      </c>
      <c r="AU54" s="12" t="s">
        <v>24</v>
      </c>
      <c r="AV54" s="12" t="s">
        <v>15</v>
      </c>
      <c r="AW54" s="12" t="s">
        <v>15</v>
      </c>
      <c r="AX54" s="16" t="s">
        <v>15</v>
      </c>
      <c r="AY54" s="12" t="s">
        <v>15</v>
      </c>
      <c r="AZ54" s="12"/>
      <c r="BA54" s="43"/>
      <c r="BB54" s="43"/>
      <c r="BC54" s="43"/>
      <c r="BD54" s="43"/>
      <c r="BE54" s="43"/>
      <c r="BF54" s="43"/>
      <c r="BG54" s="43"/>
      <c r="BH54" s="38"/>
      <c r="BI54" s="38"/>
    </row>
    <row r="55" spans="1:61" ht="16" customHeight="1" x14ac:dyDescent="0.2">
      <c r="A55" s="38">
        <v>1236</v>
      </c>
      <c r="B55" s="38" t="s">
        <v>131</v>
      </c>
      <c r="C55" s="38" t="s">
        <v>132</v>
      </c>
      <c r="D55" s="38" t="s">
        <v>133</v>
      </c>
      <c r="E55" s="38" t="s">
        <v>134</v>
      </c>
      <c r="F55" s="38">
        <v>2017</v>
      </c>
      <c r="G55" s="38" t="s">
        <v>807</v>
      </c>
      <c r="H55" s="38" t="s">
        <v>808</v>
      </c>
      <c r="I55" s="38" t="s">
        <v>23</v>
      </c>
      <c r="J55" s="38" t="s">
        <v>719</v>
      </c>
      <c r="K55" s="38">
        <v>2005</v>
      </c>
      <c r="L55" s="38">
        <v>2000</v>
      </c>
      <c r="M55" s="38">
        <v>84</v>
      </c>
      <c r="N55" s="38" t="s">
        <v>15</v>
      </c>
      <c r="O55" s="38">
        <v>144</v>
      </c>
      <c r="P55" s="38">
        <v>901</v>
      </c>
      <c r="Q55" s="38">
        <v>644</v>
      </c>
      <c r="R55" s="38">
        <v>257</v>
      </c>
      <c r="S55" s="12" t="s">
        <v>720</v>
      </c>
      <c r="T55" s="38" t="s">
        <v>721</v>
      </c>
      <c r="U55" s="40" t="s">
        <v>863</v>
      </c>
      <c r="V55" s="38" t="s">
        <v>750</v>
      </c>
      <c r="W55" s="39">
        <v>154</v>
      </c>
      <c r="X55" s="40" t="s">
        <v>15</v>
      </c>
      <c r="Y55" s="40" t="s">
        <v>15</v>
      </c>
      <c r="Z55" s="38" t="s">
        <v>17</v>
      </c>
      <c r="AA55" s="41">
        <v>0.27439829849285596</v>
      </c>
      <c r="AB55" s="38" t="s">
        <v>15</v>
      </c>
      <c r="AC55" s="38" t="s">
        <v>15</v>
      </c>
      <c r="AD55" s="38">
        <v>1.28</v>
      </c>
      <c r="AE55" s="38">
        <v>0.01</v>
      </c>
      <c r="AF55" s="38">
        <v>14.06</v>
      </c>
      <c r="AG55" s="38">
        <v>1.28</v>
      </c>
      <c r="AH55" s="41">
        <v>-9.1038406827880516E-2</v>
      </c>
      <c r="AI55" s="41">
        <v>-9.1038406827880516E-2</v>
      </c>
      <c r="AJ55" s="42">
        <v>1</v>
      </c>
      <c r="AK55" s="38" t="s">
        <v>15</v>
      </c>
      <c r="AL55" s="38">
        <v>1</v>
      </c>
      <c r="AM55" s="12" t="s">
        <v>828</v>
      </c>
      <c r="AN55" s="12" t="s">
        <v>726</v>
      </c>
      <c r="AO55" s="38" t="s">
        <v>24</v>
      </c>
      <c r="AP55" s="38" t="s">
        <v>24</v>
      </c>
      <c r="AQ55" s="38" t="s">
        <v>15</v>
      </c>
      <c r="AR55" s="38" t="s">
        <v>24</v>
      </c>
      <c r="AS55" s="38" t="s">
        <v>15</v>
      </c>
      <c r="AT55" s="38" t="s">
        <v>15</v>
      </c>
      <c r="AU55" s="12" t="s">
        <v>24</v>
      </c>
      <c r="AV55" s="12" t="s">
        <v>15</v>
      </c>
      <c r="AW55" s="12" t="s">
        <v>15</v>
      </c>
      <c r="AX55" s="16" t="s">
        <v>15</v>
      </c>
      <c r="AY55" s="12" t="s">
        <v>15</v>
      </c>
      <c r="AZ55" s="12"/>
      <c r="BA55" s="43"/>
      <c r="BB55" s="43"/>
      <c r="BC55" s="43" t="s">
        <v>864</v>
      </c>
      <c r="BD55" s="43"/>
      <c r="BE55" s="43"/>
      <c r="BF55" s="43"/>
      <c r="BG55" s="43"/>
      <c r="BH55" s="38"/>
      <c r="BI55" s="38" t="s">
        <v>865</v>
      </c>
    </row>
    <row r="56" spans="1:61" ht="16" customHeight="1" x14ac:dyDescent="0.2">
      <c r="A56" s="38">
        <v>1236</v>
      </c>
      <c r="B56" s="38" t="s">
        <v>131</v>
      </c>
      <c r="C56" s="38" t="s">
        <v>132</v>
      </c>
      <c r="D56" s="38" t="s">
        <v>133</v>
      </c>
      <c r="E56" s="38" t="s">
        <v>134</v>
      </c>
      <c r="F56" s="38">
        <v>2017</v>
      </c>
      <c r="G56" s="38" t="s">
        <v>807</v>
      </c>
      <c r="H56" s="38" t="s">
        <v>808</v>
      </c>
      <c r="I56" s="38" t="s">
        <v>23</v>
      </c>
      <c r="J56" s="38" t="s">
        <v>719</v>
      </c>
      <c r="K56" s="38">
        <v>2005</v>
      </c>
      <c r="L56" s="38">
        <v>2000</v>
      </c>
      <c r="M56" s="38">
        <v>84</v>
      </c>
      <c r="N56" s="38" t="s">
        <v>15</v>
      </c>
      <c r="O56" s="38">
        <v>144</v>
      </c>
      <c r="P56" s="38">
        <v>1078</v>
      </c>
      <c r="Q56" s="38">
        <v>664</v>
      </c>
      <c r="R56" s="38">
        <v>414</v>
      </c>
      <c r="S56" s="12" t="s">
        <v>720</v>
      </c>
      <c r="T56" s="38" t="s">
        <v>721</v>
      </c>
      <c r="U56" s="40" t="s">
        <v>863</v>
      </c>
      <c r="V56" s="38" t="s">
        <v>750</v>
      </c>
      <c r="W56" s="39">
        <v>154</v>
      </c>
      <c r="X56" s="40" t="s">
        <v>15</v>
      </c>
      <c r="Y56" s="40" t="s">
        <v>15</v>
      </c>
      <c r="Z56" s="38" t="s">
        <v>17</v>
      </c>
      <c r="AA56" s="41">
        <v>0.23289152466554311</v>
      </c>
      <c r="AB56" s="38" t="s">
        <v>15</v>
      </c>
      <c r="AC56" s="38" t="s">
        <v>15</v>
      </c>
      <c r="AD56" s="38">
        <v>1.03</v>
      </c>
      <c r="AE56" s="38">
        <v>0.01</v>
      </c>
      <c r="AF56" s="38">
        <v>14.06</v>
      </c>
      <c r="AG56" s="38">
        <v>1.03</v>
      </c>
      <c r="AH56" s="41">
        <v>-7.3257467994310099E-2</v>
      </c>
      <c r="AI56" s="41">
        <v>-7.3257467994310099E-2</v>
      </c>
      <c r="AJ56" s="42">
        <v>1</v>
      </c>
      <c r="AK56" s="38" t="s">
        <v>15</v>
      </c>
      <c r="AL56" s="38">
        <v>1</v>
      </c>
      <c r="AM56" s="12" t="s">
        <v>828</v>
      </c>
      <c r="AN56" s="12" t="s">
        <v>726</v>
      </c>
      <c r="AO56" s="38" t="s">
        <v>24</v>
      </c>
      <c r="AP56" s="38" t="s">
        <v>24</v>
      </c>
      <c r="AQ56" s="38" t="s">
        <v>15</v>
      </c>
      <c r="AR56" s="38" t="s">
        <v>24</v>
      </c>
      <c r="AS56" s="38" t="s">
        <v>15</v>
      </c>
      <c r="AT56" s="38" t="s">
        <v>15</v>
      </c>
      <c r="AU56" s="12" t="s">
        <v>24</v>
      </c>
      <c r="AV56" s="12" t="s">
        <v>15</v>
      </c>
      <c r="AW56" s="12" t="s">
        <v>15</v>
      </c>
      <c r="AX56" s="16" t="s">
        <v>15</v>
      </c>
      <c r="AY56" s="12" t="s">
        <v>15</v>
      </c>
      <c r="AZ56" s="12"/>
      <c r="BA56" s="43"/>
      <c r="BB56" s="43"/>
      <c r="BC56" s="43" t="s">
        <v>866</v>
      </c>
      <c r="BD56" s="43"/>
      <c r="BE56" s="43"/>
      <c r="BF56" s="43"/>
      <c r="BG56" s="43"/>
      <c r="BH56" s="38"/>
      <c r="BI56" s="38"/>
    </row>
    <row r="57" spans="1:61" ht="16" customHeight="1" x14ac:dyDescent="0.2">
      <c r="A57" s="38">
        <v>1236</v>
      </c>
      <c r="B57" s="38" t="s">
        <v>131</v>
      </c>
      <c r="C57" s="38" t="s">
        <v>132</v>
      </c>
      <c r="D57" s="38" t="s">
        <v>133</v>
      </c>
      <c r="E57" s="38" t="s">
        <v>134</v>
      </c>
      <c r="F57" s="38">
        <v>2017</v>
      </c>
      <c r="G57" s="38" t="s">
        <v>807</v>
      </c>
      <c r="H57" s="38" t="s">
        <v>808</v>
      </c>
      <c r="I57" s="38" t="s">
        <v>23</v>
      </c>
      <c r="J57" s="38" t="s">
        <v>719</v>
      </c>
      <c r="K57" s="38">
        <v>2005</v>
      </c>
      <c r="L57" s="38">
        <v>2000</v>
      </c>
      <c r="M57" s="38">
        <v>84</v>
      </c>
      <c r="N57" s="38" t="s">
        <v>15</v>
      </c>
      <c r="O57" s="38">
        <v>144</v>
      </c>
      <c r="P57" s="38">
        <v>841</v>
      </c>
      <c r="Q57" s="38">
        <v>594</v>
      </c>
      <c r="R57" s="38">
        <v>247</v>
      </c>
      <c r="S57" s="12" t="s">
        <v>720</v>
      </c>
      <c r="T57" s="38" t="s">
        <v>721</v>
      </c>
      <c r="U57" s="40" t="s">
        <v>863</v>
      </c>
      <c r="V57" s="38" t="s">
        <v>750</v>
      </c>
      <c r="W57" s="39">
        <v>154</v>
      </c>
      <c r="X57" s="40" t="s">
        <v>15</v>
      </c>
      <c r="Y57" s="40" t="s">
        <v>15</v>
      </c>
      <c r="Z57" s="38" t="s">
        <v>17</v>
      </c>
      <c r="AA57" s="41">
        <v>0.28156898330146923</v>
      </c>
      <c r="AB57" s="38" t="s">
        <v>15</v>
      </c>
      <c r="AC57" s="38" t="s">
        <v>15</v>
      </c>
      <c r="AD57" s="38">
        <v>1.32</v>
      </c>
      <c r="AE57" s="38">
        <v>0.01</v>
      </c>
      <c r="AF57" s="38">
        <v>14.06</v>
      </c>
      <c r="AG57" s="38">
        <v>1.32</v>
      </c>
      <c r="AH57" s="41">
        <v>-9.388335704125178E-2</v>
      </c>
      <c r="AI57" s="41">
        <v>-9.388335704125178E-2</v>
      </c>
      <c r="AJ57" s="42">
        <v>1</v>
      </c>
      <c r="AK57" s="38" t="s">
        <v>15</v>
      </c>
      <c r="AL57" s="38">
        <v>1</v>
      </c>
      <c r="AM57" s="12" t="s">
        <v>828</v>
      </c>
      <c r="AN57" s="12" t="s">
        <v>726</v>
      </c>
      <c r="AO57" s="38" t="s">
        <v>24</v>
      </c>
      <c r="AP57" s="38" t="s">
        <v>24</v>
      </c>
      <c r="AQ57" s="38" t="s">
        <v>15</v>
      </c>
      <c r="AR57" s="38" t="s">
        <v>24</v>
      </c>
      <c r="AS57" s="38" t="s">
        <v>15</v>
      </c>
      <c r="AT57" s="38" t="s">
        <v>15</v>
      </c>
      <c r="AU57" s="12" t="s">
        <v>24</v>
      </c>
      <c r="AV57" s="12" t="s">
        <v>15</v>
      </c>
      <c r="AW57" s="12" t="s">
        <v>15</v>
      </c>
      <c r="AX57" s="16" t="s">
        <v>15</v>
      </c>
      <c r="AY57" s="12" t="s">
        <v>15</v>
      </c>
      <c r="AZ57" s="12"/>
      <c r="BA57" s="43"/>
      <c r="BB57" s="43"/>
      <c r="BC57" s="43" t="s">
        <v>867</v>
      </c>
      <c r="BD57" s="43"/>
      <c r="BE57" s="43"/>
      <c r="BF57" s="43"/>
      <c r="BG57" s="43"/>
      <c r="BH57" s="38"/>
      <c r="BI57" s="38"/>
    </row>
    <row r="58" spans="1:61" ht="16" customHeight="1" x14ac:dyDescent="0.2">
      <c r="A58" s="38">
        <v>713</v>
      </c>
      <c r="B58" s="38" t="s">
        <v>303</v>
      </c>
      <c r="C58" s="38" t="s">
        <v>304</v>
      </c>
      <c r="D58" s="38" t="s">
        <v>305</v>
      </c>
      <c r="E58" s="38" t="s">
        <v>306</v>
      </c>
      <c r="F58" s="38">
        <v>2020</v>
      </c>
      <c r="G58" s="38" t="s">
        <v>717</v>
      </c>
      <c r="H58" s="38" t="s">
        <v>748</v>
      </c>
      <c r="I58" s="38" t="s">
        <v>23</v>
      </c>
      <c r="J58" s="38" t="s">
        <v>719</v>
      </c>
      <c r="K58" s="38">
        <v>2003</v>
      </c>
      <c r="L58" s="38">
        <v>1993</v>
      </c>
      <c r="M58" s="38">
        <v>120</v>
      </c>
      <c r="N58" s="38" t="s">
        <v>15</v>
      </c>
      <c r="O58" s="38">
        <v>240</v>
      </c>
      <c r="P58" s="38">
        <v>2688</v>
      </c>
      <c r="Q58" s="38" t="s">
        <v>15</v>
      </c>
      <c r="R58" s="38" t="s">
        <v>15</v>
      </c>
      <c r="S58" s="12" t="s">
        <v>720</v>
      </c>
      <c r="T58" s="38" t="s">
        <v>851</v>
      </c>
      <c r="U58" s="13" t="s">
        <v>868</v>
      </c>
      <c r="V58" s="38" t="s">
        <v>797</v>
      </c>
      <c r="W58" s="39">
        <v>7</v>
      </c>
      <c r="X58" s="49">
        <v>2.0000000000000001E-4</v>
      </c>
      <c r="Y58" s="38">
        <v>2.0000000000000001E-4</v>
      </c>
      <c r="Z58" s="38" t="s">
        <v>17</v>
      </c>
      <c r="AA58" s="50">
        <v>3.8583015058264045E-2</v>
      </c>
      <c r="AB58" s="38" t="s">
        <v>15</v>
      </c>
      <c r="AC58" s="38" t="s">
        <v>15</v>
      </c>
      <c r="AD58" s="38" t="s">
        <v>15</v>
      </c>
      <c r="AE58" s="38" t="s">
        <v>15</v>
      </c>
      <c r="AF58" s="38" t="s">
        <v>15</v>
      </c>
      <c r="AG58" s="38" t="s">
        <v>15</v>
      </c>
      <c r="AH58" s="41" t="s">
        <v>15</v>
      </c>
      <c r="AI58" s="41">
        <f>'[1]Forestry change cal'!$C$132</f>
        <v>-0.19047619047619047</v>
      </c>
      <c r="AJ58" s="42">
        <v>1</v>
      </c>
      <c r="AK58" s="38" t="s">
        <v>813</v>
      </c>
      <c r="AL58" s="38">
        <v>1</v>
      </c>
      <c r="AM58" s="38" t="s">
        <v>725</v>
      </c>
      <c r="AN58" s="12" t="s">
        <v>726</v>
      </c>
      <c r="AO58" s="38" t="s">
        <v>24</v>
      </c>
      <c r="AP58" s="38" t="s">
        <v>17</v>
      </c>
      <c r="AQ58" s="38" t="s">
        <v>727</v>
      </c>
      <c r="AR58" s="38" t="s">
        <v>24</v>
      </c>
      <c r="AS58" s="38" t="s">
        <v>15</v>
      </c>
      <c r="AT58" s="38" t="s">
        <v>15</v>
      </c>
      <c r="AU58" s="12" t="s">
        <v>24</v>
      </c>
      <c r="AV58" s="12" t="s">
        <v>15</v>
      </c>
      <c r="AW58" s="12" t="s">
        <v>15</v>
      </c>
      <c r="AX58" s="16" t="s">
        <v>15</v>
      </c>
      <c r="AY58" s="12" t="s">
        <v>15</v>
      </c>
      <c r="AZ58" s="12"/>
      <c r="BA58" s="43"/>
      <c r="BB58" s="43"/>
      <c r="BC58" s="43" t="s">
        <v>869</v>
      </c>
      <c r="BD58" s="43"/>
      <c r="BE58" s="51" t="s">
        <v>870</v>
      </c>
      <c r="BF58" s="43"/>
      <c r="BG58" s="43" t="s">
        <v>871</v>
      </c>
      <c r="BH58" s="38"/>
      <c r="BI58" s="38" t="s">
        <v>872</v>
      </c>
    </row>
    <row r="59" spans="1:61" ht="16" customHeight="1" x14ac:dyDescent="0.2">
      <c r="A59" s="38">
        <v>713</v>
      </c>
      <c r="B59" s="38" t="s">
        <v>303</v>
      </c>
      <c r="C59" s="38" t="s">
        <v>304</v>
      </c>
      <c r="D59" s="38" t="s">
        <v>305</v>
      </c>
      <c r="E59" s="38" t="s">
        <v>306</v>
      </c>
      <c r="F59" s="38">
        <v>2020</v>
      </c>
      <c r="G59" s="38" t="s">
        <v>717</v>
      </c>
      <c r="H59" s="38" t="s">
        <v>748</v>
      </c>
      <c r="I59" s="38" t="s">
        <v>23</v>
      </c>
      <c r="J59" s="38" t="s">
        <v>719</v>
      </c>
      <c r="K59" s="38">
        <v>2003</v>
      </c>
      <c r="L59" s="38">
        <v>1993</v>
      </c>
      <c r="M59" s="38">
        <v>120</v>
      </c>
      <c r="N59" s="38" t="s">
        <v>15</v>
      </c>
      <c r="O59" s="38">
        <v>240</v>
      </c>
      <c r="P59" s="38">
        <v>9456</v>
      </c>
      <c r="Q59" s="38" t="s">
        <v>15</v>
      </c>
      <c r="R59" s="38" t="s">
        <v>15</v>
      </c>
      <c r="S59" s="12" t="s">
        <v>720</v>
      </c>
      <c r="T59" s="38" t="s">
        <v>851</v>
      </c>
      <c r="U59" s="13" t="s">
        <v>868</v>
      </c>
      <c r="V59" s="38" t="s">
        <v>797</v>
      </c>
      <c r="W59" s="39">
        <v>7</v>
      </c>
      <c r="X59" s="40">
        <v>4.0000000000000001E-3</v>
      </c>
      <c r="Y59" s="38">
        <v>1E-3</v>
      </c>
      <c r="Z59" s="38" t="s">
        <v>17</v>
      </c>
      <c r="AA59" s="50">
        <v>8.2273357419576421E-2</v>
      </c>
      <c r="AB59" s="38" t="s">
        <v>15</v>
      </c>
      <c r="AC59" s="38" t="s">
        <v>15</v>
      </c>
      <c r="AD59" s="38" t="s">
        <v>15</v>
      </c>
      <c r="AE59" s="38" t="s">
        <v>15</v>
      </c>
      <c r="AF59" s="38" t="s">
        <v>15</v>
      </c>
      <c r="AG59" s="38" t="s">
        <v>15</v>
      </c>
      <c r="AH59" s="41" t="s">
        <v>15</v>
      </c>
      <c r="AI59" s="41">
        <f>'[1]Forestry change cal'!$C$132</f>
        <v>-0.19047619047619047</v>
      </c>
      <c r="AJ59" s="42">
        <v>1</v>
      </c>
      <c r="AK59" s="38" t="s">
        <v>813</v>
      </c>
      <c r="AL59" s="38">
        <v>1</v>
      </c>
      <c r="AM59" s="38" t="s">
        <v>725</v>
      </c>
      <c r="AN59" s="12" t="s">
        <v>726</v>
      </c>
      <c r="AO59" s="38" t="s">
        <v>24</v>
      </c>
      <c r="AP59" s="38" t="s">
        <v>17</v>
      </c>
      <c r="AQ59" s="38" t="s">
        <v>727</v>
      </c>
      <c r="AR59" s="38" t="s">
        <v>24</v>
      </c>
      <c r="AS59" s="38" t="s">
        <v>15</v>
      </c>
      <c r="AT59" s="38" t="s">
        <v>15</v>
      </c>
      <c r="AU59" s="12" t="s">
        <v>24</v>
      </c>
      <c r="AV59" s="12" t="s">
        <v>15</v>
      </c>
      <c r="AW59" s="12" t="s">
        <v>15</v>
      </c>
      <c r="AX59" s="16" t="s">
        <v>15</v>
      </c>
      <c r="AY59" s="12" t="s">
        <v>15</v>
      </c>
      <c r="AZ59" s="12"/>
      <c r="BA59" s="43"/>
      <c r="BB59" s="43"/>
      <c r="BC59" s="43" t="s">
        <v>873</v>
      </c>
      <c r="BD59" s="43"/>
      <c r="BE59" s="51" t="s">
        <v>870</v>
      </c>
      <c r="BF59" s="43"/>
      <c r="BG59" s="43"/>
      <c r="BH59" s="38"/>
      <c r="BI59" s="38"/>
    </row>
    <row r="60" spans="1:61" ht="16" customHeight="1" x14ac:dyDescent="0.2">
      <c r="A60" s="38">
        <v>713</v>
      </c>
      <c r="B60" s="38" t="s">
        <v>303</v>
      </c>
      <c r="C60" s="38" t="s">
        <v>304</v>
      </c>
      <c r="D60" s="38" t="s">
        <v>305</v>
      </c>
      <c r="E60" s="38" t="s">
        <v>306</v>
      </c>
      <c r="F60" s="38">
        <v>2020</v>
      </c>
      <c r="G60" s="38" t="s">
        <v>717</v>
      </c>
      <c r="H60" s="38" t="s">
        <v>748</v>
      </c>
      <c r="I60" s="38" t="s">
        <v>23</v>
      </c>
      <c r="J60" s="38" t="s">
        <v>719</v>
      </c>
      <c r="K60" s="38">
        <v>2003</v>
      </c>
      <c r="L60" s="38">
        <v>1993</v>
      </c>
      <c r="M60" s="38">
        <v>120</v>
      </c>
      <c r="N60" s="38" t="s">
        <v>15</v>
      </c>
      <c r="O60" s="38">
        <v>240</v>
      </c>
      <c r="P60" s="38">
        <v>9560</v>
      </c>
      <c r="Q60" s="38" t="s">
        <v>15</v>
      </c>
      <c r="R60" s="38" t="s">
        <v>15</v>
      </c>
      <c r="S60" s="12" t="s">
        <v>720</v>
      </c>
      <c r="T60" s="38" t="s">
        <v>851</v>
      </c>
      <c r="U60" s="13" t="s">
        <v>868</v>
      </c>
      <c r="V60" s="38" t="s">
        <v>797</v>
      </c>
      <c r="W60" s="39">
        <v>7</v>
      </c>
      <c r="X60" s="40">
        <v>2E-3</v>
      </c>
      <c r="Y60" s="38">
        <v>1E-3</v>
      </c>
      <c r="Z60" s="38" t="s">
        <v>17</v>
      </c>
      <c r="AA60" s="50">
        <v>4.0912287306400869E-2</v>
      </c>
      <c r="AB60" s="38" t="s">
        <v>15</v>
      </c>
      <c r="AC60" s="38" t="s">
        <v>15</v>
      </c>
      <c r="AD60" s="38" t="s">
        <v>15</v>
      </c>
      <c r="AE60" s="38" t="s">
        <v>15</v>
      </c>
      <c r="AF60" s="38" t="s">
        <v>15</v>
      </c>
      <c r="AG60" s="38" t="s">
        <v>15</v>
      </c>
      <c r="AH60" s="41" t="s">
        <v>15</v>
      </c>
      <c r="AI60" s="41">
        <f>'[1]Forestry change cal'!$C$132</f>
        <v>-0.19047619047619047</v>
      </c>
      <c r="AJ60" s="42">
        <v>1</v>
      </c>
      <c r="AK60" s="38" t="s">
        <v>813</v>
      </c>
      <c r="AL60" s="38">
        <v>1</v>
      </c>
      <c r="AM60" s="38" t="s">
        <v>725</v>
      </c>
      <c r="AN60" s="12" t="s">
        <v>726</v>
      </c>
      <c r="AO60" s="38" t="s">
        <v>24</v>
      </c>
      <c r="AP60" s="38" t="s">
        <v>17</v>
      </c>
      <c r="AQ60" s="38" t="s">
        <v>727</v>
      </c>
      <c r="AR60" s="38" t="s">
        <v>24</v>
      </c>
      <c r="AS60" s="38" t="s">
        <v>15</v>
      </c>
      <c r="AT60" s="38" t="s">
        <v>15</v>
      </c>
      <c r="AU60" s="12" t="s">
        <v>24</v>
      </c>
      <c r="AV60" s="12" t="s">
        <v>15</v>
      </c>
      <c r="AW60" s="12" t="s">
        <v>15</v>
      </c>
      <c r="AX60" s="16" t="s">
        <v>15</v>
      </c>
      <c r="AY60" s="12" t="s">
        <v>15</v>
      </c>
      <c r="AZ60" s="12"/>
      <c r="BA60" s="43"/>
      <c r="BB60" s="43"/>
      <c r="BC60" s="43" t="s">
        <v>874</v>
      </c>
      <c r="BD60" s="43"/>
      <c r="BE60" s="51" t="s">
        <v>870</v>
      </c>
      <c r="BF60" s="43"/>
      <c r="BG60" s="43"/>
      <c r="BH60" s="38"/>
      <c r="BI60" s="38"/>
    </row>
    <row r="61" spans="1:61" ht="16" customHeight="1" x14ac:dyDescent="0.2">
      <c r="A61" s="38">
        <v>918</v>
      </c>
      <c r="B61" s="38" t="s">
        <v>234</v>
      </c>
      <c r="C61" s="38" t="s">
        <v>235</v>
      </c>
      <c r="D61" s="38" t="s">
        <v>236</v>
      </c>
      <c r="E61" s="38" t="s">
        <v>237</v>
      </c>
      <c r="F61" s="38">
        <v>2019</v>
      </c>
      <c r="G61" s="38" t="s">
        <v>717</v>
      </c>
      <c r="H61" s="38" t="s">
        <v>768</v>
      </c>
      <c r="I61" s="38" t="s">
        <v>23</v>
      </c>
      <c r="J61" s="38" t="s">
        <v>719</v>
      </c>
      <c r="K61" s="38">
        <v>2001</v>
      </c>
      <c r="L61" s="38" t="s">
        <v>15</v>
      </c>
      <c r="M61" s="38">
        <v>168</v>
      </c>
      <c r="N61" s="38" t="s">
        <v>15</v>
      </c>
      <c r="O61" s="38">
        <v>168</v>
      </c>
      <c r="P61" s="38">
        <v>1400</v>
      </c>
      <c r="Q61" s="38" t="s">
        <v>15</v>
      </c>
      <c r="R61" s="38" t="s">
        <v>15</v>
      </c>
      <c r="S61" s="12" t="s">
        <v>720</v>
      </c>
      <c r="T61" s="38" t="s">
        <v>851</v>
      </c>
      <c r="U61" s="13" t="s">
        <v>875</v>
      </c>
      <c r="V61" s="38" t="s">
        <v>797</v>
      </c>
      <c r="W61" s="39">
        <v>8</v>
      </c>
      <c r="X61" s="40">
        <v>6.9020000000000001</v>
      </c>
      <c r="Y61" s="38">
        <v>3.6240000000000001</v>
      </c>
      <c r="Z61" s="38" t="s">
        <v>17</v>
      </c>
      <c r="AA61" s="41">
        <v>0.10183754104741115</v>
      </c>
      <c r="AB61" s="38" t="s">
        <v>15</v>
      </c>
      <c r="AC61" s="38" t="s">
        <v>15</v>
      </c>
      <c r="AD61" s="38" t="s">
        <v>15</v>
      </c>
      <c r="AE61" s="38" t="s">
        <v>15</v>
      </c>
      <c r="AF61" s="38" t="s">
        <v>15</v>
      </c>
      <c r="AG61" s="38" t="s">
        <v>15</v>
      </c>
      <c r="AH61" s="41">
        <v>-5.8000000000000003E-2</v>
      </c>
      <c r="AI61" s="41">
        <v>-5.8000000000000003E-2</v>
      </c>
      <c r="AJ61" s="42">
        <v>1</v>
      </c>
      <c r="AK61" s="38" t="s">
        <v>777</v>
      </c>
      <c r="AL61" s="38">
        <v>-1</v>
      </c>
      <c r="AM61" s="38" t="s">
        <v>725</v>
      </c>
      <c r="AN61" s="12" t="s">
        <v>726</v>
      </c>
      <c r="AO61" s="38" t="s">
        <v>24</v>
      </c>
      <c r="AP61" s="38" t="s">
        <v>24</v>
      </c>
      <c r="AQ61" s="38" t="s">
        <v>15</v>
      </c>
      <c r="AR61" s="38" t="s">
        <v>17</v>
      </c>
      <c r="AS61" s="38" t="s">
        <v>727</v>
      </c>
      <c r="AT61" s="38">
        <v>4</v>
      </c>
      <c r="AU61" s="12" t="s">
        <v>24</v>
      </c>
      <c r="AV61" s="12" t="s">
        <v>15</v>
      </c>
      <c r="AW61" s="12" t="s">
        <v>15</v>
      </c>
      <c r="AX61" s="16" t="s">
        <v>15</v>
      </c>
      <c r="AY61" s="12" t="s">
        <v>15</v>
      </c>
      <c r="AZ61" s="12"/>
      <c r="BA61" s="43"/>
      <c r="BB61" s="43"/>
      <c r="BC61" s="43"/>
      <c r="BD61" s="43"/>
      <c r="BE61" s="43" t="s">
        <v>876</v>
      </c>
      <c r="BF61" s="43"/>
      <c r="BG61" s="43"/>
      <c r="BH61" s="38" t="s">
        <v>877</v>
      </c>
      <c r="BI61" s="38" t="s">
        <v>878</v>
      </c>
    </row>
    <row r="62" spans="1:61" ht="16" customHeight="1" x14ac:dyDescent="0.2">
      <c r="A62" s="38">
        <v>918</v>
      </c>
      <c r="B62" s="38" t="s">
        <v>234</v>
      </c>
      <c r="C62" s="38" t="s">
        <v>235</v>
      </c>
      <c r="D62" s="38" t="s">
        <v>236</v>
      </c>
      <c r="E62" s="38" t="s">
        <v>237</v>
      </c>
      <c r="F62" s="38">
        <v>2019</v>
      </c>
      <c r="G62" s="38" t="s">
        <v>717</v>
      </c>
      <c r="H62" s="38" t="s">
        <v>768</v>
      </c>
      <c r="I62" s="38" t="s">
        <v>23</v>
      </c>
      <c r="J62" s="38" t="s">
        <v>719</v>
      </c>
      <c r="K62" s="38">
        <v>2001</v>
      </c>
      <c r="L62" s="38" t="s">
        <v>15</v>
      </c>
      <c r="M62" s="38">
        <v>168</v>
      </c>
      <c r="N62" s="38" t="s">
        <v>15</v>
      </c>
      <c r="O62" s="38">
        <v>168</v>
      </c>
      <c r="P62" s="38">
        <v>27608</v>
      </c>
      <c r="Q62" s="38" t="s">
        <v>15</v>
      </c>
      <c r="R62" s="38" t="s">
        <v>15</v>
      </c>
      <c r="S62" s="12" t="s">
        <v>720</v>
      </c>
      <c r="T62" s="38" t="s">
        <v>851</v>
      </c>
      <c r="U62" s="13" t="s">
        <v>875</v>
      </c>
      <c r="V62" s="38" t="s">
        <v>797</v>
      </c>
      <c r="W62" s="39">
        <v>8</v>
      </c>
      <c r="X62" s="40">
        <v>0.245</v>
      </c>
      <c r="Y62" s="38">
        <v>0.153</v>
      </c>
      <c r="Z62" s="38" t="s">
        <v>17</v>
      </c>
      <c r="AA62" s="41">
        <v>1.9276425603185193E-2</v>
      </c>
      <c r="AB62" s="38" t="s">
        <v>15</v>
      </c>
      <c r="AC62" s="38" t="s">
        <v>15</v>
      </c>
      <c r="AD62" s="38" t="s">
        <v>15</v>
      </c>
      <c r="AE62" s="38" t="s">
        <v>15</v>
      </c>
      <c r="AF62" s="38" t="s">
        <v>15</v>
      </c>
      <c r="AG62" s="38" t="s">
        <v>15</v>
      </c>
      <c r="AH62" s="41">
        <v>-5.8000000000000003E-2</v>
      </c>
      <c r="AI62" s="41">
        <v>-5.8000000000000003E-2</v>
      </c>
      <c r="AJ62" s="42">
        <v>1</v>
      </c>
      <c r="AK62" s="38" t="s">
        <v>777</v>
      </c>
      <c r="AL62" s="38">
        <v>-1</v>
      </c>
      <c r="AM62" s="38" t="s">
        <v>725</v>
      </c>
      <c r="AN62" s="12" t="s">
        <v>726</v>
      </c>
      <c r="AO62" s="38" t="s">
        <v>24</v>
      </c>
      <c r="AP62" s="38" t="s">
        <v>24</v>
      </c>
      <c r="AQ62" s="38" t="s">
        <v>15</v>
      </c>
      <c r="AR62" s="38" t="s">
        <v>17</v>
      </c>
      <c r="AS62" s="38" t="s">
        <v>727</v>
      </c>
      <c r="AT62" s="38">
        <v>4</v>
      </c>
      <c r="AU62" s="12" t="s">
        <v>24</v>
      </c>
      <c r="AV62" s="12" t="s">
        <v>15</v>
      </c>
      <c r="AW62" s="12" t="s">
        <v>15</v>
      </c>
      <c r="AX62" s="16" t="s">
        <v>15</v>
      </c>
      <c r="AY62" s="12" t="s">
        <v>15</v>
      </c>
      <c r="AZ62" s="12"/>
      <c r="BA62" s="43"/>
      <c r="BB62" s="43"/>
      <c r="BC62" s="43"/>
      <c r="BD62" s="43"/>
      <c r="BE62" s="43" t="s">
        <v>876</v>
      </c>
      <c r="BF62" s="43"/>
      <c r="BG62" s="43"/>
      <c r="BH62" s="38"/>
      <c r="BI62" s="38"/>
    </row>
    <row r="63" spans="1:61" ht="16" customHeight="1" x14ac:dyDescent="0.2">
      <c r="A63" s="38">
        <v>918</v>
      </c>
      <c r="B63" s="38" t="s">
        <v>234</v>
      </c>
      <c r="C63" s="38" t="s">
        <v>235</v>
      </c>
      <c r="D63" s="38" t="s">
        <v>236</v>
      </c>
      <c r="E63" s="38" t="s">
        <v>237</v>
      </c>
      <c r="F63" s="38">
        <v>2019</v>
      </c>
      <c r="G63" s="38" t="s">
        <v>717</v>
      </c>
      <c r="H63" s="38" t="s">
        <v>768</v>
      </c>
      <c r="I63" s="38" t="s">
        <v>23</v>
      </c>
      <c r="J63" s="38" t="s">
        <v>719</v>
      </c>
      <c r="K63" s="38">
        <v>2001</v>
      </c>
      <c r="L63" s="38" t="s">
        <v>15</v>
      </c>
      <c r="M63" s="38">
        <v>168</v>
      </c>
      <c r="N63" s="38" t="s">
        <v>15</v>
      </c>
      <c r="O63" s="38">
        <v>168</v>
      </c>
      <c r="P63" s="38">
        <v>14644</v>
      </c>
      <c r="Q63" s="38" t="s">
        <v>15</v>
      </c>
      <c r="R63" s="38" t="s">
        <v>15</v>
      </c>
      <c r="S63" s="12" t="s">
        <v>720</v>
      </c>
      <c r="T63" s="38" t="s">
        <v>851</v>
      </c>
      <c r="U63" s="13" t="s">
        <v>875</v>
      </c>
      <c r="V63" s="38" t="s">
        <v>797</v>
      </c>
      <c r="W63" s="39">
        <v>8</v>
      </c>
      <c r="X63" s="40">
        <v>3.9E-2</v>
      </c>
      <c r="Y63" s="38">
        <v>0.09</v>
      </c>
      <c r="Z63" s="38" t="s">
        <v>17</v>
      </c>
      <c r="AA63" s="41">
        <v>7.1630236961274223E-3</v>
      </c>
      <c r="AB63" s="38" t="s">
        <v>15</v>
      </c>
      <c r="AC63" s="38" t="s">
        <v>15</v>
      </c>
      <c r="AD63" s="38" t="s">
        <v>15</v>
      </c>
      <c r="AE63" s="38" t="s">
        <v>15</v>
      </c>
      <c r="AF63" s="38" t="s">
        <v>15</v>
      </c>
      <c r="AG63" s="38" t="s">
        <v>15</v>
      </c>
      <c r="AH63" s="41">
        <v>-5.8000000000000003E-2</v>
      </c>
      <c r="AI63" s="41">
        <v>-5.8000000000000003E-2</v>
      </c>
      <c r="AJ63" s="42">
        <v>1</v>
      </c>
      <c r="AK63" s="38" t="s">
        <v>777</v>
      </c>
      <c r="AL63" s="38">
        <v>1</v>
      </c>
      <c r="AM63" s="38" t="s">
        <v>725</v>
      </c>
      <c r="AN63" s="12" t="s">
        <v>726</v>
      </c>
      <c r="AO63" s="38" t="s">
        <v>24</v>
      </c>
      <c r="AP63" s="38" t="s">
        <v>24</v>
      </c>
      <c r="AQ63" s="38" t="s">
        <v>15</v>
      </c>
      <c r="AR63" s="38" t="s">
        <v>17</v>
      </c>
      <c r="AS63" s="38" t="s">
        <v>727</v>
      </c>
      <c r="AT63" s="38">
        <v>4</v>
      </c>
      <c r="AU63" s="12" t="s">
        <v>24</v>
      </c>
      <c r="AV63" s="12" t="s">
        <v>15</v>
      </c>
      <c r="AW63" s="12" t="s">
        <v>15</v>
      </c>
      <c r="AX63" s="16" t="s">
        <v>15</v>
      </c>
      <c r="AY63" s="12" t="s">
        <v>15</v>
      </c>
      <c r="AZ63" s="12"/>
      <c r="BA63" s="43"/>
      <c r="BB63" s="43"/>
      <c r="BC63" s="43"/>
      <c r="BD63" s="43"/>
      <c r="BE63" s="43" t="s">
        <v>876</v>
      </c>
      <c r="BF63" s="43"/>
      <c r="BG63" s="43"/>
      <c r="BH63" s="38"/>
      <c r="BI63" s="38"/>
    </row>
    <row r="64" spans="1:61" ht="16" customHeight="1" x14ac:dyDescent="0.2">
      <c r="A64" s="38">
        <v>918</v>
      </c>
      <c r="B64" s="38" t="s">
        <v>234</v>
      </c>
      <c r="C64" s="38" t="s">
        <v>235</v>
      </c>
      <c r="D64" s="38" t="s">
        <v>236</v>
      </c>
      <c r="E64" s="38" t="s">
        <v>237</v>
      </c>
      <c r="F64" s="38">
        <v>2019</v>
      </c>
      <c r="G64" s="38" t="s">
        <v>717</v>
      </c>
      <c r="H64" s="38" t="s">
        <v>768</v>
      </c>
      <c r="I64" s="38" t="s">
        <v>23</v>
      </c>
      <c r="J64" s="38" t="s">
        <v>719</v>
      </c>
      <c r="K64" s="38">
        <v>2001</v>
      </c>
      <c r="L64" s="38" t="s">
        <v>15</v>
      </c>
      <c r="M64" s="38">
        <v>168</v>
      </c>
      <c r="N64" s="38" t="s">
        <v>15</v>
      </c>
      <c r="O64" s="38">
        <v>168</v>
      </c>
      <c r="P64" s="38">
        <v>18340</v>
      </c>
      <c r="Q64" s="38" t="s">
        <v>15</v>
      </c>
      <c r="R64" s="38" t="s">
        <v>15</v>
      </c>
      <c r="S64" s="12" t="s">
        <v>720</v>
      </c>
      <c r="T64" s="38" t="s">
        <v>851</v>
      </c>
      <c r="U64" s="13" t="s">
        <v>875</v>
      </c>
      <c r="V64" s="38" t="s">
        <v>797</v>
      </c>
      <c r="W64" s="39">
        <v>8</v>
      </c>
      <c r="X64" s="40">
        <v>0.38600000000000001</v>
      </c>
      <c r="Y64" s="38">
        <v>0.21</v>
      </c>
      <c r="Z64" s="38" t="s">
        <v>17</v>
      </c>
      <c r="AA64" s="41">
        <v>2.7149231982344792E-2</v>
      </c>
      <c r="AB64" s="38" t="s">
        <v>15</v>
      </c>
      <c r="AC64" s="38" t="s">
        <v>15</v>
      </c>
      <c r="AD64" s="38" t="s">
        <v>15</v>
      </c>
      <c r="AE64" s="38" t="s">
        <v>15</v>
      </c>
      <c r="AF64" s="38" t="s">
        <v>15</v>
      </c>
      <c r="AG64" s="38" t="s">
        <v>15</v>
      </c>
      <c r="AH64" s="41">
        <v>-5.8000000000000003E-2</v>
      </c>
      <c r="AI64" s="41">
        <v>-5.8000000000000003E-2</v>
      </c>
      <c r="AJ64" s="42">
        <v>1</v>
      </c>
      <c r="AK64" s="38" t="s">
        <v>777</v>
      </c>
      <c r="AL64" s="38">
        <v>-1</v>
      </c>
      <c r="AM64" s="38" t="s">
        <v>725</v>
      </c>
      <c r="AN64" s="12" t="s">
        <v>726</v>
      </c>
      <c r="AO64" s="38" t="s">
        <v>24</v>
      </c>
      <c r="AP64" s="38" t="s">
        <v>24</v>
      </c>
      <c r="AQ64" s="38" t="s">
        <v>15</v>
      </c>
      <c r="AR64" s="38" t="s">
        <v>17</v>
      </c>
      <c r="AS64" s="38" t="s">
        <v>727</v>
      </c>
      <c r="AT64" s="38">
        <v>4</v>
      </c>
      <c r="AU64" s="12" t="s">
        <v>24</v>
      </c>
      <c r="AV64" s="12" t="s">
        <v>15</v>
      </c>
      <c r="AW64" s="12" t="s">
        <v>15</v>
      </c>
      <c r="AX64" s="16" t="s">
        <v>15</v>
      </c>
      <c r="AY64" s="12" t="s">
        <v>15</v>
      </c>
      <c r="AZ64" s="12"/>
      <c r="BA64" s="43"/>
      <c r="BB64" s="43"/>
      <c r="BC64" s="43"/>
      <c r="BD64" s="43"/>
      <c r="BE64" s="43" t="s">
        <v>876</v>
      </c>
      <c r="BF64" s="43"/>
      <c r="BG64" s="43"/>
      <c r="BH64" s="38"/>
      <c r="BI64" s="38"/>
    </row>
    <row r="65" spans="1:61" ht="16" customHeight="1" x14ac:dyDescent="0.2">
      <c r="A65" s="38">
        <v>1615</v>
      </c>
      <c r="B65" s="38" t="s">
        <v>299</v>
      </c>
      <c r="C65" s="38" t="s">
        <v>300</v>
      </c>
      <c r="D65" s="38" t="s">
        <v>301</v>
      </c>
      <c r="E65" s="52" t="s">
        <v>302</v>
      </c>
      <c r="F65" s="53">
        <v>2015</v>
      </c>
      <c r="G65" s="38" t="s">
        <v>717</v>
      </c>
      <c r="H65" s="38" t="s">
        <v>787</v>
      </c>
      <c r="I65" s="38" t="s">
        <v>23</v>
      </c>
      <c r="J65" s="38" t="s">
        <v>719</v>
      </c>
      <c r="K65" s="38">
        <v>2011</v>
      </c>
      <c r="L65" s="38">
        <v>2004</v>
      </c>
      <c r="M65" s="38">
        <v>24</v>
      </c>
      <c r="N65" s="38" t="s">
        <v>15</v>
      </c>
      <c r="O65" s="38">
        <v>108</v>
      </c>
      <c r="P65" s="38">
        <v>784</v>
      </c>
      <c r="Q65" s="38" t="s">
        <v>15</v>
      </c>
      <c r="R65" s="38" t="s">
        <v>15</v>
      </c>
      <c r="S65" s="12" t="s">
        <v>720</v>
      </c>
      <c r="T65" s="38" t="s">
        <v>851</v>
      </c>
      <c r="U65" s="13" t="s">
        <v>879</v>
      </c>
      <c r="V65" s="38" t="s">
        <v>797</v>
      </c>
      <c r="W65" s="39">
        <v>15</v>
      </c>
      <c r="X65" s="40">
        <v>0.42199999999999999</v>
      </c>
      <c r="Y65" s="38">
        <v>0.13700000000000001</v>
      </c>
      <c r="Z65" s="38" t="s">
        <v>17</v>
      </c>
      <c r="AA65" s="41">
        <v>0.22016130885720164</v>
      </c>
      <c r="AB65" s="38" t="s">
        <v>15</v>
      </c>
      <c r="AC65" s="38" t="s">
        <v>15</v>
      </c>
      <c r="AD65" s="38" t="s">
        <v>15</v>
      </c>
      <c r="AE65" s="38" t="s">
        <v>15</v>
      </c>
      <c r="AF65" s="38">
        <v>0.55000000000000004</v>
      </c>
      <c r="AG65" s="40">
        <v>-0.42199999999999999</v>
      </c>
      <c r="AH65" s="41">
        <v>-0.76727272727272722</v>
      </c>
      <c r="AI65" s="41">
        <v>-0.76727272727272722</v>
      </c>
      <c r="AJ65" s="42">
        <v>1</v>
      </c>
      <c r="AK65" s="38" t="s">
        <v>724</v>
      </c>
      <c r="AL65" s="38">
        <v>-1</v>
      </c>
      <c r="AM65" s="38" t="s">
        <v>725</v>
      </c>
      <c r="AN65" s="12" t="s">
        <v>726</v>
      </c>
      <c r="AO65" s="38" t="s">
        <v>24</v>
      </c>
      <c r="AP65" s="38" t="s">
        <v>24</v>
      </c>
      <c r="AQ65" s="38" t="s">
        <v>15</v>
      </c>
      <c r="AR65" s="38" t="s">
        <v>24</v>
      </c>
      <c r="AS65" s="38" t="s">
        <v>15</v>
      </c>
      <c r="AT65" s="38">
        <v>0</v>
      </c>
      <c r="AU65" s="12" t="s">
        <v>24</v>
      </c>
      <c r="AV65" s="12" t="s">
        <v>15</v>
      </c>
      <c r="AW65" s="12" t="s">
        <v>15</v>
      </c>
      <c r="AX65" s="16" t="s">
        <v>15</v>
      </c>
      <c r="AY65" s="12" t="s">
        <v>15</v>
      </c>
      <c r="AZ65" s="12"/>
      <c r="BA65" s="43"/>
      <c r="BB65" s="43"/>
      <c r="BC65" s="43"/>
      <c r="BD65" s="43"/>
      <c r="BE65" s="43" t="s">
        <v>880</v>
      </c>
      <c r="BF65" s="43"/>
      <c r="BG65" s="43" t="s">
        <v>881</v>
      </c>
      <c r="BH65" s="38"/>
      <c r="BI65" s="38"/>
    </row>
    <row r="66" spans="1:61" ht="16" customHeight="1" x14ac:dyDescent="0.2">
      <c r="A66" s="38">
        <v>478</v>
      </c>
      <c r="B66" s="38" t="s">
        <v>135</v>
      </c>
      <c r="C66" s="38" t="s">
        <v>136</v>
      </c>
      <c r="D66" s="38" t="s">
        <v>137</v>
      </c>
      <c r="E66" s="38" t="s">
        <v>138</v>
      </c>
      <c r="F66" s="38">
        <v>2022</v>
      </c>
      <c r="G66" s="38" t="s">
        <v>717</v>
      </c>
      <c r="H66" s="38" t="s">
        <v>718</v>
      </c>
      <c r="I66" s="38" t="s">
        <v>23</v>
      </c>
      <c r="J66" s="38" t="s">
        <v>719</v>
      </c>
      <c r="K66" s="38">
        <v>2007</v>
      </c>
      <c r="L66" s="38">
        <v>2004</v>
      </c>
      <c r="M66" s="38">
        <v>96</v>
      </c>
      <c r="N66" s="38" t="s">
        <v>15</v>
      </c>
      <c r="O66" s="38">
        <v>132</v>
      </c>
      <c r="P66" s="38">
        <v>113928</v>
      </c>
      <c r="Q66" s="38" t="s">
        <v>15</v>
      </c>
      <c r="R66" s="38" t="s">
        <v>15</v>
      </c>
      <c r="S66" s="12" t="s">
        <v>720</v>
      </c>
      <c r="T66" s="38" t="s">
        <v>795</v>
      </c>
      <c r="U66" s="13" t="s">
        <v>796</v>
      </c>
      <c r="V66" s="38" t="s">
        <v>797</v>
      </c>
      <c r="W66" s="39">
        <v>8</v>
      </c>
      <c r="X66" s="40">
        <v>0.1</v>
      </c>
      <c r="Y66" s="38">
        <v>0.02</v>
      </c>
      <c r="Z66" s="38" t="s">
        <v>17</v>
      </c>
      <c r="AA66" s="41">
        <v>2.9627191278012152E-2</v>
      </c>
      <c r="AB66" s="38" t="s">
        <v>15</v>
      </c>
      <c r="AC66" s="38" t="s">
        <v>15</v>
      </c>
      <c r="AD66" s="38" t="s">
        <v>15</v>
      </c>
      <c r="AE66" s="38" t="s">
        <v>15</v>
      </c>
      <c r="AF66" s="38" t="s">
        <v>15</v>
      </c>
      <c r="AG66" s="38" t="s">
        <v>15</v>
      </c>
      <c r="AH66" s="41">
        <v>-0.1</v>
      </c>
      <c r="AI66" s="41">
        <v>-0.1</v>
      </c>
      <c r="AJ66" s="42">
        <v>1</v>
      </c>
      <c r="AK66" s="38" t="s">
        <v>777</v>
      </c>
      <c r="AL66" s="38">
        <v>-1</v>
      </c>
      <c r="AM66" s="38" t="s">
        <v>725</v>
      </c>
      <c r="AN66" s="12" t="s">
        <v>726</v>
      </c>
      <c r="AO66" s="38" t="s">
        <v>24</v>
      </c>
      <c r="AP66" s="38" t="s">
        <v>24</v>
      </c>
      <c r="AQ66" s="38" t="s">
        <v>15</v>
      </c>
      <c r="AR66" s="38" t="s">
        <v>24</v>
      </c>
      <c r="AS66" s="38" t="s">
        <v>15</v>
      </c>
      <c r="AT66" s="38">
        <v>2</v>
      </c>
      <c r="AU66" s="12" t="s">
        <v>24</v>
      </c>
      <c r="AV66" s="12" t="s">
        <v>15</v>
      </c>
      <c r="AW66" s="12" t="s">
        <v>15</v>
      </c>
      <c r="AX66" s="16" t="s">
        <v>15</v>
      </c>
      <c r="AY66" s="12" t="s">
        <v>15</v>
      </c>
      <c r="AZ66" s="12"/>
      <c r="BA66" s="43"/>
      <c r="BB66" s="43"/>
      <c r="BC66" s="43"/>
      <c r="BD66" s="43"/>
      <c r="BE66" s="51" t="s">
        <v>882</v>
      </c>
      <c r="BF66" s="43"/>
      <c r="BG66" s="43"/>
      <c r="BH66" s="38"/>
      <c r="BI66" s="38"/>
    </row>
    <row r="67" spans="1:61" ht="16" customHeight="1" x14ac:dyDescent="0.2">
      <c r="A67" s="38">
        <v>478</v>
      </c>
      <c r="B67" s="38" t="s">
        <v>135</v>
      </c>
      <c r="C67" s="38" t="s">
        <v>136</v>
      </c>
      <c r="D67" s="38" t="s">
        <v>137</v>
      </c>
      <c r="E67" s="38" t="s">
        <v>138</v>
      </c>
      <c r="F67" s="38">
        <v>2022</v>
      </c>
      <c r="G67" s="38" t="s">
        <v>717</v>
      </c>
      <c r="H67" s="38" t="s">
        <v>718</v>
      </c>
      <c r="I67" s="38" t="s">
        <v>23</v>
      </c>
      <c r="J67" s="38" t="s">
        <v>719</v>
      </c>
      <c r="K67" s="38">
        <v>2007</v>
      </c>
      <c r="L67" s="38">
        <v>2004</v>
      </c>
      <c r="M67" s="38">
        <v>96</v>
      </c>
      <c r="N67" s="38" t="s">
        <v>15</v>
      </c>
      <c r="O67" s="38">
        <v>132</v>
      </c>
      <c r="P67" s="38">
        <v>66458</v>
      </c>
      <c r="Q67" s="38" t="s">
        <v>15</v>
      </c>
      <c r="R67" s="38" t="s">
        <v>15</v>
      </c>
      <c r="S67" s="12" t="s">
        <v>720</v>
      </c>
      <c r="T67" s="38" t="s">
        <v>795</v>
      </c>
      <c r="U67" s="13" t="s">
        <v>796</v>
      </c>
      <c r="V67" s="38" t="s">
        <v>797</v>
      </c>
      <c r="W67" s="39">
        <v>8</v>
      </c>
      <c r="X67" s="40">
        <v>0.108</v>
      </c>
      <c r="Y67" s="38">
        <v>2.4E-2</v>
      </c>
      <c r="Z67" s="38" t="s">
        <v>17</v>
      </c>
      <c r="AA67" s="41">
        <v>3.4912317482093717E-2</v>
      </c>
      <c r="AB67" s="38" t="s">
        <v>15</v>
      </c>
      <c r="AC67" s="38" t="s">
        <v>15</v>
      </c>
      <c r="AD67" s="38" t="s">
        <v>15</v>
      </c>
      <c r="AE67" s="38" t="s">
        <v>15</v>
      </c>
      <c r="AF67" s="38" t="s">
        <v>15</v>
      </c>
      <c r="AG67" s="38" t="s">
        <v>15</v>
      </c>
      <c r="AH67" s="41">
        <v>-0.1</v>
      </c>
      <c r="AI67" s="41">
        <v>-0.1</v>
      </c>
      <c r="AJ67" s="42">
        <v>1</v>
      </c>
      <c r="AK67" s="38" t="s">
        <v>777</v>
      </c>
      <c r="AL67" s="38">
        <v>-1</v>
      </c>
      <c r="AM67" s="38" t="s">
        <v>725</v>
      </c>
      <c r="AN67" s="12" t="s">
        <v>726</v>
      </c>
      <c r="AO67" s="38" t="s">
        <v>24</v>
      </c>
      <c r="AP67" s="38" t="s">
        <v>24</v>
      </c>
      <c r="AQ67" s="38" t="s">
        <v>15</v>
      </c>
      <c r="AR67" s="38" t="s">
        <v>24</v>
      </c>
      <c r="AS67" s="38" t="s">
        <v>15</v>
      </c>
      <c r="AT67" s="38">
        <v>2</v>
      </c>
      <c r="AU67" s="12" t="s">
        <v>24</v>
      </c>
      <c r="AV67" s="12" t="s">
        <v>15</v>
      </c>
      <c r="AW67" s="12" t="s">
        <v>15</v>
      </c>
      <c r="AX67" s="16" t="s">
        <v>15</v>
      </c>
      <c r="AY67" s="12" t="s">
        <v>15</v>
      </c>
      <c r="AZ67" s="12"/>
      <c r="BA67" s="43"/>
      <c r="BB67" s="43"/>
      <c r="BC67" s="43"/>
      <c r="BD67" s="43"/>
      <c r="BE67" s="51" t="s">
        <v>882</v>
      </c>
      <c r="BF67" s="43"/>
      <c r="BG67" s="43"/>
      <c r="BH67" s="38"/>
      <c r="BI67" s="38"/>
    </row>
    <row r="68" spans="1:61" ht="16" customHeight="1" x14ac:dyDescent="0.2">
      <c r="A68" s="38">
        <v>660</v>
      </c>
      <c r="B68" s="38" t="s">
        <v>197</v>
      </c>
      <c r="C68" s="38" t="s">
        <v>198</v>
      </c>
      <c r="D68" s="38" t="s">
        <v>199</v>
      </c>
      <c r="E68" s="38" t="s">
        <v>200</v>
      </c>
      <c r="F68" s="38">
        <v>2020</v>
      </c>
      <c r="G68" s="38" t="s">
        <v>717</v>
      </c>
      <c r="H68" s="38" t="s">
        <v>718</v>
      </c>
      <c r="I68" s="38" t="s">
        <v>23</v>
      </c>
      <c r="J68" s="38" t="s">
        <v>719</v>
      </c>
      <c r="K68" s="38">
        <v>2011</v>
      </c>
      <c r="L68" s="38">
        <v>2004</v>
      </c>
      <c r="M68" s="38">
        <v>36</v>
      </c>
      <c r="N68" s="38">
        <v>24</v>
      </c>
      <c r="O68" s="38">
        <v>156</v>
      </c>
      <c r="P68" s="38">
        <v>1232</v>
      </c>
      <c r="Q68" s="38" t="s">
        <v>15</v>
      </c>
      <c r="R68" s="38" t="s">
        <v>15</v>
      </c>
      <c r="S68" s="12" t="s">
        <v>720</v>
      </c>
      <c r="T68" s="38" t="s">
        <v>795</v>
      </c>
      <c r="U68" s="13" t="s">
        <v>820</v>
      </c>
      <c r="V68" s="38" t="s">
        <v>797</v>
      </c>
      <c r="W68" s="39">
        <v>8</v>
      </c>
      <c r="X68" s="40">
        <v>0.48</v>
      </c>
      <c r="Y68" s="38">
        <v>0.19</v>
      </c>
      <c r="Z68" s="38" t="s">
        <v>17</v>
      </c>
      <c r="AA68" s="41">
        <v>0.14406718699255602</v>
      </c>
      <c r="AB68" s="38" t="s">
        <v>15</v>
      </c>
      <c r="AC68" s="38" t="s">
        <v>15</v>
      </c>
      <c r="AD68" s="38" t="s">
        <v>15</v>
      </c>
      <c r="AE68" s="38" t="s">
        <v>15</v>
      </c>
      <c r="AF68" s="38">
        <v>0.67</v>
      </c>
      <c r="AG68" s="38">
        <v>0.48</v>
      </c>
      <c r="AH68" s="41">
        <v>-0.2835820895522389</v>
      </c>
      <c r="AI68" s="41">
        <v>-0.2835820895522389</v>
      </c>
      <c r="AJ68" s="42">
        <v>1</v>
      </c>
      <c r="AK68" s="38" t="s">
        <v>724</v>
      </c>
      <c r="AL68" s="38">
        <v>1</v>
      </c>
      <c r="AM68" s="38" t="s">
        <v>725</v>
      </c>
      <c r="AN68" s="12" t="s">
        <v>726</v>
      </c>
      <c r="AO68" s="38" t="s">
        <v>17</v>
      </c>
      <c r="AP68" s="38" t="s">
        <v>24</v>
      </c>
      <c r="AQ68" s="38" t="s">
        <v>15</v>
      </c>
      <c r="AR68" s="38" t="s">
        <v>24</v>
      </c>
      <c r="AS68" s="38" t="s">
        <v>15</v>
      </c>
      <c r="AT68" s="38">
        <v>1</v>
      </c>
      <c r="AU68" s="12" t="s">
        <v>24</v>
      </c>
      <c r="AV68" s="12" t="s">
        <v>15</v>
      </c>
      <c r="AW68" s="12" t="s">
        <v>15</v>
      </c>
      <c r="AX68" s="16" t="s">
        <v>15</v>
      </c>
      <c r="AY68" s="12" t="s">
        <v>15</v>
      </c>
      <c r="AZ68" s="12"/>
      <c r="BA68" s="43"/>
      <c r="BB68" s="43"/>
      <c r="BC68" s="43"/>
      <c r="BD68" s="43"/>
      <c r="BE68" s="43" t="s">
        <v>883</v>
      </c>
      <c r="BF68" s="43"/>
      <c r="BG68" s="43" t="s">
        <v>884</v>
      </c>
      <c r="BH68" s="38" t="s">
        <v>885</v>
      </c>
      <c r="BI68" s="38"/>
    </row>
    <row r="69" spans="1:61" ht="16" customHeight="1" x14ac:dyDescent="0.2">
      <c r="A69" s="38">
        <v>1517</v>
      </c>
      <c r="B69" s="38" t="s">
        <v>403</v>
      </c>
      <c r="C69" s="38" t="s">
        <v>404</v>
      </c>
      <c r="D69" s="38" t="s">
        <v>405</v>
      </c>
      <c r="E69" s="38" t="s">
        <v>406</v>
      </c>
      <c r="F69" s="38">
        <v>2016</v>
      </c>
      <c r="G69" s="38" t="s">
        <v>717</v>
      </c>
      <c r="H69" s="38" t="s">
        <v>886</v>
      </c>
      <c r="I69" s="38" t="s">
        <v>23</v>
      </c>
      <c r="J69" s="38" t="s">
        <v>719</v>
      </c>
      <c r="K69" s="38">
        <v>2003</v>
      </c>
      <c r="L69" s="38" t="s">
        <v>15</v>
      </c>
      <c r="M69" s="38">
        <v>60</v>
      </c>
      <c r="N69" s="38">
        <v>48</v>
      </c>
      <c r="O69" s="38">
        <v>96</v>
      </c>
      <c r="P69" s="38">
        <v>202</v>
      </c>
      <c r="Q69" s="38" t="s">
        <v>15</v>
      </c>
      <c r="R69" s="38" t="s">
        <v>15</v>
      </c>
      <c r="S69" s="12" t="s">
        <v>720</v>
      </c>
      <c r="T69" s="38" t="s">
        <v>855</v>
      </c>
      <c r="U69" s="40" t="s">
        <v>887</v>
      </c>
      <c r="V69" s="38" t="s">
        <v>888</v>
      </c>
      <c r="W69" s="39">
        <v>22</v>
      </c>
      <c r="X69" s="40">
        <v>0.45700000000000002</v>
      </c>
      <c r="Y69" s="40">
        <v>0.16600000000000001</v>
      </c>
      <c r="Z69" s="38" t="s">
        <v>17</v>
      </c>
      <c r="AA69" s="41">
        <v>0.39944897144611485</v>
      </c>
      <c r="AB69" s="38" t="s">
        <v>15</v>
      </c>
      <c r="AC69" s="38" t="s">
        <v>15</v>
      </c>
      <c r="AD69" s="38" t="s">
        <v>15</v>
      </c>
      <c r="AE69" s="38" t="s">
        <v>15</v>
      </c>
      <c r="AF69" s="38" t="s">
        <v>15</v>
      </c>
      <c r="AG69" s="38" t="s">
        <v>15</v>
      </c>
      <c r="AH69" s="41" t="s">
        <v>15</v>
      </c>
      <c r="AI69" s="41">
        <f>(18-44)/44</f>
        <v>-0.59090909090909094</v>
      </c>
      <c r="AJ69" s="42">
        <v>1</v>
      </c>
      <c r="AK69" s="38" t="s">
        <v>724</v>
      </c>
      <c r="AL69" s="38">
        <v>1</v>
      </c>
      <c r="AM69" s="38" t="s">
        <v>725</v>
      </c>
      <c r="AN69" s="12" t="s">
        <v>726</v>
      </c>
      <c r="AO69" s="38" t="s">
        <v>17</v>
      </c>
      <c r="AP69" s="38" t="s">
        <v>24</v>
      </c>
      <c r="AQ69" s="38" t="s">
        <v>15</v>
      </c>
      <c r="AR69" s="38" t="s">
        <v>24</v>
      </c>
      <c r="AS69" s="38" t="s">
        <v>15</v>
      </c>
      <c r="AT69" s="38">
        <v>11</v>
      </c>
      <c r="AU69" s="12" t="s">
        <v>24</v>
      </c>
      <c r="AV69" s="12" t="s">
        <v>15</v>
      </c>
      <c r="AW69" s="12" t="s">
        <v>15</v>
      </c>
      <c r="AX69" s="16" t="s">
        <v>15</v>
      </c>
      <c r="AY69" s="12" t="s">
        <v>15</v>
      </c>
      <c r="AZ69" s="12"/>
      <c r="BA69" s="43"/>
      <c r="BB69" s="43"/>
      <c r="BC69" s="43"/>
      <c r="BD69" s="43"/>
      <c r="BE69" s="43" t="s">
        <v>889</v>
      </c>
      <c r="BF69" s="43"/>
      <c r="BG69" s="43"/>
      <c r="BH69" s="38" t="s">
        <v>890</v>
      </c>
      <c r="BI69" s="38"/>
    </row>
    <row r="70" spans="1:61" ht="16" customHeight="1" x14ac:dyDescent="0.2">
      <c r="A70" s="38">
        <v>92</v>
      </c>
      <c r="B70" s="38" t="s">
        <v>891</v>
      </c>
      <c r="C70" s="38" t="s">
        <v>400</v>
      </c>
      <c r="D70" s="38" t="s">
        <v>401</v>
      </c>
      <c r="E70" s="38" t="s">
        <v>402</v>
      </c>
      <c r="F70" s="38">
        <v>2020</v>
      </c>
      <c r="G70" s="38" t="s">
        <v>717</v>
      </c>
      <c r="H70" s="38" t="s">
        <v>718</v>
      </c>
      <c r="I70" s="38" t="s">
        <v>23</v>
      </c>
      <c r="J70" s="38" t="s">
        <v>719</v>
      </c>
      <c r="K70" s="38">
        <v>2010</v>
      </c>
      <c r="L70" s="38">
        <v>2000</v>
      </c>
      <c r="M70" s="38">
        <v>72</v>
      </c>
      <c r="N70" s="38" t="s">
        <v>15</v>
      </c>
      <c r="O70" s="38">
        <v>192</v>
      </c>
      <c r="P70" s="38">
        <v>473282</v>
      </c>
      <c r="Q70" s="38" t="s">
        <v>15</v>
      </c>
      <c r="R70" s="38" t="s">
        <v>15</v>
      </c>
      <c r="S70" s="12" t="s">
        <v>720</v>
      </c>
      <c r="T70" s="38" t="s">
        <v>769</v>
      </c>
      <c r="U70" s="40" t="s">
        <v>892</v>
      </c>
      <c r="V70" s="38" t="s">
        <v>760</v>
      </c>
      <c r="W70" s="39">
        <v>8</v>
      </c>
      <c r="X70" s="40">
        <v>1.54E-2</v>
      </c>
      <c r="Y70" s="38">
        <v>7.4000000000000003E-3</v>
      </c>
      <c r="Z70" s="38" t="s">
        <v>17</v>
      </c>
      <c r="AA70" s="41">
        <v>6.0501144621487547E-3</v>
      </c>
      <c r="AB70" s="38" t="s">
        <v>15</v>
      </c>
      <c r="AC70" s="38" t="s">
        <v>15</v>
      </c>
      <c r="AD70" s="38" t="s">
        <v>15</v>
      </c>
      <c r="AE70" s="38" t="s">
        <v>15</v>
      </c>
      <c r="AF70" s="38" t="s">
        <v>15</v>
      </c>
      <c r="AG70" s="38" t="s">
        <v>15</v>
      </c>
      <c r="AH70" s="41" t="s">
        <v>15</v>
      </c>
      <c r="AI70" s="26" t="s">
        <v>15</v>
      </c>
      <c r="AJ70" s="42">
        <v>1</v>
      </c>
      <c r="AK70" s="38" t="s">
        <v>777</v>
      </c>
      <c r="AL70" s="38">
        <v>1</v>
      </c>
      <c r="AM70" s="38" t="s">
        <v>725</v>
      </c>
      <c r="AN70" s="12" t="s">
        <v>726</v>
      </c>
      <c r="AO70" s="38" t="s">
        <v>24</v>
      </c>
      <c r="AP70" s="38" t="s">
        <v>24</v>
      </c>
      <c r="AQ70" s="38" t="s">
        <v>15</v>
      </c>
      <c r="AR70" s="38" t="s">
        <v>24</v>
      </c>
      <c r="AS70" s="38" t="s">
        <v>15</v>
      </c>
      <c r="AT70" s="38">
        <v>9</v>
      </c>
      <c r="AU70" s="12" t="s">
        <v>24</v>
      </c>
      <c r="AV70" s="12" t="s">
        <v>15</v>
      </c>
      <c r="AW70" s="12" t="s">
        <v>15</v>
      </c>
      <c r="AX70" s="16" t="s">
        <v>15</v>
      </c>
      <c r="AY70" s="12" t="s">
        <v>15</v>
      </c>
      <c r="AZ70" s="12"/>
      <c r="BA70" s="43"/>
      <c r="BB70" s="43"/>
      <c r="BC70" s="43"/>
      <c r="BD70" s="43"/>
      <c r="BE70" s="43"/>
      <c r="BF70" s="43"/>
      <c r="BG70" s="43"/>
      <c r="BH70" s="38"/>
      <c r="BI70" s="38"/>
    </row>
    <row r="71" spans="1:61" ht="16" customHeight="1" x14ac:dyDescent="0.2">
      <c r="A71" s="38">
        <v>407</v>
      </c>
      <c r="B71" s="38" t="s">
        <v>376</v>
      </c>
      <c r="C71" s="38" t="s">
        <v>377</v>
      </c>
      <c r="D71" s="38" t="s">
        <v>378</v>
      </c>
      <c r="E71" s="38" t="s">
        <v>379</v>
      </c>
      <c r="F71" s="38">
        <v>2022</v>
      </c>
      <c r="G71" s="38" t="s">
        <v>717</v>
      </c>
      <c r="H71" s="38" t="s">
        <v>768</v>
      </c>
      <c r="I71" s="38" t="s">
        <v>23</v>
      </c>
      <c r="J71" s="38" t="s">
        <v>719</v>
      </c>
      <c r="K71" s="38">
        <v>2012</v>
      </c>
      <c r="L71" s="38" t="s">
        <v>15</v>
      </c>
      <c r="M71" s="38">
        <v>72</v>
      </c>
      <c r="N71" s="38" t="s">
        <v>15</v>
      </c>
      <c r="O71" s="38">
        <v>72</v>
      </c>
      <c r="P71" s="38">
        <v>190</v>
      </c>
      <c r="Q71" s="38">
        <v>95</v>
      </c>
      <c r="R71" s="38">
        <v>95</v>
      </c>
      <c r="S71" s="38" t="s">
        <v>720</v>
      </c>
      <c r="T71" s="38" t="s">
        <v>749</v>
      </c>
      <c r="U71" s="40" t="s">
        <v>893</v>
      </c>
      <c r="V71" s="38" t="s">
        <v>760</v>
      </c>
      <c r="W71" s="39">
        <v>11</v>
      </c>
      <c r="X71" s="40">
        <v>0.33</v>
      </c>
      <c r="Y71" s="40">
        <v>0.33700000000000002</v>
      </c>
      <c r="Z71" s="38" t="s">
        <v>17</v>
      </c>
      <c r="AA71" s="41">
        <v>0.15154995058532059</v>
      </c>
      <c r="AB71" s="38" t="s">
        <v>15</v>
      </c>
      <c r="AC71" s="38" t="s">
        <v>15</v>
      </c>
      <c r="AD71" s="38" t="s">
        <v>15</v>
      </c>
      <c r="AE71" s="38" t="s">
        <v>15</v>
      </c>
      <c r="AF71" s="38" t="s">
        <v>15</v>
      </c>
      <c r="AG71" s="38" t="s">
        <v>15</v>
      </c>
      <c r="AH71" s="41">
        <v>0</v>
      </c>
      <c r="AI71" s="41">
        <v>0</v>
      </c>
      <c r="AJ71" s="42">
        <v>1</v>
      </c>
      <c r="AK71" s="38" t="s">
        <v>813</v>
      </c>
      <c r="AL71" s="42">
        <v>-1</v>
      </c>
      <c r="AM71" s="38" t="s">
        <v>725</v>
      </c>
      <c r="AN71" s="12" t="s">
        <v>726</v>
      </c>
      <c r="AO71" s="38" t="s">
        <v>24</v>
      </c>
      <c r="AP71" s="38" t="s">
        <v>17</v>
      </c>
      <c r="AQ71" s="38" t="s">
        <v>790</v>
      </c>
      <c r="AR71" s="38" t="s">
        <v>24</v>
      </c>
      <c r="AS71" s="38" t="s">
        <v>15</v>
      </c>
      <c r="AT71" s="38">
        <v>22</v>
      </c>
      <c r="AU71" s="12" t="s">
        <v>24</v>
      </c>
      <c r="AV71" s="12" t="s">
        <v>15</v>
      </c>
      <c r="AW71" s="12" t="s">
        <v>15</v>
      </c>
      <c r="AX71" s="16" t="s">
        <v>15</v>
      </c>
      <c r="AY71" s="12" t="s">
        <v>15</v>
      </c>
      <c r="AZ71" s="12"/>
      <c r="BA71" s="43"/>
      <c r="BB71" s="43"/>
      <c r="BC71" s="43"/>
      <c r="BD71" s="43"/>
      <c r="BE71" s="43" t="s">
        <v>894</v>
      </c>
      <c r="BF71" s="43"/>
      <c r="BG71" s="43" t="s">
        <v>895</v>
      </c>
      <c r="BH71" s="38"/>
      <c r="BI71" s="38"/>
    </row>
    <row r="72" spans="1:61" ht="16" customHeight="1" x14ac:dyDescent="0.2">
      <c r="A72" s="38">
        <v>407</v>
      </c>
      <c r="B72" s="38" t="s">
        <v>376</v>
      </c>
      <c r="C72" s="38" t="s">
        <v>377</v>
      </c>
      <c r="D72" s="38" t="s">
        <v>378</v>
      </c>
      <c r="E72" s="38" t="s">
        <v>379</v>
      </c>
      <c r="F72" s="38">
        <v>2022</v>
      </c>
      <c r="G72" s="38" t="s">
        <v>717</v>
      </c>
      <c r="H72" s="38" t="s">
        <v>768</v>
      </c>
      <c r="I72" s="38" t="s">
        <v>23</v>
      </c>
      <c r="J72" s="38" t="s">
        <v>719</v>
      </c>
      <c r="K72" s="38">
        <v>2012</v>
      </c>
      <c r="L72" s="38" t="s">
        <v>15</v>
      </c>
      <c r="M72" s="38">
        <v>72</v>
      </c>
      <c r="N72" s="38" t="s">
        <v>15</v>
      </c>
      <c r="O72" s="38">
        <v>72</v>
      </c>
      <c r="P72" s="38">
        <v>190</v>
      </c>
      <c r="Q72" s="38">
        <v>95</v>
      </c>
      <c r="R72" s="38">
        <v>95</v>
      </c>
      <c r="S72" s="38" t="s">
        <v>720</v>
      </c>
      <c r="T72" s="38" t="s">
        <v>721</v>
      </c>
      <c r="U72" s="40" t="s">
        <v>893</v>
      </c>
      <c r="V72" s="38" t="s">
        <v>760</v>
      </c>
      <c r="W72" s="39">
        <v>11</v>
      </c>
      <c r="X72" s="40">
        <v>4.19E-2</v>
      </c>
      <c r="Y72" s="38">
        <v>0.13300000000000001</v>
      </c>
      <c r="Z72" s="38" t="s">
        <v>17</v>
      </c>
      <c r="AA72" s="41">
        <v>4.875668186944411E-2</v>
      </c>
      <c r="AB72" s="38" t="s">
        <v>15</v>
      </c>
      <c r="AC72" s="38" t="s">
        <v>15</v>
      </c>
      <c r="AD72" s="38" t="s">
        <v>15</v>
      </c>
      <c r="AE72" s="38" t="s">
        <v>15</v>
      </c>
      <c r="AF72" s="38" t="s">
        <v>15</v>
      </c>
      <c r="AG72" s="38" t="s">
        <v>15</v>
      </c>
      <c r="AH72" s="16">
        <v>0</v>
      </c>
      <c r="AI72" s="16">
        <v>0</v>
      </c>
      <c r="AJ72" s="42">
        <v>1</v>
      </c>
      <c r="AK72" s="38" t="s">
        <v>813</v>
      </c>
      <c r="AL72" s="42">
        <v>-1</v>
      </c>
      <c r="AM72" s="38" t="s">
        <v>725</v>
      </c>
      <c r="AN72" s="12" t="s">
        <v>726</v>
      </c>
      <c r="AO72" s="38" t="s">
        <v>24</v>
      </c>
      <c r="AP72" s="38" t="s">
        <v>17</v>
      </c>
      <c r="AQ72" s="38" t="s">
        <v>790</v>
      </c>
      <c r="AR72" s="38" t="s">
        <v>24</v>
      </c>
      <c r="AS72" s="38" t="s">
        <v>15</v>
      </c>
      <c r="AT72" s="38">
        <v>22</v>
      </c>
      <c r="AU72" s="12" t="s">
        <v>24</v>
      </c>
      <c r="AV72" s="12" t="s">
        <v>15</v>
      </c>
      <c r="AW72" s="12" t="s">
        <v>15</v>
      </c>
      <c r="AX72" s="16" t="s">
        <v>15</v>
      </c>
      <c r="AY72" s="12" t="s">
        <v>15</v>
      </c>
      <c r="AZ72" s="12"/>
      <c r="BA72" s="43"/>
      <c r="BB72" s="43"/>
      <c r="BC72" s="43"/>
      <c r="BD72" s="43"/>
      <c r="BE72" s="43" t="s">
        <v>896</v>
      </c>
      <c r="BF72" s="43"/>
      <c r="BG72" s="43"/>
      <c r="BH72" s="38"/>
      <c r="BI72" s="38"/>
    </row>
    <row r="73" spans="1:61" ht="16" customHeight="1" x14ac:dyDescent="0.2">
      <c r="A73" s="38">
        <v>689</v>
      </c>
      <c r="B73" s="38" t="s">
        <v>493</v>
      </c>
      <c r="C73" s="38" t="s">
        <v>494</v>
      </c>
      <c r="D73" s="38" t="s">
        <v>495</v>
      </c>
      <c r="E73" s="38" t="s">
        <v>496</v>
      </c>
      <c r="F73" s="38">
        <v>2020</v>
      </c>
      <c r="G73" s="38" t="s">
        <v>807</v>
      </c>
      <c r="H73" s="38" t="s">
        <v>897</v>
      </c>
      <c r="I73" s="38" t="s">
        <v>23</v>
      </c>
      <c r="J73" s="38" t="s">
        <v>719</v>
      </c>
      <c r="K73" s="38">
        <v>2011</v>
      </c>
      <c r="L73" s="38" t="s">
        <v>15</v>
      </c>
      <c r="M73" s="38">
        <v>24</v>
      </c>
      <c r="N73" s="38" t="s">
        <v>15</v>
      </c>
      <c r="O73" s="38">
        <v>24</v>
      </c>
      <c r="P73" s="38">
        <v>42</v>
      </c>
      <c r="Q73" s="38">
        <v>21</v>
      </c>
      <c r="R73" s="38">
        <v>21</v>
      </c>
      <c r="S73" s="38" t="s">
        <v>720</v>
      </c>
      <c r="T73" s="38" t="s">
        <v>855</v>
      </c>
      <c r="U73" s="40" t="s">
        <v>898</v>
      </c>
      <c r="V73" s="38" t="s">
        <v>760</v>
      </c>
      <c r="W73" s="39">
        <v>6</v>
      </c>
      <c r="X73" s="40">
        <v>0.02</v>
      </c>
      <c r="Y73" s="38">
        <v>0.03</v>
      </c>
      <c r="Z73" s="38" t="s">
        <v>17</v>
      </c>
      <c r="AA73" s="41">
        <v>0.14814814814814817</v>
      </c>
      <c r="AB73" s="38" t="s">
        <v>15</v>
      </c>
      <c r="AC73" s="38" t="s">
        <v>15</v>
      </c>
      <c r="AD73" s="38" t="s">
        <v>15</v>
      </c>
      <c r="AE73" s="38" t="s">
        <v>15</v>
      </c>
      <c r="AF73" s="38" t="s">
        <v>15</v>
      </c>
      <c r="AG73" s="41">
        <v>0.62</v>
      </c>
      <c r="AH73" s="41">
        <v>-0.02</v>
      </c>
      <c r="AI73" s="54">
        <v>-3.2258064516129031E-2</v>
      </c>
      <c r="AJ73" s="42">
        <v>1</v>
      </c>
      <c r="AK73" s="38" t="s">
        <v>724</v>
      </c>
      <c r="AL73" s="38">
        <v>-1</v>
      </c>
      <c r="AM73" s="38" t="s">
        <v>725</v>
      </c>
      <c r="AN73" s="12" t="s">
        <v>726</v>
      </c>
      <c r="AO73" s="38" t="s">
        <v>24</v>
      </c>
      <c r="AP73" s="38" t="s">
        <v>24</v>
      </c>
      <c r="AQ73" s="38" t="s">
        <v>15</v>
      </c>
      <c r="AR73" s="38" t="s">
        <v>24</v>
      </c>
      <c r="AS73" s="38" t="s">
        <v>15</v>
      </c>
      <c r="AT73" s="38">
        <v>2</v>
      </c>
      <c r="AU73" s="12" t="s">
        <v>24</v>
      </c>
      <c r="AV73" s="12" t="s">
        <v>15</v>
      </c>
      <c r="AW73" s="12" t="s">
        <v>15</v>
      </c>
      <c r="AX73" s="16" t="s">
        <v>15</v>
      </c>
      <c r="AY73" s="12" t="s">
        <v>15</v>
      </c>
      <c r="AZ73" s="12"/>
      <c r="BA73" s="43"/>
      <c r="BB73" s="43"/>
      <c r="BC73" s="43"/>
      <c r="BD73" s="43"/>
      <c r="BE73" s="43"/>
      <c r="BF73" s="43"/>
      <c r="BG73" s="43"/>
      <c r="BH73" s="38"/>
      <c r="BI73" s="38"/>
    </row>
    <row r="74" spans="1:61" ht="16" customHeight="1" x14ac:dyDescent="0.2">
      <c r="A74" s="38">
        <v>449</v>
      </c>
      <c r="B74" s="38" t="s">
        <v>600</v>
      </c>
      <c r="C74" s="38" t="s">
        <v>601</v>
      </c>
      <c r="D74" s="38" t="s">
        <v>602</v>
      </c>
      <c r="E74" s="38" t="s">
        <v>603</v>
      </c>
      <c r="F74" s="38">
        <v>2022</v>
      </c>
      <c r="G74" s="38" t="s">
        <v>807</v>
      </c>
      <c r="H74" s="38" t="s">
        <v>899</v>
      </c>
      <c r="I74" s="38" t="s">
        <v>23</v>
      </c>
      <c r="J74" s="38" t="s">
        <v>719</v>
      </c>
      <c r="K74" s="38">
        <v>2000</v>
      </c>
      <c r="L74" s="38" t="s">
        <v>15</v>
      </c>
      <c r="M74" s="38">
        <v>180</v>
      </c>
      <c r="N74" s="38" t="s">
        <v>15</v>
      </c>
      <c r="O74" s="38">
        <v>180</v>
      </c>
      <c r="P74" s="38">
        <v>616</v>
      </c>
      <c r="Q74" s="38" t="s">
        <v>15</v>
      </c>
      <c r="R74" s="38" t="s">
        <v>15</v>
      </c>
      <c r="S74" s="38" t="s">
        <v>720</v>
      </c>
      <c r="T74" s="38" t="s">
        <v>769</v>
      </c>
      <c r="U74" s="40" t="s">
        <v>900</v>
      </c>
      <c r="V74" s="38" t="s">
        <v>760</v>
      </c>
      <c r="W74" s="39">
        <v>6</v>
      </c>
      <c r="X74" s="40">
        <v>2.8000000000000001E-2</v>
      </c>
      <c r="Y74" s="38">
        <v>7.0000000000000001E-3</v>
      </c>
      <c r="Z74" s="38" t="s">
        <v>17</v>
      </c>
      <c r="AA74" s="41">
        <v>0.32259113541820472</v>
      </c>
      <c r="AB74" s="38" t="s">
        <v>15</v>
      </c>
      <c r="AC74" s="38" t="s">
        <v>15</v>
      </c>
      <c r="AD74" s="38" t="s">
        <v>15</v>
      </c>
      <c r="AE74" s="38" t="s">
        <v>15</v>
      </c>
      <c r="AF74" s="38" t="s">
        <v>15</v>
      </c>
      <c r="AG74" s="38" t="s">
        <v>15</v>
      </c>
      <c r="AH74" s="41" t="s">
        <v>15</v>
      </c>
      <c r="AI74" s="55" t="s">
        <v>15</v>
      </c>
      <c r="AJ74" s="42">
        <v>1</v>
      </c>
      <c r="AK74" s="38" t="s">
        <v>724</v>
      </c>
      <c r="AL74" s="38">
        <v>1</v>
      </c>
      <c r="AM74" s="38" t="s">
        <v>725</v>
      </c>
      <c r="AN74" s="12" t="s">
        <v>726</v>
      </c>
      <c r="AO74" s="38" t="s">
        <v>24</v>
      </c>
      <c r="AP74" s="38" t="s">
        <v>24</v>
      </c>
      <c r="AQ74" s="38" t="s">
        <v>15</v>
      </c>
      <c r="AR74" s="38" t="s">
        <v>24</v>
      </c>
      <c r="AS74" s="38" t="s">
        <v>15</v>
      </c>
      <c r="AT74" s="38">
        <v>0</v>
      </c>
      <c r="AU74" s="12" t="s">
        <v>24</v>
      </c>
      <c r="AV74" s="12" t="s">
        <v>15</v>
      </c>
      <c r="AW74" s="12" t="s">
        <v>15</v>
      </c>
      <c r="AX74" s="16" t="s">
        <v>15</v>
      </c>
      <c r="AY74" s="12" t="s">
        <v>15</v>
      </c>
      <c r="AZ74" s="12"/>
      <c r="BA74" s="43"/>
      <c r="BB74" s="43"/>
      <c r="BC74" s="43"/>
      <c r="BD74" s="43"/>
      <c r="BE74" s="43" t="s">
        <v>901</v>
      </c>
      <c r="BF74" s="43"/>
      <c r="BG74" s="43"/>
      <c r="BH74" s="38"/>
      <c r="BI74" s="38"/>
    </row>
    <row r="75" spans="1:61" ht="16" customHeight="1" x14ac:dyDescent="0.2">
      <c r="A75" s="38">
        <v>449</v>
      </c>
      <c r="B75" s="38" t="s">
        <v>600</v>
      </c>
      <c r="C75" s="38" t="s">
        <v>601</v>
      </c>
      <c r="D75" s="38" t="s">
        <v>602</v>
      </c>
      <c r="E75" s="38" t="s">
        <v>603</v>
      </c>
      <c r="F75" s="38">
        <v>2022</v>
      </c>
      <c r="G75" s="38" t="s">
        <v>807</v>
      </c>
      <c r="H75" s="38" t="s">
        <v>899</v>
      </c>
      <c r="I75" s="38" t="s">
        <v>23</v>
      </c>
      <c r="J75" s="38" t="s">
        <v>719</v>
      </c>
      <c r="K75" s="38">
        <v>2000</v>
      </c>
      <c r="L75" s="38" t="s">
        <v>15</v>
      </c>
      <c r="M75" s="38">
        <v>180</v>
      </c>
      <c r="N75" s="38" t="s">
        <v>15</v>
      </c>
      <c r="O75" s="38">
        <v>180</v>
      </c>
      <c r="P75" s="38">
        <v>513</v>
      </c>
      <c r="Q75" s="38" t="s">
        <v>15</v>
      </c>
      <c r="R75" s="38" t="s">
        <v>15</v>
      </c>
      <c r="S75" s="38" t="s">
        <v>720</v>
      </c>
      <c r="T75" s="38" t="s">
        <v>769</v>
      </c>
      <c r="U75" s="40" t="s">
        <v>902</v>
      </c>
      <c r="V75" s="38" t="s">
        <v>760</v>
      </c>
      <c r="W75" s="39">
        <v>6</v>
      </c>
      <c r="X75" s="40">
        <v>10.739000000000001</v>
      </c>
      <c r="Y75" s="38">
        <v>5.0529999999999999</v>
      </c>
      <c r="Z75" s="38" t="s">
        <v>17</v>
      </c>
      <c r="AA75" s="41">
        <v>0.18784929059871205</v>
      </c>
      <c r="AB75" s="38" t="s">
        <v>15</v>
      </c>
      <c r="AC75" s="38" t="s">
        <v>15</v>
      </c>
      <c r="AD75" s="38" t="s">
        <v>15</v>
      </c>
      <c r="AE75" s="38" t="s">
        <v>15</v>
      </c>
      <c r="AF75" s="38" t="s">
        <v>15</v>
      </c>
      <c r="AG75" s="38" t="s">
        <v>15</v>
      </c>
      <c r="AH75" s="41" t="s">
        <v>15</v>
      </c>
      <c r="AI75" s="55" t="s">
        <v>15</v>
      </c>
      <c r="AJ75" s="42">
        <v>1</v>
      </c>
      <c r="AK75" s="38" t="s">
        <v>724</v>
      </c>
      <c r="AL75" s="38">
        <v>1</v>
      </c>
      <c r="AM75" s="38" t="s">
        <v>725</v>
      </c>
      <c r="AN75" s="12" t="s">
        <v>726</v>
      </c>
      <c r="AO75" s="38" t="s">
        <v>24</v>
      </c>
      <c r="AP75" s="38" t="s">
        <v>24</v>
      </c>
      <c r="AQ75" s="38" t="s">
        <v>15</v>
      </c>
      <c r="AR75" s="38" t="s">
        <v>24</v>
      </c>
      <c r="AS75" s="38" t="s">
        <v>15</v>
      </c>
      <c r="AT75" s="38">
        <v>0</v>
      </c>
      <c r="AU75" s="12" t="s">
        <v>24</v>
      </c>
      <c r="AV75" s="12" t="s">
        <v>15</v>
      </c>
      <c r="AW75" s="12" t="s">
        <v>15</v>
      </c>
      <c r="AX75" s="16" t="s">
        <v>15</v>
      </c>
      <c r="AY75" s="12" t="s">
        <v>15</v>
      </c>
      <c r="AZ75" s="12"/>
      <c r="BA75" s="43"/>
      <c r="BB75" s="43"/>
      <c r="BC75" s="43"/>
      <c r="BD75" s="43"/>
      <c r="BE75" s="43" t="s">
        <v>901</v>
      </c>
      <c r="BF75" s="43"/>
      <c r="BG75" s="43"/>
      <c r="BH75" s="38"/>
      <c r="BI75" s="38"/>
    </row>
    <row r="76" spans="1:61" ht="16" customHeight="1" x14ac:dyDescent="0.2">
      <c r="A76" s="38">
        <v>13</v>
      </c>
      <c r="B76" s="38" t="s">
        <v>193</v>
      </c>
      <c r="C76" s="38" t="s">
        <v>194</v>
      </c>
      <c r="D76" s="38" t="s">
        <v>195</v>
      </c>
      <c r="E76" s="38" t="s">
        <v>196</v>
      </c>
      <c r="F76" s="38">
        <v>2022</v>
      </c>
      <c r="G76" s="38" t="s">
        <v>717</v>
      </c>
      <c r="H76" s="38" t="s">
        <v>903</v>
      </c>
      <c r="I76" s="38" t="s">
        <v>23</v>
      </c>
      <c r="J76" s="38" t="s">
        <v>904</v>
      </c>
      <c r="K76" s="38">
        <v>1998</v>
      </c>
      <c r="L76" s="38" t="s">
        <v>15</v>
      </c>
      <c r="M76" s="38">
        <v>180</v>
      </c>
      <c r="N76" s="38" t="s">
        <v>15</v>
      </c>
      <c r="O76" s="38">
        <v>180</v>
      </c>
      <c r="P76" s="38">
        <v>508</v>
      </c>
      <c r="Q76" s="38" t="s">
        <v>15</v>
      </c>
      <c r="R76" s="38" t="s">
        <v>15</v>
      </c>
      <c r="S76" s="38" t="s">
        <v>720</v>
      </c>
      <c r="T76" s="38" t="s">
        <v>721</v>
      </c>
      <c r="U76" s="38" t="s">
        <v>905</v>
      </c>
      <c r="V76" s="38" t="s">
        <v>760</v>
      </c>
      <c r="W76" s="39">
        <v>8</v>
      </c>
      <c r="X76" s="40">
        <v>3.1949999999999998</v>
      </c>
      <c r="Y76" s="38">
        <v>0.77</v>
      </c>
      <c r="Z76" s="38" t="s">
        <v>17</v>
      </c>
      <c r="AA76" s="41">
        <v>0.36855826374842238</v>
      </c>
      <c r="AB76" s="38" t="s">
        <v>15</v>
      </c>
      <c r="AC76" s="38" t="s">
        <v>15</v>
      </c>
      <c r="AD76" s="38" t="s">
        <v>15</v>
      </c>
      <c r="AE76" s="38" t="s">
        <v>15</v>
      </c>
      <c r="AF76" s="38" t="s">
        <v>15</v>
      </c>
      <c r="AG76" s="38" t="s">
        <v>15</v>
      </c>
      <c r="AH76" s="41" t="s">
        <v>15</v>
      </c>
      <c r="AI76" s="41">
        <v>0.13</v>
      </c>
      <c r="AJ76" s="42">
        <v>1</v>
      </c>
      <c r="AK76" s="38" t="s">
        <v>724</v>
      </c>
      <c r="AL76" s="38">
        <v>1</v>
      </c>
      <c r="AM76" s="38" t="s">
        <v>725</v>
      </c>
      <c r="AN76" s="12" t="s">
        <v>726</v>
      </c>
      <c r="AO76" s="38" t="s">
        <v>24</v>
      </c>
      <c r="AP76" s="38" t="s">
        <v>24</v>
      </c>
      <c r="AQ76" s="38" t="s">
        <v>15</v>
      </c>
      <c r="AR76" s="38" t="s">
        <v>24</v>
      </c>
      <c r="AS76" s="38" t="s">
        <v>15</v>
      </c>
      <c r="AT76" s="38">
        <v>0</v>
      </c>
      <c r="AU76" s="12" t="s">
        <v>24</v>
      </c>
      <c r="AV76" s="12" t="s">
        <v>15</v>
      </c>
      <c r="AW76" s="12" t="s">
        <v>15</v>
      </c>
      <c r="AX76" s="16" t="s">
        <v>15</v>
      </c>
      <c r="AY76" s="12" t="s">
        <v>15</v>
      </c>
      <c r="AZ76" s="12"/>
      <c r="BA76" s="43"/>
      <c r="BB76" s="43"/>
      <c r="BC76" s="43"/>
      <c r="BD76" s="43"/>
      <c r="BE76" s="43" t="s">
        <v>906</v>
      </c>
      <c r="BF76" s="43"/>
      <c r="BG76" s="43"/>
      <c r="BH76" s="38"/>
      <c r="BI76" s="38"/>
    </row>
    <row r="77" spans="1:61" ht="16" customHeight="1" x14ac:dyDescent="0.2">
      <c r="A77" s="38">
        <v>13</v>
      </c>
      <c r="B77" s="38" t="s">
        <v>193</v>
      </c>
      <c r="C77" s="38" t="s">
        <v>194</v>
      </c>
      <c r="D77" s="38" t="s">
        <v>195</v>
      </c>
      <c r="E77" s="38" t="s">
        <v>196</v>
      </c>
      <c r="F77" s="38">
        <v>2022</v>
      </c>
      <c r="G77" s="38" t="s">
        <v>717</v>
      </c>
      <c r="H77" s="38" t="s">
        <v>903</v>
      </c>
      <c r="I77" s="38" t="s">
        <v>23</v>
      </c>
      <c r="J77" s="38" t="s">
        <v>904</v>
      </c>
      <c r="K77" s="38">
        <v>1998</v>
      </c>
      <c r="L77" s="38" t="s">
        <v>15</v>
      </c>
      <c r="M77" s="38">
        <v>180</v>
      </c>
      <c r="N77" s="38" t="s">
        <v>15</v>
      </c>
      <c r="O77" s="38">
        <v>180</v>
      </c>
      <c r="P77" s="38">
        <v>676</v>
      </c>
      <c r="Q77" s="38" t="s">
        <v>15</v>
      </c>
      <c r="R77" s="38" t="s">
        <v>15</v>
      </c>
      <c r="S77" s="38" t="s">
        <v>720</v>
      </c>
      <c r="T77" s="38" t="s">
        <v>721</v>
      </c>
      <c r="U77" s="38" t="s">
        <v>905</v>
      </c>
      <c r="V77" s="38" t="s">
        <v>760</v>
      </c>
      <c r="W77" s="39">
        <v>8</v>
      </c>
      <c r="X77" s="40">
        <v>2.911</v>
      </c>
      <c r="Y77" s="38">
        <v>0.625</v>
      </c>
      <c r="Z77" s="38" t="s">
        <v>17</v>
      </c>
      <c r="AA77" s="41">
        <v>0.35854221517034679</v>
      </c>
      <c r="AB77" s="38" t="s">
        <v>15</v>
      </c>
      <c r="AC77" s="38" t="s">
        <v>15</v>
      </c>
      <c r="AD77" s="38" t="s">
        <v>15</v>
      </c>
      <c r="AE77" s="38" t="s">
        <v>15</v>
      </c>
      <c r="AF77" s="38" t="s">
        <v>15</v>
      </c>
      <c r="AG77" s="38" t="s">
        <v>15</v>
      </c>
      <c r="AH77" s="41" t="s">
        <v>15</v>
      </c>
      <c r="AI77" s="41">
        <v>0.13</v>
      </c>
      <c r="AJ77" s="42">
        <v>1</v>
      </c>
      <c r="AK77" s="38" t="s">
        <v>724</v>
      </c>
      <c r="AL77" s="38">
        <v>1</v>
      </c>
      <c r="AM77" s="38" t="s">
        <v>725</v>
      </c>
      <c r="AN77" s="12" t="s">
        <v>726</v>
      </c>
      <c r="AO77" s="38" t="s">
        <v>24</v>
      </c>
      <c r="AP77" s="38" t="s">
        <v>24</v>
      </c>
      <c r="AQ77" s="38" t="s">
        <v>15</v>
      </c>
      <c r="AR77" s="38" t="s">
        <v>24</v>
      </c>
      <c r="AS77" s="38" t="s">
        <v>15</v>
      </c>
      <c r="AT77" s="38">
        <v>0</v>
      </c>
      <c r="AU77" s="12" t="s">
        <v>24</v>
      </c>
      <c r="AV77" s="12" t="s">
        <v>15</v>
      </c>
      <c r="AW77" s="12" t="s">
        <v>15</v>
      </c>
      <c r="AX77" s="16" t="s">
        <v>15</v>
      </c>
      <c r="AY77" s="12" t="s">
        <v>15</v>
      </c>
      <c r="AZ77" s="12"/>
      <c r="BA77" s="43"/>
      <c r="BB77" s="43"/>
      <c r="BC77" s="43"/>
      <c r="BD77" s="43"/>
      <c r="BE77" s="43" t="s">
        <v>906</v>
      </c>
      <c r="BF77" s="43"/>
      <c r="BG77" s="43"/>
      <c r="BH77" s="38"/>
      <c r="BI77" s="38"/>
    </row>
    <row r="78" spans="1:61" ht="16" customHeight="1" x14ac:dyDescent="0.2">
      <c r="A78" s="38">
        <v>971</v>
      </c>
      <c r="B78" s="38" t="s">
        <v>211</v>
      </c>
      <c r="C78" s="38" t="s">
        <v>212</v>
      </c>
      <c r="D78" s="38" t="s">
        <v>213</v>
      </c>
      <c r="E78" s="38" t="s">
        <v>214</v>
      </c>
      <c r="F78" s="38">
        <v>2019</v>
      </c>
      <c r="G78" s="38" t="s">
        <v>807</v>
      </c>
      <c r="H78" s="38" t="s">
        <v>907</v>
      </c>
      <c r="I78" s="38" t="s">
        <v>23</v>
      </c>
      <c r="J78" s="38" t="s">
        <v>719</v>
      </c>
      <c r="K78" s="38">
        <v>1995</v>
      </c>
      <c r="L78" s="38">
        <v>1988</v>
      </c>
      <c r="M78" s="38">
        <v>156</v>
      </c>
      <c r="N78" s="38" t="s">
        <v>15</v>
      </c>
      <c r="O78" s="38">
        <v>240</v>
      </c>
      <c r="P78" s="38">
        <v>383</v>
      </c>
      <c r="Q78" s="38" t="s">
        <v>15</v>
      </c>
      <c r="R78" s="38" t="s">
        <v>15</v>
      </c>
      <c r="S78" s="38" t="s">
        <v>720</v>
      </c>
      <c r="T78" s="38" t="s">
        <v>721</v>
      </c>
      <c r="U78" s="38" t="s">
        <v>820</v>
      </c>
      <c r="V78" s="38" t="s">
        <v>760</v>
      </c>
      <c r="W78" s="39">
        <v>242</v>
      </c>
      <c r="X78" s="39">
        <v>620.6</v>
      </c>
      <c r="Y78" s="38" t="s">
        <v>15</v>
      </c>
      <c r="Z78" s="38" t="s">
        <v>17</v>
      </c>
      <c r="AA78" s="41">
        <v>0.43070685961780653</v>
      </c>
      <c r="AB78" s="38" t="s">
        <v>15</v>
      </c>
      <c r="AC78" s="38" t="s">
        <v>15</v>
      </c>
      <c r="AD78" s="38" t="s">
        <v>15</v>
      </c>
      <c r="AE78" s="38" t="s">
        <v>15</v>
      </c>
      <c r="AF78" s="38" t="s">
        <v>15</v>
      </c>
      <c r="AG78" s="38" t="s">
        <v>15</v>
      </c>
      <c r="AH78" s="41" t="s">
        <v>15</v>
      </c>
      <c r="AI78" s="56" t="s">
        <v>15</v>
      </c>
      <c r="AJ78" s="42" t="s">
        <v>15</v>
      </c>
      <c r="AK78" s="38" t="s">
        <v>724</v>
      </c>
      <c r="AL78" s="38">
        <v>1</v>
      </c>
      <c r="AM78" s="38" t="s">
        <v>725</v>
      </c>
      <c r="AN78" s="12" t="s">
        <v>726</v>
      </c>
      <c r="AO78" s="38" t="s">
        <v>24</v>
      </c>
      <c r="AP78" s="38" t="s">
        <v>24</v>
      </c>
      <c r="AQ78" s="38" t="s">
        <v>15</v>
      </c>
      <c r="AR78" s="38" t="s">
        <v>24</v>
      </c>
      <c r="AS78" s="38" t="s">
        <v>15</v>
      </c>
      <c r="AT78" s="38">
        <v>17</v>
      </c>
      <c r="AU78" s="12" t="s">
        <v>24</v>
      </c>
      <c r="AV78" s="12" t="s">
        <v>15</v>
      </c>
      <c r="AW78" s="12" t="s">
        <v>15</v>
      </c>
      <c r="AX78" s="16" t="s">
        <v>15</v>
      </c>
      <c r="AY78" s="12" t="s">
        <v>15</v>
      </c>
      <c r="AZ78" s="12"/>
      <c r="BA78" s="43"/>
      <c r="BB78" s="43"/>
      <c r="BC78" s="43"/>
      <c r="BD78" s="43"/>
      <c r="BE78" s="43" t="s">
        <v>908</v>
      </c>
      <c r="BF78" s="43"/>
      <c r="BG78" s="43"/>
      <c r="BH78" s="38"/>
      <c r="BI78" s="38"/>
    </row>
    <row r="79" spans="1:61" ht="16" customHeight="1" x14ac:dyDescent="0.2">
      <c r="A79" s="38">
        <v>479</v>
      </c>
      <c r="B79" s="38" t="s">
        <v>257</v>
      </c>
      <c r="C79" s="38" t="s">
        <v>258</v>
      </c>
      <c r="D79" s="38" t="s">
        <v>259</v>
      </c>
      <c r="E79" s="38" t="s">
        <v>260</v>
      </c>
      <c r="F79" s="38">
        <v>2022</v>
      </c>
      <c r="G79" s="38" t="s">
        <v>717</v>
      </c>
      <c r="H79" s="38" t="s">
        <v>787</v>
      </c>
      <c r="I79" s="38" t="s">
        <v>23</v>
      </c>
      <c r="J79" s="38" t="s">
        <v>719</v>
      </c>
      <c r="K79" s="38">
        <v>2009</v>
      </c>
      <c r="L79" s="38">
        <v>2008</v>
      </c>
      <c r="M79" s="38">
        <v>84</v>
      </c>
      <c r="N79" s="38" t="s">
        <v>15</v>
      </c>
      <c r="O79" s="38">
        <v>108</v>
      </c>
      <c r="P79" s="38">
        <v>845</v>
      </c>
      <c r="Q79" s="38" t="s">
        <v>15</v>
      </c>
      <c r="R79" s="38" t="s">
        <v>15</v>
      </c>
      <c r="S79" s="38" t="s">
        <v>720</v>
      </c>
      <c r="T79" s="38" t="s">
        <v>721</v>
      </c>
      <c r="U79" s="38" t="s">
        <v>909</v>
      </c>
      <c r="V79" s="38" t="s">
        <v>760</v>
      </c>
      <c r="W79" s="39">
        <v>84</v>
      </c>
      <c r="X79" s="40">
        <v>0.19800000000000001</v>
      </c>
      <c r="Y79" s="38">
        <v>7.3999999999999996E-2</v>
      </c>
      <c r="Z79" s="38" t="s">
        <v>17</v>
      </c>
      <c r="AA79" s="41">
        <v>0.18541333496986073</v>
      </c>
      <c r="AB79" s="38" t="s">
        <v>15</v>
      </c>
      <c r="AC79" s="38" t="s">
        <v>15</v>
      </c>
      <c r="AD79" s="38" t="s">
        <v>15</v>
      </c>
      <c r="AE79" s="38" t="s">
        <v>15</v>
      </c>
      <c r="AF79" s="38" t="s">
        <v>15</v>
      </c>
      <c r="AG79" s="38" t="s">
        <v>15</v>
      </c>
      <c r="AH79" s="41" t="s">
        <v>15</v>
      </c>
      <c r="AI79" s="41">
        <v>-0.2</v>
      </c>
      <c r="AJ79" s="42" t="s">
        <v>15</v>
      </c>
      <c r="AK79" s="38" t="s">
        <v>777</v>
      </c>
      <c r="AL79" s="38">
        <v>-1</v>
      </c>
      <c r="AM79" s="38" t="s">
        <v>725</v>
      </c>
      <c r="AN79" s="12" t="s">
        <v>726</v>
      </c>
      <c r="AO79" s="38" t="s">
        <v>17</v>
      </c>
      <c r="AP79" s="38" t="s">
        <v>24</v>
      </c>
      <c r="AQ79" s="38" t="s">
        <v>15</v>
      </c>
      <c r="AR79" s="38" t="s">
        <v>24</v>
      </c>
      <c r="AS79" s="38" t="s">
        <v>15</v>
      </c>
      <c r="AT79" s="38">
        <v>11</v>
      </c>
      <c r="AU79" s="12" t="s">
        <v>24</v>
      </c>
      <c r="AV79" s="12" t="s">
        <v>15</v>
      </c>
      <c r="AW79" s="12" t="s">
        <v>15</v>
      </c>
      <c r="AX79" s="16" t="s">
        <v>15</v>
      </c>
      <c r="AY79" s="12" t="s">
        <v>15</v>
      </c>
      <c r="AZ79" s="12"/>
      <c r="BA79" s="43"/>
      <c r="BB79" s="43"/>
      <c r="BC79" s="43"/>
      <c r="BD79" s="43"/>
      <c r="BE79" s="43" t="s">
        <v>910</v>
      </c>
      <c r="BF79" s="43"/>
      <c r="BG79" s="43"/>
      <c r="BH79" s="38"/>
      <c r="BI79" s="38"/>
    </row>
    <row r="80" spans="1:61" ht="16" customHeight="1" x14ac:dyDescent="0.2">
      <c r="A80" s="38">
        <v>479</v>
      </c>
      <c r="B80" s="38" t="s">
        <v>257</v>
      </c>
      <c r="C80" s="38" t="s">
        <v>258</v>
      </c>
      <c r="D80" s="38" t="s">
        <v>259</v>
      </c>
      <c r="E80" s="38" t="s">
        <v>260</v>
      </c>
      <c r="F80" s="38">
        <v>2022</v>
      </c>
      <c r="G80" s="38" t="s">
        <v>717</v>
      </c>
      <c r="H80" s="38" t="s">
        <v>787</v>
      </c>
      <c r="I80" s="38" t="s">
        <v>23</v>
      </c>
      <c r="J80" s="38" t="s">
        <v>719</v>
      </c>
      <c r="K80" s="38">
        <v>2009</v>
      </c>
      <c r="L80" s="38">
        <v>2008</v>
      </c>
      <c r="M80" s="38">
        <v>84</v>
      </c>
      <c r="N80" s="38" t="s">
        <v>15</v>
      </c>
      <c r="O80" s="38">
        <v>108</v>
      </c>
      <c r="P80" s="38">
        <v>780</v>
      </c>
      <c r="Q80" s="38" t="s">
        <v>15</v>
      </c>
      <c r="R80" s="38" t="s">
        <v>15</v>
      </c>
      <c r="S80" s="38" t="s">
        <v>720</v>
      </c>
      <c r="T80" s="38" t="s">
        <v>721</v>
      </c>
      <c r="U80" s="38" t="s">
        <v>909</v>
      </c>
      <c r="V80" s="38" t="s">
        <v>760</v>
      </c>
      <c r="W80" s="39">
        <v>84</v>
      </c>
      <c r="X80" s="40">
        <v>0.11600000000000001</v>
      </c>
      <c r="Y80" s="38">
        <v>2.1999999999999999E-2</v>
      </c>
      <c r="Z80" s="38" t="s">
        <v>17</v>
      </c>
      <c r="AA80" s="41">
        <v>0.38052631378407153</v>
      </c>
      <c r="AB80" s="38" t="s">
        <v>15</v>
      </c>
      <c r="AC80" s="38" t="s">
        <v>15</v>
      </c>
      <c r="AD80" s="38" t="s">
        <v>15</v>
      </c>
      <c r="AE80" s="38" t="s">
        <v>15</v>
      </c>
      <c r="AF80" s="38" t="s">
        <v>15</v>
      </c>
      <c r="AG80" s="38" t="s">
        <v>15</v>
      </c>
      <c r="AH80" s="41" t="s">
        <v>15</v>
      </c>
      <c r="AI80" s="41">
        <v>-0.2</v>
      </c>
      <c r="AJ80" s="42" t="s">
        <v>15</v>
      </c>
      <c r="AK80" s="38" t="s">
        <v>777</v>
      </c>
      <c r="AL80" s="38">
        <v>-1</v>
      </c>
      <c r="AM80" s="38" t="s">
        <v>725</v>
      </c>
      <c r="AN80" s="12" t="s">
        <v>726</v>
      </c>
      <c r="AO80" s="38" t="s">
        <v>17</v>
      </c>
      <c r="AP80" s="38" t="s">
        <v>24</v>
      </c>
      <c r="AQ80" s="38" t="s">
        <v>15</v>
      </c>
      <c r="AR80" s="38" t="s">
        <v>24</v>
      </c>
      <c r="AS80" s="38" t="s">
        <v>15</v>
      </c>
      <c r="AT80" s="38">
        <v>11</v>
      </c>
      <c r="AU80" s="12" t="s">
        <v>24</v>
      </c>
      <c r="AV80" s="12" t="s">
        <v>15</v>
      </c>
      <c r="AW80" s="12" t="s">
        <v>15</v>
      </c>
      <c r="AX80" s="16" t="s">
        <v>15</v>
      </c>
      <c r="AY80" s="12" t="s">
        <v>15</v>
      </c>
      <c r="AZ80" s="12"/>
      <c r="BA80" s="43"/>
      <c r="BB80" s="43"/>
      <c r="BC80" s="43"/>
      <c r="BD80" s="43"/>
      <c r="BE80" s="43" t="s">
        <v>911</v>
      </c>
      <c r="BF80" s="43"/>
      <c r="BG80" s="43"/>
      <c r="BH80" s="38"/>
      <c r="BI80" s="38"/>
    </row>
    <row r="81" spans="1:61" ht="16" customHeight="1" x14ac:dyDescent="0.2">
      <c r="A81" s="12">
        <v>1000002</v>
      </c>
      <c r="B81" s="38" t="s">
        <v>626</v>
      </c>
      <c r="C81" s="57" t="s">
        <v>627</v>
      </c>
      <c r="D81" s="57" t="s">
        <v>628</v>
      </c>
      <c r="E81" s="38" t="s">
        <v>629</v>
      </c>
      <c r="F81" s="38">
        <v>2007</v>
      </c>
      <c r="G81" s="38" t="s">
        <v>807</v>
      </c>
      <c r="H81" s="38" t="s">
        <v>912</v>
      </c>
      <c r="I81" s="38" t="s">
        <v>23</v>
      </c>
      <c r="J81" s="38" t="s">
        <v>719</v>
      </c>
      <c r="K81" s="38">
        <v>1997</v>
      </c>
      <c r="L81" s="38">
        <v>1995</v>
      </c>
      <c r="M81" s="38">
        <v>60</v>
      </c>
      <c r="N81" s="38" t="s">
        <v>15</v>
      </c>
      <c r="O81" s="38">
        <v>84</v>
      </c>
      <c r="P81" s="38">
        <v>130</v>
      </c>
      <c r="Q81" s="38">
        <v>65</v>
      </c>
      <c r="R81" s="38">
        <v>65</v>
      </c>
      <c r="S81" s="38" t="s">
        <v>720</v>
      </c>
      <c r="T81" s="38" t="s">
        <v>913</v>
      </c>
      <c r="U81" s="38" t="s">
        <v>914</v>
      </c>
      <c r="V81" s="38" t="s">
        <v>15</v>
      </c>
      <c r="W81" s="39">
        <v>688</v>
      </c>
      <c r="X81" s="40">
        <v>3.5999999999999997E-2</v>
      </c>
      <c r="Y81" s="38">
        <v>6.8000000000000005E-2</v>
      </c>
      <c r="Z81" s="38" t="s">
        <v>17</v>
      </c>
      <c r="AA81" s="41">
        <v>9.7472606600998934E-2</v>
      </c>
      <c r="AB81" s="38" t="s">
        <v>15</v>
      </c>
      <c r="AC81" s="38" t="s">
        <v>15</v>
      </c>
      <c r="AD81" s="38" t="s">
        <v>15</v>
      </c>
      <c r="AE81" s="38" t="s">
        <v>15</v>
      </c>
      <c r="AF81" s="38" t="s">
        <v>15</v>
      </c>
      <c r="AG81" s="38" t="s">
        <v>15</v>
      </c>
      <c r="AH81" s="41" t="s">
        <v>15</v>
      </c>
      <c r="AI81" s="41">
        <v>0</v>
      </c>
      <c r="AJ81" s="42" t="s">
        <v>15</v>
      </c>
      <c r="AK81" s="38" t="s">
        <v>15</v>
      </c>
      <c r="AL81" s="38">
        <v>1</v>
      </c>
      <c r="AM81" s="38" t="s">
        <v>725</v>
      </c>
      <c r="AN81" s="12" t="s">
        <v>726</v>
      </c>
      <c r="AO81" s="38" t="s">
        <v>24</v>
      </c>
      <c r="AP81" s="38" t="s">
        <v>24</v>
      </c>
      <c r="AQ81" s="38" t="s">
        <v>15</v>
      </c>
      <c r="AR81" s="38" t="s">
        <v>24</v>
      </c>
      <c r="AS81" s="38" t="s">
        <v>15</v>
      </c>
      <c r="AT81" s="38" t="s">
        <v>15</v>
      </c>
      <c r="AU81" s="12" t="s">
        <v>24</v>
      </c>
      <c r="AV81" s="12" t="s">
        <v>15</v>
      </c>
      <c r="AW81" s="12" t="s">
        <v>15</v>
      </c>
      <c r="AX81" s="16" t="s">
        <v>15</v>
      </c>
      <c r="AY81" s="12" t="s">
        <v>15</v>
      </c>
      <c r="AZ81" s="12"/>
      <c r="BA81" s="43"/>
      <c r="BB81" s="43"/>
      <c r="BC81" s="43"/>
      <c r="BD81" s="43"/>
      <c r="BE81" s="43" t="s">
        <v>915</v>
      </c>
      <c r="BF81" s="43"/>
      <c r="BG81" s="43"/>
      <c r="BH81" s="38"/>
      <c r="BI81" s="38"/>
    </row>
    <row r="82" spans="1:61" ht="16" customHeight="1" x14ac:dyDescent="0.2">
      <c r="A82" s="12">
        <v>1000002</v>
      </c>
      <c r="B82" s="38" t="s">
        <v>626</v>
      </c>
      <c r="C82" s="57" t="s">
        <v>627</v>
      </c>
      <c r="D82" s="57" t="s">
        <v>628</v>
      </c>
      <c r="E82" s="38" t="s">
        <v>629</v>
      </c>
      <c r="F82" s="38">
        <v>2007</v>
      </c>
      <c r="G82" s="38" t="s">
        <v>807</v>
      </c>
      <c r="H82" s="38" t="s">
        <v>912</v>
      </c>
      <c r="I82" s="38" t="s">
        <v>23</v>
      </c>
      <c r="J82" s="38" t="s">
        <v>719</v>
      </c>
      <c r="K82" s="38">
        <v>1997</v>
      </c>
      <c r="L82" s="38">
        <v>1995</v>
      </c>
      <c r="M82" s="38">
        <v>60</v>
      </c>
      <c r="N82" s="38" t="s">
        <v>15</v>
      </c>
      <c r="O82" s="38">
        <v>84</v>
      </c>
      <c r="P82" s="38">
        <v>352</v>
      </c>
      <c r="Q82" s="38">
        <v>65</v>
      </c>
      <c r="R82" s="38">
        <v>287</v>
      </c>
      <c r="S82" s="38" t="s">
        <v>720</v>
      </c>
      <c r="T82" s="38" t="s">
        <v>913</v>
      </c>
      <c r="U82" s="38" t="s">
        <v>914</v>
      </c>
      <c r="V82" s="38" t="s">
        <v>15</v>
      </c>
      <c r="W82" s="39">
        <v>688</v>
      </c>
      <c r="X82" s="40">
        <v>3.4000000000000002E-2</v>
      </c>
      <c r="Y82" s="38">
        <v>5.5E-2</v>
      </c>
      <c r="Z82" s="38" t="s">
        <v>17</v>
      </c>
      <c r="AA82" s="41">
        <v>6.7051232416675571E-2</v>
      </c>
      <c r="AB82" s="38" t="s">
        <v>15</v>
      </c>
      <c r="AC82" s="38" t="s">
        <v>15</v>
      </c>
      <c r="AD82" s="38" t="s">
        <v>15</v>
      </c>
      <c r="AE82" s="38" t="s">
        <v>15</v>
      </c>
      <c r="AF82" s="38" t="s">
        <v>15</v>
      </c>
      <c r="AG82" s="38" t="s">
        <v>15</v>
      </c>
      <c r="AH82" s="41" t="s">
        <v>15</v>
      </c>
      <c r="AI82" s="41">
        <v>0</v>
      </c>
      <c r="AJ82" s="42" t="s">
        <v>15</v>
      </c>
      <c r="AK82" s="38" t="s">
        <v>15</v>
      </c>
      <c r="AL82" s="38">
        <v>1</v>
      </c>
      <c r="AM82" s="38" t="s">
        <v>725</v>
      </c>
      <c r="AN82" s="12" t="s">
        <v>726</v>
      </c>
      <c r="AO82" s="38" t="s">
        <v>24</v>
      </c>
      <c r="AP82" s="38" t="s">
        <v>24</v>
      </c>
      <c r="AQ82" s="38" t="s">
        <v>15</v>
      </c>
      <c r="AR82" s="38" t="s">
        <v>24</v>
      </c>
      <c r="AS82" s="38" t="s">
        <v>15</v>
      </c>
      <c r="AT82" s="38" t="s">
        <v>15</v>
      </c>
      <c r="AU82" s="12" t="s">
        <v>24</v>
      </c>
      <c r="AV82" s="12" t="s">
        <v>15</v>
      </c>
      <c r="AW82" s="12" t="s">
        <v>15</v>
      </c>
      <c r="AX82" s="16" t="s">
        <v>15</v>
      </c>
      <c r="AY82" s="12" t="s">
        <v>15</v>
      </c>
      <c r="AZ82" s="12"/>
      <c r="BA82" s="43"/>
      <c r="BB82" s="43"/>
      <c r="BC82" s="43"/>
      <c r="BD82" s="43"/>
      <c r="BE82" s="43" t="s">
        <v>915</v>
      </c>
      <c r="BF82" s="43"/>
      <c r="BG82" s="43"/>
      <c r="BH82" s="38"/>
      <c r="BI82" s="38"/>
    </row>
    <row r="83" spans="1:61" ht="16" customHeight="1" x14ac:dyDescent="0.2">
      <c r="A83" s="38">
        <v>22</v>
      </c>
      <c r="B83" s="38" t="s">
        <v>185</v>
      </c>
      <c r="C83" s="38" t="s">
        <v>186</v>
      </c>
      <c r="D83" s="38" t="s">
        <v>187</v>
      </c>
      <c r="E83" s="38" t="s">
        <v>188</v>
      </c>
      <c r="F83" s="38">
        <v>2022</v>
      </c>
      <c r="G83" s="38" t="s">
        <v>807</v>
      </c>
      <c r="H83" s="38" t="s">
        <v>912</v>
      </c>
      <c r="I83" s="38" t="s">
        <v>23</v>
      </c>
      <c r="J83" s="38" t="s">
        <v>719</v>
      </c>
      <c r="K83" s="38">
        <v>2000</v>
      </c>
      <c r="L83" s="38" t="s">
        <v>15</v>
      </c>
      <c r="M83" s="38">
        <v>192</v>
      </c>
      <c r="N83" s="38">
        <v>156</v>
      </c>
      <c r="O83" s="38">
        <v>192</v>
      </c>
      <c r="P83" s="38">
        <v>268</v>
      </c>
      <c r="Q83" s="38">
        <v>204</v>
      </c>
      <c r="R83" s="38">
        <v>64</v>
      </c>
      <c r="S83" s="38" t="s">
        <v>720</v>
      </c>
      <c r="T83" s="38" t="s">
        <v>831</v>
      </c>
      <c r="U83" s="40" t="s">
        <v>916</v>
      </c>
      <c r="V83" s="38" t="s">
        <v>831</v>
      </c>
      <c r="W83" s="39">
        <v>6</v>
      </c>
      <c r="X83" s="40" t="s">
        <v>15</v>
      </c>
      <c r="Y83" s="40" t="s">
        <v>15</v>
      </c>
      <c r="Z83" s="40" t="s">
        <v>15</v>
      </c>
      <c r="AA83" s="40" t="s">
        <v>15</v>
      </c>
      <c r="AB83" s="40" t="s">
        <v>15</v>
      </c>
      <c r="AC83" s="40" t="s">
        <v>15</v>
      </c>
      <c r="AD83" s="40" t="s">
        <v>15</v>
      </c>
      <c r="AE83" s="40" t="s">
        <v>15</v>
      </c>
      <c r="AF83" s="40" t="s">
        <v>15</v>
      </c>
      <c r="AG83" s="38" t="s">
        <v>15</v>
      </c>
      <c r="AH83" s="41">
        <v>0.252</v>
      </c>
      <c r="AI83" s="41">
        <v>0.252</v>
      </c>
      <c r="AJ83" s="42">
        <v>1</v>
      </c>
      <c r="AK83" s="38" t="s">
        <v>15</v>
      </c>
      <c r="AL83" s="38">
        <v>1</v>
      </c>
      <c r="AM83" s="38" t="s">
        <v>725</v>
      </c>
      <c r="AN83" s="12" t="s">
        <v>726</v>
      </c>
      <c r="AO83" s="38" t="s">
        <v>17</v>
      </c>
      <c r="AP83" s="38" t="s">
        <v>24</v>
      </c>
      <c r="AQ83" s="38" t="s">
        <v>15</v>
      </c>
      <c r="AR83" s="38" t="s">
        <v>24</v>
      </c>
      <c r="AS83" s="38" t="s">
        <v>15</v>
      </c>
      <c r="AT83" s="38" t="s">
        <v>15</v>
      </c>
      <c r="AU83" s="12" t="s">
        <v>24</v>
      </c>
      <c r="AV83" s="12" t="s">
        <v>15</v>
      </c>
      <c r="AW83" s="12" t="s">
        <v>15</v>
      </c>
      <c r="AX83" s="16" t="s">
        <v>15</v>
      </c>
      <c r="AY83" s="12" t="s">
        <v>15</v>
      </c>
      <c r="AZ83" s="12"/>
      <c r="BA83" s="43"/>
      <c r="BB83" s="43"/>
      <c r="BC83" s="43"/>
      <c r="BD83" s="43"/>
      <c r="BE83" s="43" t="s">
        <v>917</v>
      </c>
      <c r="BF83" s="43"/>
      <c r="BG83" s="43"/>
      <c r="BH83" s="38" t="s">
        <v>918</v>
      </c>
      <c r="BI83" s="38" t="s">
        <v>919</v>
      </c>
    </row>
    <row r="84" spans="1:61" ht="16" customHeight="1" x14ac:dyDescent="0.2">
      <c r="A84" s="38">
        <v>157</v>
      </c>
      <c r="B84" s="38" t="s">
        <v>164</v>
      </c>
      <c r="C84" s="38" t="s">
        <v>165</v>
      </c>
      <c r="D84" s="38" t="s">
        <v>166</v>
      </c>
      <c r="E84" s="38" t="s">
        <v>167</v>
      </c>
      <c r="F84" s="38">
        <v>2018</v>
      </c>
      <c r="G84" s="38" t="s">
        <v>717</v>
      </c>
      <c r="H84" s="38" t="s">
        <v>787</v>
      </c>
      <c r="I84" s="38" t="s">
        <v>23</v>
      </c>
      <c r="J84" s="38" t="s">
        <v>719</v>
      </c>
      <c r="K84" s="38">
        <v>2008</v>
      </c>
      <c r="L84" s="38" t="s">
        <v>15</v>
      </c>
      <c r="M84" s="38">
        <v>72</v>
      </c>
      <c r="N84" s="38" t="s">
        <v>15</v>
      </c>
      <c r="O84" s="38">
        <v>72</v>
      </c>
      <c r="P84" s="38">
        <v>290489</v>
      </c>
      <c r="Q84" s="38">
        <v>30439</v>
      </c>
      <c r="R84" s="38">
        <v>260050</v>
      </c>
      <c r="S84" s="38" t="s">
        <v>720</v>
      </c>
      <c r="T84" s="38" t="s">
        <v>769</v>
      </c>
      <c r="U84" s="40" t="s">
        <v>920</v>
      </c>
      <c r="V84" s="38" t="s">
        <v>760</v>
      </c>
      <c r="W84" s="39">
        <v>6</v>
      </c>
      <c r="X84" s="40">
        <v>1.4999999999999999E-2</v>
      </c>
      <c r="Y84" s="38" t="s">
        <v>15</v>
      </c>
      <c r="Z84" s="38" t="s">
        <v>17</v>
      </c>
      <c r="AA84" s="38">
        <v>1.3578236664020088E-2</v>
      </c>
      <c r="AB84" s="40" t="s">
        <v>15</v>
      </c>
      <c r="AC84" s="40" t="s">
        <v>15</v>
      </c>
      <c r="AD84" s="40" t="s">
        <v>15</v>
      </c>
      <c r="AE84" s="40" t="s">
        <v>15</v>
      </c>
      <c r="AF84" s="40" t="s">
        <v>15</v>
      </c>
      <c r="AG84" s="38" t="s">
        <v>15</v>
      </c>
      <c r="AH84" s="41" t="s">
        <v>15</v>
      </c>
      <c r="AI84" s="56" t="s">
        <v>15</v>
      </c>
      <c r="AJ84" s="42">
        <v>1</v>
      </c>
      <c r="AK84" s="38" t="s">
        <v>724</v>
      </c>
      <c r="AL84" s="38">
        <v>-1</v>
      </c>
      <c r="AM84" s="12" t="s">
        <v>828</v>
      </c>
      <c r="AN84" s="30" t="s">
        <v>803</v>
      </c>
      <c r="AO84" s="38" t="s">
        <v>24</v>
      </c>
      <c r="AP84" s="38" t="s">
        <v>24</v>
      </c>
      <c r="AQ84" s="38" t="s">
        <v>15</v>
      </c>
      <c r="AR84" s="38" t="s">
        <v>24</v>
      </c>
      <c r="AS84" s="38" t="s">
        <v>15</v>
      </c>
      <c r="AT84" s="38" t="s">
        <v>15</v>
      </c>
      <c r="AU84" s="12" t="s">
        <v>24</v>
      </c>
      <c r="AV84" s="12" t="s">
        <v>15</v>
      </c>
      <c r="AW84" s="12" t="s">
        <v>15</v>
      </c>
      <c r="AX84" s="16" t="s">
        <v>15</v>
      </c>
      <c r="AY84" s="12" t="s">
        <v>15</v>
      </c>
      <c r="AZ84" s="12"/>
      <c r="BA84" s="43"/>
      <c r="BB84" s="43"/>
      <c r="BC84" s="43"/>
      <c r="BD84" s="43"/>
      <c r="BE84" s="43" t="s">
        <v>921</v>
      </c>
      <c r="BF84" s="43"/>
      <c r="BG84" s="43"/>
      <c r="BH84" s="38"/>
      <c r="BI84" s="38"/>
    </row>
    <row r="85" spans="1:61" ht="16" customHeight="1" x14ac:dyDescent="0.2">
      <c r="A85" s="38">
        <v>157</v>
      </c>
      <c r="B85" s="38" t="s">
        <v>164</v>
      </c>
      <c r="C85" s="38" t="s">
        <v>165</v>
      </c>
      <c r="D85" s="38" t="s">
        <v>166</v>
      </c>
      <c r="E85" s="38" t="s">
        <v>167</v>
      </c>
      <c r="F85" s="38">
        <v>2018</v>
      </c>
      <c r="G85" s="38" t="s">
        <v>717</v>
      </c>
      <c r="H85" s="38" t="s">
        <v>787</v>
      </c>
      <c r="I85" s="38" t="s">
        <v>23</v>
      </c>
      <c r="J85" s="38" t="s">
        <v>719</v>
      </c>
      <c r="K85" s="38">
        <v>2008</v>
      </c>
      <c r="L85" s="38" t="s">
        <v>15</v>
      </c>
      <c r="M85" s="38">
        <v>72</v>
      </c>
      <c r="N85" s="38" t="s">
        <v>15</v>
      </c>
      <c r="O85" s="38">
        <v>72</v>
      </c>
      <c r="P85" s="38">
        <v>290489</v>
      </c>
      <c r="Q85" s="38">
        <v>30439</v>
      </c>
      <c r="R85" s="38">
        <v>260050</v>
      </c>
      <c r="S85" s="38" t="s">
        <v>720</v>
      </c>
      <c r="T85" s="38" t="s">
        <v>769</v>
      </c>
      <c r="U85" s="40" t="s">
        <v>920</v>
      </c>
      <c r="V85" s="38" t="s">
        <v>760</v>
      </c>
      <c r="W85" s="39">
        <v>6</v>
      </c>
      <c r="X85" s="40">
        <v>1.37E-2</v>
      </c>
      <c r="Y85" s="38" t="s">
        <v>15</v>
      </c>
      <c r="Z85" s="38" t="s">
        <v>17</v>
      </c>
      <c r="AA85" s="38">
        <v>1.3578236664020088E-2</v>
      </c>
      <c r="AB85" s="40" t="s">
        <v>15</v>
      </c>
      <c r="AC85" s="40" t="s">
        <v>15</v>
      </c>
      <c r="AD85" s="40" t="s">
        <v>15</v>
      </c>
      <c r="AE85" s="40" t="s">
        <v>15</v>
      </c>
      <c r="AF85" s="40" t="s">
        <v>15</v>
      </c>
      <c r="AG85" s="38" t="s">
        <v>15</v>
      </c>
      <c r="AH85" s="41" t="s">
        <v>15</v>
      </c>
      <c r="AI85" s="56" t="s">
        <v>15</v>
      </c>
      <c r="AJ85" s="42">
        <v>1</v>
      </c>
      <c r="AK85" s="38" t="s">
        <v>724</v>
      </c>
      <c r="AL85" s="38">
        <v>-1</v>
      </c>
      <c r="AM85" s="12" t="s">
        <v>828</v>
      </c>
      <c r="AN85" s="30" t="s">
        <v>803</v>
      </c>
      <c r="AO85" s="38" t="s">
        <v>24</v>
      </c>
      <c r="AP85" s="38" t="s">
        <v>24</v>
      </c>
      <c r="AQ85" s="38" t="s">
        <v>15</v>
      </c>
      <c r="AR85" s="38" t="s">
        <v>24</v>
      </c>
      <c r="AS85" s="38" t="s">
        <v>15</v>
      </c>
      <c r="AT85" s="38" t="s">
        <v>15</v>
      </c>
      <c r="AU85" s="12" t="s">
        <v>24</v>
      </c>
      <c r="AV85" s="12" t="s">
        <v>15</v>
      </c>
      <c r="AW85" s="12" t="s">
        <v>15</v>
      </c>
      <c r="AX85" s="16" t="s">
        <v>15</v>
      </c>
      <c r="AY85" s="12" t="s">
        <v>15</v>
      </c>
      <c r="AZ85" s="12"/>
      <c r="BA85" s="43"/>
      <c r="BB85" s="43"/>
      <c r="BC85" s="43"/>
      <c r="BD85" s="43"/>
      <c r="BE85" s="43" t="s">
        <v>921</v>
      </c>
      <c r="BF85" s="43"/>
      <c r="BG85" s="43"/>
      <c r="BH85" s="38"/>
      <c r="BI85" s="38"/>
    </row>
    <row r="86" spans="1:61" ht="16" customHeight="1" x14ac:dyDescent="0.2">
      <c r="A86" s="38">
        <v>2586</v>
      </c>
      <c r="B86" s="38" t="s">
        <v>644</v>
      </c>
      <c r="C86" s="38" t="s">
        <v>645</v>
      </c>
      <c r="D86" s="38" t="s">
        <v>646</v>
      </c>
      <c r="E86" s="38" t="s">
        <v>647</v>
      </c>
      <c r="F86" s="46">
        <v>2021</v>
      </c>
      <c r="G86" s="38" t="s">
        <v>922</v>
      </c>
      <c r="H86" s="38" t="s">
        <v>923</v>
      </c>
      <c r="I86" s="38" t="s">
        <v>23</v>
      </c>
      <c r="J86" s="38" t="s">
        <v>924</v>
      </c>
      <c r="K86" s="38">
        <v>2012</v>
      </c>
      <c r="L86" s="38" t="s">
        <v>15</v>
      </c>
      <c r="M86" s="38" t="s">
        <v>15</v>
      </c>
      <c r="N86" s="38" t="s">
        <v>15</v>
      </c>
      <c r="O86" s="38">
        <v>84</v>
      </c>
      <c r="P86" s="38">
        <v>72</v>
      </c>
      <c r="Q86" s="38" t="s">
        <v>15</v>
      </c>
      <c r="R86" s="38" t="s">
        <v>15</v>
      </c>
      <c r="S86" s="38" t="s">
        <v>720</v>
      </c>
      <c r="T86" s="38" t="s">
        <v>925</v>
      </c>
      <c r="U86" s="40" t="s">
        <v>926</v>
      </c>
      <c r="V86" s="38" t="s">
        <v>750</v>
      </c>
      <c r="W86" s="39">
        <v>8</v>
      </c>
      <c r="X86" s="40" t="s">
        <v>15</v>
      </c>
      <c r="Y86" s="40" t="s">
        <v>15</v>
      </c>
      <c r="Z86" s="40" t="s">
        <v>15</v>
      </c>
      <c r="AA86" s="40" t="s">
        <v>15</v>
      </c>
      <c r="AB86" s="40" t="s">
        <v>15</v>
      </c>
      <c r="AC86" s="40" t="s">
        <v>15</v>
      </c>
      <c r="AD86" s="40" t="s">
        <v>15</v>
      </c>
      <c r="AE86" s="40" t="s">
        <v>15</v>
      </c>
      <c r="AF86" s="40" t="s">
        <v>15</v>
      </c>
      <c r="AG86" s="40" t="s">
        <v>15</v>
      </c>
      <c r="AH86" s="16" t="s">
        <v>15</v>
      </c>
      <c r="AI86" s="16" t="s">
        <v>15</v>
      </c>
      <c r="AJ86" s="42">
        <v>1</v>
      </c>
      <c r="AK86" s="38" t="s">
        <v>927</v>
      </c>
      <c r="AL86" s="38">
        <v>-1</v>
      </c>
      <c r="AM86" s="38" t="s">
        <v>725</v>
      </c>
      <c r="AN86" s="12" t="s">
        <v>726</v>
      </c>
      <c r="AO86" s="38" t="s">
        <v>24</v>
      </c>
      <c r="AP86" s="38" t="s">
        <v>24</v>
      </c>
      <c r="AQ86" s="38" t="s">
        <v>15</v>
      </c>
      <c r="AR86" s="38" t="s">
        <v>24</v>
      </c>
      <c r="AS86" s="38" t="s">
        <v>15</v>
      </c>
      <c r="AT86" s="38" t="s">
        <v>15</v>
      </c>
      <c r="AU86" s="58" t="s">
        <v>17</v>
      </c>
      <c r="AV86" s="59">
        <v>0.70599999999999996</v>
      </c>
      <c r="AW86" s="12" t="s">
        <v>826</v>
      </c>
      <c r="AX86" s="16">
        <v>72</v>
      </c>
      <c r="AY86" s="12" t="s">
        <v>928</v>
      </c>
      <c r="AZ86" s="12">
        <v>102.1</v>
      </c>
      <c r="BA86" s="43"/>
      <c r="BB86" s="43" t="s">
        <v>929</v>
      </c>
      <c r="BC86" s="43"/>
      <c r="BD86" s="43" t="s">
        <v>930</v>
      </c>
      <c r="BE86" s="43"/>
      <c r="BF86" s="43"/>
      <c r="BG86" s="43"/>
      <c r="BH86" s="38"/>
      <c r="BI86" s="38"/>
    </row>
    <row r="87" spans="1:61" ht="16" customHeight="1" x14ac:dyDescent="0.2">
      <c r="A87" s="38">
        <v>2586</v>
      </c>
      <c r="B87" s="38" t="s">
        <v>644</v>
      </c>
      <c r="C87" s="38" t="s">
        <v>645</v>
      </c>
      <c r="D87" s="38" t="s">
        <v>646</v>
      </c>
      <c r="E87" s="38" t="s">
        <v>647</v>
      </c>
      <c r="F87" s="46">
        <v>2021</v>
      </c>
      <c r="G87" s="38" t="s">
        <v>922</v>
      </c>
      <c r="H87" s="38" t="s">
        <v>923</v>
      </c>
      <c r="I87" s="38" t="s">
        <v>23</v>
      </c>
      <c r="J87" s="38" t="s">
        <v>924</v>
      </c>
      <c r="K87" s="38">
        <v>2012</v>
      </c>
      <c r="L87" s="38" t="s">
        <v>15</v>
      </c>
      <c r="M87" s="38" t="s">
        <v>15</v>
      </c>
      <c r="N87" s="38" t="s">
        <v>15</v>
      </c>
      <c r="O87" s="38">
        <v>84</v>
      </c>
      <c r="P87" s="38">
        <v>72</v>
      </c>
      <c r="Q87" s="38" t="s">
        <v>15</v>
      </c>
      <c r="R87" s="38" t="s">
        <v>15</v>
      </c>
      <c r="S87" s="38" t="s">
        <v>720</v>
      </c>
      <c r="T87" s="38" t="s">
        <v>925</v>
      </c>
      <c r="U87" s="40" t="s">
        <v>926</v>
      </c>
      <c r="V87" s="38" t="s">
        <v>750</v>
      </c>
      <c r="W87" s="39">
        <v>8</v>
      </c>
      <c r="X87" s="40" t="s">
        <v>15</v>
      </c>
      <c r="Y87" s="40" t="s">
        <v>15</v>
      </c>
      <c r="Z87" s="40" t="s">
        <v>15</v>
      </c>
      <c r="AA87" s="40" t="s">
        <v>15</v>
      </c>
      <c r="AB87" s="40" t="s">
        <v>15</v>
      </c>
      <c r="AC87" s="40" t="s">
        <v>15</v>
      </c>
      <c r="AD87" s="40" t="s">
        <v>15</v>
      </c>
      <c r="AE87" s="40" t="s">
        <v>15</v>
      </c>
      <c r="AF87" s="40" t="s">
        <v>15</v>
      </c>
      <c r="AG87" s="40" t="s">
        <v>15</v>
      </c>
      <c r="AH87" s="16" t="s">
        <v>15</v>
      </c>
      <c r="AI87" s="16" t="s">
        <v>15</v>
      </c>
      <c r="AJ87" s="42">
        <v>1</v>
      </c>
      <c r="AK87" s="38" t="s">
        <v>927</v>
      </c>
      <c r="AL87" s="38">
        <v>-1</v>
      </c>
      <c r="AM87" s="38" t="s">
        <v>826</v>
      </c>
      <c r="AN87" s="12" t="s">
        <v>726</v>
      </c>
      <c r="AO87" s="38" t="s">
        <v>24</v>
      </c>
      <c r="AP87" s="38" t="s">
        <v>24</v>
      </c>
      <c r="AQ87" s="38" t="s">
        <v>15</v>
      </c>
      <c r="AR87" s="38" t="s">
        <v>24</v>
      </c>
      <c r="AS87" s="38" t="s">
        <v>15</v>
      </c>
      <c r="AT87" s="38" t="s">
        <v>15</v>
      </c>
      <c r="AU87" s="58" t="s">
        <v>17</v>
      </c>
      <c r="AV87" s="59">
        <v>0.79899999999999993</v>
      </c>
      <c r="AW87" s="12" t="s">
        <v>826</v>
      </c>
      <c r="AX87" s="60">
        <v>72</v>
      </c>
      <c r="AY87" s="21" t="s">
        <v>928</v>
      </c>
      <c r="AZ87" s="12">
        <v>102.1</v>
      </c>
      <c r="BB87" s="43"/>
      <c r="BC87" s="43"/>
      <c r="BD87" s="43" t="s">
        <v>930</v>
      </c>
      <c r="BE87" s="43"/>
      <c r="BF87" s="43"/>
      <c r="BG87" s="43"/>
      <c r="BH87" s="38"/>
      <c r="BI87" s="38"/>
    </row>
    <row r="88" spans="1:61" ht="16" customHeight="1" x14ac:dyDescent="0.2">
      <c r="A88" s="38">
        <v>2586</v>
      </c>
      <c r="B88" s="38" t="s">
        <v>644</v>
      </c>
      <c r="C88" s="38" t="s">
        <v>645</v>
      </c>
      <c r="D88" s="38" t="s">
        <v>646</v>
      </c>
      <c r="E88" s="38" t="s">
        <v>647</v>
      </c>
      <c r="F88" s="46">
        <v>2021</v>
      </c>
      <c r="G88" s="38" t="s">
        <v>922</v>
      </c>
      <c r="H88" s="38" t="s">
        <v>923</v>
      </c>
      <c r="I88" s="38" t="s">
        <v>23</v>
      </c>
      <c r="J88" s="38" t="s">
        <v>924</v>
      </c>
      <c r="K88" s="38">
        <v>2012</v>
      </c>
      <c r="L88" s="38" t="s">
        <v>15</v>
      </c>
      <c r="M88" s="38" t="s">
        <v>15</v>
      </c>
      <c r="N88" s="38" t="s">
        <v>15</v>
      </c>
      <c r="O88" s="38">
        <v>84</v>
      </c>
      <c r="P88" s="38">
        <v>72</v>
      </c>
      <c r="Q88" s="38" t="s">
        <v>15</v>
      </c>
      <c r="R88" s="38" t="s">
        <v>15</v>
      </c>
      <c r="S88" s="38" t="s">
        <v>720</v>
      </c>
      <c r="T88" s="38" t="s">
        <v>925</v>
      </c>
      <c r="U88" s="40" t="s">
        <v>926</v>
      </c>
      <c r="V88" s="38" t="s">
        <v>750</v>
      </c>
      <c r="W88" s="39">
        <v>8</v>
      </c>
      <c r="X88" s="40" t="s">
        <v>15</v>
      </c>
      <c r="Y88" s="40" t="s">
        <v>15</v>
      </c>
      <c r="Z88" s="40" t="s">
        <v>15</v>
      </c>
      <c r="AA88" s="40" t="s">
        <v>15</v>
      </c>
      <c r="AB88" s="40" t="s">
        <v>15</v>
      </c>
      <c r="AC88" s="40" t="s">
        <v>15</v>
      </c>
      <c r="AD88" s="40" t="s">
        <v>15</v>
      </c>
      <c r="AE88" s="40" t="s">
        <v>15</v>
      </c>
      <c r="AF88" s="40" t="s">
        <v>15</v>
      </c>
      <c r="AG88" s="40" t="s">
        <v>15</v>
      </c>
      <c r="AH88" s="16" t="s">
        <v>15</v>
      </c>
      <c r="AI88" s="16" t="s">
        <v>15</v>
      </c>
      <c r="AJ88" s="42">
        <v>1</v>
      </c>
      <c r="AK88" s="38" t="s">
        <v>927</v>
      </c>
      <c r="AL88" s="38">
        <v>-1</v>
      </c>
      <c r="AM88" s="38" t="s">
        <v>828</v>
      </c>
      <c r="AN88" s="12" t="s">
        <v>726</v>
      </c>
      <c r="AO88" s="38" t="s">
        <v>24</v>
      </c>
      <c r="AP88" s="38" t="s">
        <v>24</v>
      </c>
      <c r="AQ88" s="38" t="s">
        <v>15</v>
      </c>
      <c r="AR88" s="38" t="s">
        <v>24</v>
      </c>
      <c r="AS88" s="38" t="s">
        <v>15</v>
      </c>
      <c r="AT88" s="38" t="s">
        <v>15</v>
      </c>
      <c r="AU88" s="58" t="s">
        <v>17</v>
      </c>
      <c r="AV88" s="59">
        <v>0.622</v>
      </c>
      <c r="AW88" s="12" t="s">
        <v>826</v>
      </c>
      <c r="AX88" s="16">
        <v>72</v>
      </c>
      <c r="AY88" s="12" t="s">
        <v>928</v>
      </c>
      <c r="AZ88" s="12">
        <v>102.1</v>
      </c>
      <c r="BA88" s="43"/>
      <c r="BB88" s="43"/>
      <c r="BC88" s="43"/>
      <c r="BD88" s="43" t="s">
        <v>930</v>
      </c>
      <c r="BE88" s="43"/>
      <c r="BF88" s="43"/>
      <c r="BG88" s="43"/>
      <c r="BH88" s="38"/>
      <c r="BI88" s="38"/>
    </row>
    <row r="89" spans="1:61" x14ac:dyDescent="0.2">
      <c r="A89" s="61">
        <v>1150</v>
      </c>
      <c r="B89" s="62" t="s">
        <v>341</v>
      </c>
      <c r="C89" s="62" t="s">
        <v>342</v>
      </c>
      <c r="D89" s="63" t="s">
        <v>343</v>
      </c>
      <c r="E89" s="63" t="s">
        <v>344</v>
      </c>
      <c r="F89" s="63">
        <v>2011</v>
      </c>
      <c r="G89" s="63" t="s">
        <v>717</v>
      </c>
      <c r="H89" s="63" t="s">
        <v>931</v>
      </c>
      <c r="I89" s="63" t="s">
        <v>640</v>
      </c>
      <c r="J89" s="63" t="s">
        <v>652</v>
      </c>
      <c r="K89" s="63">
        <v>2008</v>
      </c>
      <c r="L89" s="63">
        <v>2008</v>
      </c>
      <c r="M89" s="63">
        <v>4</v>
      </c>
      <c r="N89" s="63" t="s">
        <v>15</v>
      </c>
      <c r="O89" s="63">
        <v>12</v>
      </c>
      <c r="P89" s="63">
        <v>83</v>
      </c>
      <c r="Q89" s="63">
        <v>38</v>
      </c>
      <c r="R89" s="63">
        <v>45</v>
      </c>
      <c r="S89" s="30" t="s">
        <v>932</v>
      </c>
      <c r="T89" s="63" t="s">
        <v>933</v>
      </c>
      <c r="U89" s="64" t="s">
        <v>934</v>
      </c>
      <c r="V89" s="63" t="s">
        <v>797</v>
      </c>
      <c r="W89" s="65">
        <v>667</v>
      </c>
      <c r="X89" s="64">
        <v>0.40200000000000002</v>
      </c>
      <c r="Y89" s="64">
        <v>7.8700000000000006E-2</v>
      </c>
      <c r="Z89" s="64">
        <v>1</v>
      </c>
      <c r="AA89" s="64">
        <v>0</v>
      </c>
      <c r="AB89" s="64" t="s">
        <v>15</v>
      </c>
      <c r="AC89" s="64" t="s">
        <v>15</v>
      </c>
      <c r="AD89" s="64" t="s">
        <v>15</v>
      </c>
      <c r="AE89" s="64" t="s">
        <v>15</v>
      </c>
      <c r="AF89" s="64">
        <v>0.67900000000000005</v>
      </c>
      <c r="AG89" s="64">
        <v>0.27700000000000002</v>
      </c>
      <c r="AH89" s="66">
        <v>-0.59204712812960236</v>
      </c>
      <c r="AI89" s="66">
        <v>-0.59204712812960236</v>
      </c>
      <c r="AJ89" s="66">
        <v>1</v>
      </c>
      <c r="AK89" s="63" t="s">
        <v>935</v>
      </c>
      <c r="AL89" s="63">
        <v>-1</v>
      </c>
      <c r="AM89" s="63" t="s">
        <v>936</v>
      </c>
      <c r="AN89" s="30" t="s">
        <v>937</v>
      </c>
      <c r="AO89" s="63" t="s">
        <v>24</v>
      </c>
      <c r="AP89" s="63" t="s">
        <v>17</v>
      </c>
      <c r="AQ89" s="63" t="s">
        <v>727</v>
      </c>
      <c r="AR89" s="63" t="s">
        <v>24</v>
      </c>
      <c r="AS89" s="38" t="s">
        <v>15</v>
      </c>
      <c r="AT89">
        <v>1</v>
      </c>
      <c r="AU89" s="12" t="s">
        <v>24</v>
      </c>
      <c r="AV89" s="16" t="s">
        <v>15</v>
      </c>
      <c r="AW89" s="12" t="s">
        <v>15</v>
      </c>
      <c r="AX89" s="16" t="s">
        <v>15</v>
      </c>
      <c r="AY89" s="12" t="s">
        <v>15</v>
      </c>
      <c r="AZ89" s="21"/>
    </row>
    <row r="90" spans="1:61" x14ac:dyDescent="0.2">
      <c r="A90" s="61">
        <v>1150</v>
      </c>
      <c r="B90" s="62" t="s">
        <v>341</v>
      </c>
      <c r="C90" s="62" t="s">
        <v>342</v>
      </c>
      <c r="D90" s="63" t="s">
        <v>343</v>
      </c>
      <c r="E90" s="63" t="s">
        <v>344</v>
      </c>
      <c r="F90" s="63">
        <v>2011</v>
      </c>
      <c r="G90" s="63" t="s">
        <v>717</v>
      </c>
      <c r="H90" s="63" t="s">
        <v>931</v>
      </c>
      <c r="I90" s="63" t="s">
        <v>640</v>
      </c>
      <c r="J90" s="63" t="s">
        <v>652</v>
      </c>
      <c r="K90" s="63">
        <v>2008</v>
      </c>
      <c r="L90" s="63">
        <v>2008</v>
      </c>
      <c r="M90" s="63">
        <v>4</v>
      </c>
      <c r="N90" s="63" t="s">
        <v>15</v>
      </c>
      <c r="O90" s="63">
        <v>12</v>
      </c>
      <c r="P90" s="63">
        <v>83</v>
      </c>
      <c r="Q90" s="63">
        <v>38</v>
      </c>
      <c r="R90" s="63">
        <v>45</v>
      </c>
      <c r="S90" s="30" t="s">
        <v>932</v>
      </c>
      <c r="T90" s="63" t="s">
        <v>933</v>
      </c>
      <c r="U90" s="64" t="s">
        <v>934</v>
      </c>
      <c r="V90" s="63" t="s">
        <v>797</v>
      </c>
      <c r="W90" s="65">
        <v>667</v>
      </c>
      <c r="X90" s="64">
        <v>0.249</v>
      </c>
      <c r="Y90" s="64">
        <v>6.2100000000000002E-2</v>
      </c>
      <c r="Z90" s="64">
        <v>1</v>
      </c>
      <c r="AA90" s="64">
        <v>0</v>
      </c>
      <c r="AB90" s="64" t="s">
        <v>15</v>
      </c>
      <c r="AC90" s="64" t="s">
        <v>15</v>
      </c>
      <c r="AD90" s="64" t="s">
        <v>15</v>
      </c>
      <c r="AE90" s="64" t="s">
        <v>15</v>
      </c>
      <c r="AF90" s="64">
        <v>0.67900000000000005</v>
      </c>
      <c r="AG90" s="64">
        <v>0.43000000000000005</v>
      </c>
      <c r="AH90" s="66">
        <v>-0.36671575846833576</v>
      </c>
      <c r="AI90" s="66">
        <v>-0.36671575846833576</v>
      </c>
      <c r="AJ90" s="66">
        <v>1</v>
      </c>
      <c r="AK90" s="63" t="s">
        <v>935</v>
      </c>
      <c r="AL90" s="63">
        <v>-1</v>
      </c>
      <c r="AM90" s="63" t="s">
        <v>936</v>
      </c>
      <c r="AN90" s="30" t="s">
        <v>937</v>
      </c>
      <c r="AO90" s="63" t="s">
        <v>24</v>
      </c>
      <c r="AP90" s="63" t="s">
        <v>17</v>
      </c>
      <c r="AQ90" s="63" t="s">
        <v>727</v>
      </c>
      <c r="AR90" s="63" t="s">
        <v>24</v>
      </c>
      <c r="AS90" s="38" t="s">
        <v>15</v>
      </c>
      <c r="AT90">
        <v>3</v>
      </c>
      <c r="AU90" s="12" t="s">
        <v>24</v>
      </c>
      <c r="AV90" s="16" t="s">
        <v>15</v>
      </c>
      <c r="AW90" s="12" t="s">
        <v>15</v>
      </c>
      <c r="AX90" s="16" t="s">
        <v>15</v>
      </c>
      <c r="AY90" s="12" t="s">
        <v>15</v>
      </c>
      <c r="AZ90" s="21"/>
    </row>
    <row r="91" spans="1:61" x14ac:dyDescent="0.2">
      <c r="A91" s="12">
        <v>1000003</v>
      </c>
      <c r="B91" t="s">
        <v>630</v>
      </c>
      <c r="C91" t="s">
        <v>631</v>
      </c>
      <c r="D91" t="s">
        <v>15</v>
      </c>
      <c r="E91" t="s">
        <v>15</v>
      </c>
      <c r="F91">
        <v>2015</v>
      </c>
      <c r="G91" t="s">
        <v>807</v>
      </c>
      <c r="H91" t="s">
        <v>907</v>
      </c>
      <c r="I91" t="s">
        <v>632</v>
      </c>
      <c r="J91" t="s">
        <v>938</v>
      </c>
      <c r="K91">
        <v>2007</v>
      </c>
      <c r="L91" t="s">
        <v>15</v>
      </c>
      <c r="M91">
        <v>60</v>
      </c>
      <c r="N91" t="s">
        <v>15</v>
      </c>
      <c r="O91">
        <v>60</v>
      </c>
      <c r="P91">
        <v>2051</v>
      </c>
      <c r="Q91">
        <v>1494</v>
      </c>
      <c r="R91">
        <v>557</v>
      </c>
      <c r="S91" t="s">
        <v>720</v>
      </c>
      <c r="T91" t="s">
        <v>939</v>
      </c>
      <c r="U91" t="s">
        <v>940</v>
      </c>
      <c r="V91" t="s">
        <v>941</v>
      </c>
      <c r="W91">
        <v>165</v>
      </c>
      <c r="X91" t="s">
        <v>15</v>
      </c>
      <c r="Y91" t="s">
        <v>15</v>
      </c>
      <c r="Z91" t="s">
        <v>15</v>
      </c>
      <c r="AA91" t="s">
        <v>15</v>
      </c>
      <c r="AB91" t="s">
        <v>15</v>
      </c>
      <c r="AC91" t="s">
        <v>15</v>
      </c>
      <c r="AD91" t="s">
        <v>15</v>
      </c>
      <c r="AE91">
        <v>2.4E-2</v>
      </c>
      <c r="AF91" t="s">
        <v>15</v>
      </c>
      <c r="AG91" t="s">
        <v>15</v>
      </c>
      <c r="AH91" s="67" t="s">
        <v>15</v>
      </c>
      <c r="AI91" s="67" t="s">
        <v>15</v>
      </c>
      <c r="AJ91">
        <v>1</v>
      </c>
      <c r="AK91" t="s">
        <v>15</v>
      </c>
      <c r="AL91" t="s">
        <v>15</v>
      </c>
      <c r="AM91" t="s">
        <v>942</v>
      </c>
      <c r="AN91" t="s">
        <v>803</v>
      </c>
      <c r="AO91" t="s">
        <v>24</v>
      </c>
      <c r="AP91" t="s">
        <v>24</v>
      </c>
      <c r="AQ91" t="s">
        <v>15</v>
      </c>
      <c r="AR91" t="s">
        <v>24</v>
      </c>
      <c r="AS91" s="38" t="s">
        <v>15</v>
      </c>
      <c r="AT91" s="68" t="s">
        <v>15</v>
      </c>
      <c r="AU91" s="58" t="s">
        <v>17</v>
      </c>
      <c r="AV91" s="69">
        <v>0</v>
      </c>
      <c r="AW91" s="21" t="s">
        <v>725</v>
      </c>
      <c r="AX91" s="60">
        <v>1494</v>
      </c>
      <c r="AY91" s="21" t="s">
        <v>943</v>
      </c>
      <c r="AZ91" s="21">
        <v>117.7</v>
      </c>
    </row>
    <row r="92" spans="1:61" x14ac:dyDescent="0.2">
      <c r="A92" s="12">
        <v>1000004</v>
      </c>
      <c r="B92" t="s">
        <v>633</v>
      </c>
      <c r="C92" t="s">
        <v>634</v>
      </c>
      <c r="D92" t="s">
        <v>15</v>
      </c>
      <c r="E92" t="s">
        <v>15</v>
      </c>
      <c r="F92">
        <v>2021</v>
      </c>
      <c r="G92" t="s">
        <v>807</v>
      </c>
      <c r="H92" t="s">
        <v>944</v>
      </c>
      <c r="I92" t="s">
        <v>632</v>
      </c>
      <c r="J92" t="s">
        <v>938</v>
      </c>
      <c r="K92">
        <v>1992</v>
      </c>
      <c r="L92" t="s">
        <v>15</v>
      </c>
      <c r="M92">
        <v>252</v>
      </c>
      <c r="N92" t="s">
        <v>15</v>
      </c>
      <c r="O92">
        <v>252</v>
      </c>
      <c r="P92">
        <v>1350</v>
      </c>
      <c r="Q92">
        <v>472</v>
      </c>
      <c r="R92">
        <v>878</v>
      </c>
      <c r="S92" t="s">
        <v>720</v>
      </c>
      <c r="T92" t="s">
        <v>945</v>
      </c>
      <c r="U92" t="s">
        <v>946</v>
      </c>
      <c r="V92" t="s">
        <v>15</v>
      </c>
      <c r="W92">
        <v>19</v>
      </c>
      <c r="X92" t="s">
        <v>15</v>
      </c>
      <c r="Y92" t="s">
        <v>15</v>
      </c>
      <c r="Z92" t="s">
        <v>15</v>
      </c>
      <c r="AA92" t="s">
        <v>15</v>
      </c>
      <c r="AB92" t="s">
        <v>15</v>
      </c>
      <c r="AC92" t="s">
        <v>15</v>
      </c>
      <c r="AD92" t="s">
        <v>15</v>
      </c>
      <c r="AE92" t="s">
        <v>15</v>
      </c>
      <c r="AF92" t="s">
        <v>15</v>
      </c>
      <c r="AG92" t="s">
        <v>15</v>
      </c>
      <c r="AH92" s="67" t="s">
        <v>15</v>
      </c>
      <c r="AI92" s="67" t="s">
        <v>15</v>
      </c>
      <c r="AJ92">
        <v>1</v>
      </c>
      <c r="AK92" t="s">
        <v>15</v>
      </c>
      <c r="AL92" t="s">
        <v>15</v>
      </c>
      <c r="AM92" t="s">
        <v>826</v>
      </c>
      <c r="AN92" t="s">
        <v>803</v>
      </c>
      <c r="AO92" t="s">
        <v>24</v>
      </c>
      <c r="AP92" t="s">
        <v>24</v>
      </c>
      <c r="AQ92" t="s">
        <v>15</v>
      </c>
      <c r="AR92" t="s">
        <v>24</v>
      </c>
      <c r="AS92" s="38" t="s">
        <v>15</v>
      </c>
      <c r="AU92" s="58" t="s">
        <v>17</v>
      </c>
      <c r="AV92" s="59">
        <f>1-0.52</f>
        <v>0.48</v>
      </c>
      <c r="AW92" s="21" t="s">
        <v>826</v>
      </c>
      <c r="AX92" s="60">
        <v>472</v>
      </c>
      <c r="AY92" s="21" t="s">
        <v>943</v>
      </c>
      <c r="AZ92" s="21">
        <v>50</v>
      </c>
    </row>
    <row r="93" spans="1:61" x14ac:dyDescent="0.2">
      <c r="A93" s="12">
        <v>1000005</v>
      </c>
      <c r="B93" t="s">
        <v>635</v>
      </c>
      <c r="C93" t="s">
        <v>636</v>
      </c>
      <c r="D93" t="s">
        <v>15</v>
      </c>
      <c r="E93" t="s">
        <v>15</v>
      </c>
      <c r="F93">
        <v>2013</v>
      </c>
      <c r="G93" t="s">
        <v>947</v>
      </c>
      <c r="H93" s="38" t="s">
        <v>923</v>
      </c>
      <c r="I93" t="s">
        <v>632</v>
      </c>
      <c r="J93" t="s">
        <v>938</v>
      </c>
      <c r="K93">
        <v>2004</v>
      </c>
      <c r="L93" t="s">
        <v>15</v>
      </c>
      <c r="M93">
        <v>72</v>
      </c>
      <c r="N93" t="s">
        <v>15</v>
      </c>
      <c r="O93">
        <v>72</v>
      </c>
      <c r="P93">
        <v>248</v>
      </c>
      <c r="Q93" t="s">
        <v>15</v>
      </c>
      <c r="R93" t="s">
        <v>15</v>
      </c>
      <c r="S93" t="s">
        <v>720</v>
      </c>
      <c r="T93" t="s">
        <v>939</v>
      </c>
      <c r="U93" t="s">
        <v>948</v>
      </c>
      <c r="V93" t="s">
        <v>15</v>
      </c>
      <c r="W93">
        <v>456</v>
      </c>
      <c r="X93" t="s">
        <v>15</v>
      </c>
      <c r="Y93" t="s">
        <v>15</v>
      </c>
      <c r="Z93" t="s">
        <v>15</v>
      </c>
      <c r="AA93" t="s">
        <v>15</v>
      </c>
      <c r="AB93" t="s">
        <v>15</v>
      </c>
      <c r="AC93" t="s">
        <v>15</v>
      </c>
      <c r="AD93" t="s">
        <v>15</v>
      </c>
      <c r="AE93" t="s">
        <v>15</v>
      </c>
      <c r="AF93" t="s">
        <v>15</v>
      </c>
      <c r="AG93" t="s">
        <v>15</v>
      </c>
      <c r="AH93" s="70">
        <v>0</v>
      </c>
      <c r="AI93" s="71">
        <v>0</v>
      </c>
      <c r="AJ93">
        <v>1</v>
      </c>
      <c r="AK93" t="s">
        <v>15</v>
      </c>
      <c r="AL93" t="s">
        <v>15</v>
      </c>
      <c r="AM93" t="s">
        <v>949</v>
      </c>
      <c r="AN93" t="s">
        <v>949</v>
      </c>
      <c r="AO93" t="s">
        <v>24</v>
      </c>
      <c r="AP93" t="s">
        <v>24</v>
      </c>
      <c r="AQ93" t="s">
        <v>15</v>
      </c>
      <c r="AR93" t="s">
        <v>24</v>
      </c>
      <c r="AS93" s="38" t="s">
        <v>15</v>
      </c>
      <c r="AU93" s="12" t="s">
        <v>24</v>
      </c>
      <c r="AV93" s="16" t="s">
        <v>15</v>
      </c>
      <c r="AW93" s="12" t="s">
        <v>15</v>
      </c>
      <c r="AX93" s="16" t="s">
        <v>15</v>
      </c>
      <c r="AY93" s="12" t="s">
        <v>15</v>
      </c>
      <c r="AZ93" s="21"/>
    </row>
    <row r="94" spans="1:61" x14ac:dyDescent="0.2">
      <c r="A94">
        <v>1182</v>
      </c>
      <c r="B94" t="s">
        <v>480</v>
      </c>
      <c r="C94" t="s">
        <v>481</v>
      </c>
      <c r="D94" t="s">
        <v>482</v>
      </c>
      <c r="E94" t="s">
        <v>483</v>
      </c>
      <c r="F94">
        <v>2015</v>
      </c>
      <c r="G94" t="s">
        <v>950</v>
      </c>
      <c r="H94" t="s">
        <v>951</v>
      </c>
      <c r="I94" t="s">
        <v>952</v>
      </c>
      <c r="J94" t="s">
        <v>953</v>
      </c>
      <c r="K94">
        <v>2008</v>
      </c>
      <c r="L94">
        <v>1990</v>
      </c>
      <c r="M94">
        <v>60</v>
      </c>
      <c r="N94" t="s">
        <v>15</v>
      </c>
      <c r="O94">
        <v>276</v>
      </c>
      <c r="P94">
        <v>5</v>
      </c>
      <c r="Q94">
        <v>5</v>
      </c>
      <c r="R94">
        <v>0</v>
      </c>
      <c r="S94" t="s">
        <v>720</v>
      </c>
      <c r="T94" t="s">
        <v>954</v>
      </c>
      <c r="U94" t="s">
        <v>955</v>
      </c>
      <c r="V94" t="s">
        <v>15</v>
      </c>
      <c r="W94">
        <v>1062</v>
      </c>
      <c r="X94" t="s">
        <v>15</v>
      </c>
      <c r="Y94" t="s">
        <v>15</v>
      </c>
      <c r="Z94" t="s">
        <v>15</v>
      </c>
      <c r="AA94" t="s">
        <v>15</v>
      </c>
      <c r="AB94" t="s">
        <v>15</v>
      </c>
      <c r="AC94" t="s">
        <v>15</v>
      </c>
      <c r="AD94" t="s">
        <v>15</v>
      </c>
      <c r="AE94" t="s">
        <v>15</v>
      </c>
      <c r="AF94" t="s">
        <v>15</v>
      </c>
      <c r="AG94" t="s">
        <v>15</v>
      </c>
      <c r="AH94" s="67" t="s">
        <v>15</v>
      </c>
      <c r="AI94" s="67" t="s">
        <v>15</v>
      </c>
      <c r="AJ94">
        <v>1</v>
      </c>
      <c r="AK94" t="s">
        <v>15</v>
      </c>
      <c r="AL94" t="s">
        <v>15</v>
      </c>
      <c r="AM94" t="s">
        <v>949</v>
      </c>
      <c r="AN94" t="s">
        <v>956</v>
      </c>
      <c r="AO94" t="s">
        <v>15</v>
      </c>
      <c r="AP94" t="s">
        <v>15</v>
      </c>
      <c r="AQ94" t="s">
        <v>15</v>
      </c>
      <c r="AR94" t="s">
        <v>24</v>
      </c>
      <c r="AS94" s="38" t="s">
        <v>15</v>
      </c>
      <c r="AT94" t="s">
        <v>15</v>
      </c>
      <c r="AU94" s="58" t="s">
        <v>17</v>
      </c>
      <c r="AV94" s="72">
        <v>0.3</v>
      </c>
      <c r="AW94" s="21" t="s">
        <v>725</v>
      </c>
      <c r="AX94" s="60">
        <v>5</v>
      </c>
      <c r="AY94" s="21" t="s">
        <v>957</v>
      </c>
      <c r="AZ94" s="21">
        <v>54</v>
      </c>
      <c r="BE94" t="s">
        <v>958</v>
      </c>
    </row>
    <row r="95" spans="1:61" x14ac:dyDescent="0.2">
      <c r="A95">
        <v>1182</v>
      </c>
      <c r="B95" t="s">
        <v>480</v>
      </c>
      <c r="C95" t="s">
        <v>481</v>
      </c>
      <c r="D95" t="s">
        <v>482</v>
      </c>
      <c r="E95" t="s">
        <v>483</v>
      </c>
      <c r="F95">
        <v>2015</v>
      </c>
      <c r="G95" t="s">
        <v>950</v>
      </c>
      <c r="H95" t="s">
        <v>951</v>
      </c>
      <c r="I95" t="s">
        <v>952</v>
      </c>
      <c r="J95" t="s">
        <v>953</v>
      </c>
      <c r="K95">
        <v>2008</v>
      </c>
      <c r="L95">
        <v>1990</v>
      </c>
      <c r="M95">
        <v>60</v>
      </c>
      <c r="N95" t="s">
        <v>15</v>
      </c>
      <c r="O95">
        <v>276</v>
      </c>
      <c r="P95">
        <v>5</v>
      </c>
      <c r="Q95">
        <v>5</v>
      </c>
      <c r="R95">
        <v>0</v>
      </c>
      <c r="S95" t="s">
        <v>720</v>
      </c>
      <c r="T95" t="s">
        <v>954</v>
      </c>
      <c r="U95" t="s">
        <v>955</v>
      </c>
      <c r="V95" t="s">
        <v>15</v>
      </c>
      <c r="W95">
        <v>1062</v>
      </c>
      <c r="X95" t="s">
        <v>15</v>
      </c>
      <c r="Y95" t="s">
        <v>15</v>
      </c>
      <c r="Z95" t="s">
        <v>15</v>
      </c>
      <c r="AA95" t="s">
        <v>15</v>
      </c>
      <c r="AB95" t="s">
        <v>15</v>
      </c>
      <c r="AC95" t="s">
        <v>15</v>
      </c>
      <c r="AD95" t="s">
        <v>15</v>
      </c>
      <c r="AE95" t="s">
        <v>15</v>
      </c>
      <c r="AF95" t="s">
        <v>15</v>
      </c>
      <c r="AG95" t="s">
        <v>15</v>
      </c>
      <c r="AH95" s="67" t="s">
        <v>15</v>
      </c>
      <c r="AI95" s="67" t="s">
        <v>15</v>
      </c>
      <c r="AJ95">
        <v>1</v>
      </c>
      <c r="AK95" t="s">
        <v>15</v>
      </c>
      <c r="AL95" t="s">
        <v>15</v>
      </c>
      <c r="AM95" t="s">
        <v>949</v>
      </c>
      <c r="AN95" t="s">
        <v>956</v>
      </c>
      <c r="AO95" t="s">
        <v>15</v>
      </c>
      <c r="AP95" t="s">
        <v>15</v>
      </c>
      <c r="AQ95" t="s">
        <v>15</v>
      </c>
      <c r="AR95" t="s">
        <v>24</v>
      </c>
      <c r="AS95" s="38" t="s">
        <v>15</v>
      </c>
      <c r="AT95" t="s">
        <v>15</v>
      </c>
      <c r="AU95" s="58" t="s">
        <v>17</v>
      </c>
      <c r="AV95" s="72">
        <v>0.38</v>
      </c>
      <c r="AW95" s="21" t="s">
        <v>725</v>
      </c>
      <c r="AX95" s="60">
        <v>5</v>
      </c>
      <c r="AY95" s="21" t="s">
        <v>957</v>
      </c>
      <c r="AZ95" s="21">
        <v>54</v>
      </c>
      <c r="BE95" t="s">
        <v>958</v>
      </c>
    </row>
    <row r="96" spans="1:61" x14ac:dyDescent="0.2">
      <c r="A96">
        <v>1182</v>
      </c>
      <c r="B96" t="s">
        <v>480</v>
      </c>
      <c r="C96" t="s">
        <v>481</v>
      </c>
      <c r="D96" t="s">
        <v>482</v>
      </c>
      <c r="E96" t="s">
        <v>483</v>
      </c>
      <c r="F96">
        <v>2015</v>
      </c>
      <c r="G96" t="s">
        <v>950</v>
      </c>
      <c r="H96" t="s">
        <v>951</v>
      </c>
      <c r="I96" t="s">
        <v>952</v>
      </c>
      <c r="J96" t="s">
        <v>953</v>
      </c>
      <c r="K96">
        <v>2008</v>
      </c>
      <c r="L96">
        <v>1990</v>
      </c>
      <c r="M96">
        <v>60</v>
      </c>
      <c r="N96" t="s">
        <v>15</v>
      </c>
      <c r="O96">
        <v>276</v>
      </c>
      <c r="P96">
        <v>5</v>
      </c>
      <c r="Q96">
        <v>5</v>
      </c>
      <c r="R96">
        <v>0</v>
      </c>
      <c r="S96" t="s">
        <v>720</v>
      </c>
      <c r="T96" t="s">
        <v>954</v>
      </c>
      <c r="U96" t="s">
        <v>955</v>
      </c>
      <c r="V96" t="s">
        <v>15</v>
      </c>
      <c r="W96">
        <v>1062</v>
      </c>
      <c r="X96" t="s">
        <v>15</v>
      </c>
      <c r="Y96" t="s">
        <v>15</v>
      </c>
      <c r="Z96" t="s">
        <v>15</v>
      </c>
      <c r="AA96" t="s">
        <v>15</v>
      </c>
      <c r="AB96" t="s">
        <v>15</v>
      </c>
      <c r="AC96" t="s">
        <v>15</v>
      </c>
      <c r="AD96" t="s">
        <v>15</v>
      </c>
      <c r="AE96" t="s">
        <v>15</v>
      </c>
      <c r="AF96" t="s">
        <v>15</v>
      </c>
      <c r="AG96" t="s">
        <v>15</v>
      </c>
      <c r="AH96" s="67" t="s">
        <v>15</v>
      </c>
      <c r="AI96" s="67" t="s">
        <v>15</v>
      </c>
      <c r="AJ96">
        <v>1</v>
      </c>
      <c r="AK96" t="s">
        <v>15</v>
      </c>
      <c r="AL96" t="s">
        <v>15</v>
      </c>
      <c r="AM96" t="s">
        <v>949</v>
      </c>
      <c r="AN96" t="s">
        <v>956</v>
      </c>
      <c r="AO96" t="s">
        <v>15</v>
      </c>
      <c r="AP96" t="s">
        <v>15</v>
      </c>
      <c r="AQ96" t="s">
        <v>15</v>
      </c>
      <c r="AR96" t="s">
        <v>24</v>
      </c>
      <c r="AS96" s="38" t="s">
        <v>15</v>
      </c>
      <c r="AT96" t="s">
        <v>15</v>
      </c>
      <c r="AU96" s="58" t="s">
        <v>17</v>
      </c>
      <c r="AV96" s="72">
        <v>0.39</v>
      </c>
      <c r="AW96" s="21" t="s">
        <v>725</v>
      </c>
      <c r="AX96" s="60">
        <v>5</v>
      </c>
      <c r="AY96" s="21" t="s">
        <v>957</v>
      </c>
      <c r="AZ96" s="21">
        <v>54</v>
      </c>
      <c r="BE96" t="s">
        <v>958</v>
      </c>
    </row>
    <row r="97" spans="1:59" x14ac:dyDescent="0.2">
      <c r="A97">
        <v>1182</v>
      </c>
      <c r="B97" t="s">
        <v>480</v>
      </c>
      <c r="C97" t="s">
        <v>481</v>
      </c>
      <c r="D97" t="s">
        <v>482</v>
      </c>
      <c r="E97" t="s">
        <v>483</v>
      </c>
      <c r="F97">
        <v>2015</v>
      </c>
      <c r="G97" t="s">
        <v>950</v>
      </c>
      <c r="H97" t="s">
        <v>951</v>
      </c>
      <c r="I97" t="s">
        <v>952</v>
      </c>
      <c r="J97" t="s">
        <v>953</v>
      </c>
      <c r="K97">
        <v>2008</v>
      </c>
      <c r="L97">
        <v>1990</v>
      </c>
      <c r="M97">
        <v>60</v>
      </c>
      <c r="N97" t="s">
        <v>15</v>
      </c>
      <c r="O97">
        <v>276</v>
      </c>
      <c r="P97">
        <v>5</v>
      </c>
      <c r="Q97">
        <v>5</v>
      </c>
      <c r="R97">
        <v>0</v>
      </c>
      <c r="S97" t="s">
        <v>720</v>
      </c>
      <c r="T97" t="s">
        <v>954</v>
      </c>
      <c r="U97" t="s">
        <v>955</v>
      </c>
      <c r="V97" t="s">
        <v>15</v>
      </c>
      <c r="W97">
        <v>1062</v>
      </c>
      <c r="X97" t="s">
        <v>15</v>
      </c>
      <c r="Y97" t="s">
        <v>15</v>
      </c>
      <c r="Z97" t="s">
        <v>15</v>
      </c>
      <c r="AA97" t="s">
        <v>15</v>
      </c>
      <c r="AB97" t="s">
        <v>15</v>
      </c>
      <c r="AC97" t="s">
        <v>15</v>
      </c>
      <c r="AD97" t="s">
        <v>15</v>
      </c>
      <c r="AE97" t="s">
        <v>15</v>
      </c>
      <c r="AF97" t="s">
        <v>15</v>
      </c>
      <c r="AG97" t="s">
        <v>15</v>
      </c>
      <c r="AH97" s="67" t="s">
        <v>15</v>
      </c>
      <c r="AI97" s="67" t="s">
        <v>15</v>
      </c>
      <c r="AJ97">
        <v>1</v>
      </c>
      <c r="AK97" t="s">
        <v>15</v>
      </c>
      <c r="AL97" t="s">
        <v>15</v>
      </c>
      <c r="AM97" t="s">
        <v>949</v>
      </c>
      <c r="AN97" t="s">
        <v>956</v>
      </c>
      <c r="AO97" t="s">
        <v>15</v>
      </c>
      <c r="AP97" t="s">
        <v>15</v>
      </c>
      <c r="AQ97" t="s">
        <v>15</v>
      </c>
      <c r="AR97" t="s">
        <v>24</v>
      </c>
      <c r="AS97" s="38" t="s">
        <v>15</v>
      </c>
      <c r="AT97" t="s">
        <v>15</v>
      </c>
      <c r="AU97" s="58" t="s">
        <v>17</v>
      </c>
      <c r="AV97" s="72">
        <v>0.01</v>
      </c>
      <c r="AW97" s="21" t="s">
        <v>725</v>
      </c>
      <c r="AX97" s="60">
        <v>5</v>
      </c>
      <c r="AY97" s="21" t="s">
        <v>957</v>
      </c>
      <c r="AZ97" s="21">
        <v>54</v>
      </c>
      <c r="BE97" t="s">
        <v>958</v>
      </c>
    </row>
    <row r="98" spans="1:59" x14ac:dyDescent="0.2">
      <c r="A98">
        <v>1182</v>
      </c>
      <c r="B98" t="s">
        <v>480</v>
      </c>
      <c r="C98" t="s">
        <v>481</v>
      </c>
      <c r="D98" t="s">
        <v>482</v>
      </c>
      <c r="E98" t="s">
        <v>483</v>
      </c>
      <c r="F98">
        <v>2015</v>
      </c>
      <c r="G98" t="s">
        <v>950</v>
      </c>
      <c r="H98" t="s">
        <v>951</v>
      </c>
      <c r="I98" t="s">
        <v>952</v>
      </c>
      <c r="J98" t="s">
        <v>953</v>
      </c>
      <c r="K98">
        <v>2008</v>
      </c>
      <c r="L98">
        <v>1990</v>
      </c>
      <c r="M98">
        <v>60</v>
      </c>
      <c r="N98" t="s">
        <v>15</v>
      </c>
      <c r="O98">
        <v>276</v>
      </c>
      <c r="P98">
        <v>5</v>
      </c>
      <c r="Q98">
        <v>5</v>
      </c>
      <c r="R98">
        <v>0</v>
      </c>
      <c r="S98" t="s">
        <v>720</v>
      </c>
      <c r="T98" t="s">
        <v>954</v>
      </c>
      <c r="U98" t="s">
        <v>955</v>
      </c>
      <c r="V98" t="s">
        <v>15</v>
      </c>
      <c r="W98">
        <v>1062</v>
      </c>
      <c r="X98" t="s">
        <v>15</v>
      </c>
      <c r="Y98" t="s">
        <v>15</v>
      </c>
      <c r="Z98" t="s">
        <v>15</v>
      </c>
      <c r="AA98" t="s">
        <v>15</v>
      </c>
      <c r="AB98" t="s">
        <v>15</v>
      </c>
      <c r="AC98" t="s">
        <v>15</v>
      </c>
      <c r="AD98" t="s">
        <v>15</v>
      </c>
      <c r="AE98" t="s">
        <v>15</v>
      </c>
      <c r="AF98" t="s">
        <v>15</v>
      </c>
      <c r="AG98" t="s">
        <v>15</v>
      </c>
      <c r="AH98" s="67" t="s">
        <v>15</v>
      </c>
      <c r="AI98" s="67" t="s">
        <v>15</v>
      </c>
      <c r="AJ98">
        <v>1</v>
      </c>
      <c r="AK98" t="s">
        <v>15</v>
      </c>
      <c r="AL98" t="s">
        <v>15</v>
      </c>
      <c r="AM98" t="s">
        <v>949</v>
      </c>
      <c r="AN98" t="s">
        <v>956</v>
      </c>
      <c r="AO98" t="s">
        <v>15</v>
      </c>
      <c r="AP98" t="s">
        <v>15</v>
      </c>
      <c r="AQ98" t="s">
        <v>15</v>
      </c>
      <c r="AR98" t="s">
        <v>24</v>
      </c>
      <c r="AS98" s="38" t="s">
        <v>15</v>
      </c>
      <c r="AT98" t="s">
        <v>15</v>
      </c>
      <c r="AU98" s="58" t="s">
        <v>17</v>
      </c>
      <c r="AV98" s="72">
        <v>0.13</v>
      </c>
      <c r="AW98" s="21" t="s">
        <v>725</v>
      </c>
      <c r="AX98" s="60">
        <v>5</v>
      </c>
      <c r="AY98" s="21" t="s">
        <v>957</v>
      </c>
      <c r="AZ98" s="21">
        <v>54</v>
      </c>
      <c r="BE98" t="s">
        <v>958</v>
      </c>
    </row>
    <row r="99" spans="1:59" x14ac:dyDescent="0.2">
      <c r="A99">
        <v>1182</v>
      </c>
      <c r="B99" t="s">
        <v>480</v>
      </c>
      <c r="C99" t="s">
        <v>481</v>
      </c>
      <c r="D99" t="s">
        <v>482</v>
      </c>
      <c r="E99" t="s">
        <v>483</v>
      </c>
      <c r="F99">
        <v>2015</v>
      </c>
      <c r="G99" t="s">
        <v>950</v>
      </c>
      <c r="H99" t="s">
        <v>951</v>
      </c>
      <c r="I99" t="s">
        <v>952</v>
      </c>
      <c r="J99" t="s">
        <v>953</v>
      </c>
      <c r="K99">
        <v>2008</v>
      </c>
      <c r="L99">
        <v>1990</v>
      </c>
      <c r="M99">
        <v>60</v>
      </c>
      <c r="N99" t="s">
        <v>15</v>
      </c>
      <c r="O99">
        <v>276</v>
      </c>
      <c r="P99">
        <v>5</v>
      </c>
      <c r="Q99">
        <v>5</v>
      </c>
      <c r="R99">
        <v>0</v>
      </c>
      <c r="S99" t="s">
        <v>720</v>
      </c>
      <c r="T99" t="s">
        <v>954</v>
      </c>
      <c r="U99" t="s">
        <v>955</v>
      </c>
      <c r="V99" t="s">
        <v>15</v>
      </c>
      <c r="W99">
        <v>1062</v>
      </c>
      <c r="X99" t="s">
        <v>15</v>
      </c>
      <c r="Y99" t="s">
        <v>15</v>
      </c>
      <c r="Z99" t="s">
        <v>15</v>
      </c>
      <c r="AA99" t="s">
        <v>15</v>
      </c>
      <c r="AB99" t="s">
        <v>15</v>
      </c>
      <c r="AC99" t="s">
        <v>15</v>
      </c>
      <c r="AD99" t="s">
        <v>15</v>
      </c>
      <c r="AE99" t="s">
        <v>15</v>
      </c>
      <c r="AF99" t="s">
        <v>15</v>
      </c>
      <c r="AG99" t="s">
        <v>15</v>
      </c>
      <c r="AH99" s="67" t="s">
        <v>15</v>
      </c>
      <c r="AI99" s="67" t="s">
        <v>15</v>
      </c>
      <c r="AJ99">
        <v>1</v>
      </c>
      <c r="AK99" t="s">
        <v>15</v>
      </c>
      <c r="AL99" t="s">
        <v>15</v>
      </c>
      <c r="AM99" t="s">
        <v>949</v>
      </c>
      <c r="AN99" t="s">
        <v>956</v>
      </c>
      <c r="AO99" t="s">
        <v>15</v>
      </c>
      <c r="AP99" t="s">
        <v>15</v>
      </c>
      <c r="AQ99" t="s">
        <v>15</v>
      </c>
      <c r="AR99" t="s">
        <v>24</v>
      </c>
      <c r="AS99" s="38" t="s">
        <v>15</v>
      </c>
      <c r="AT99" t="s">
        <v>15</v>
      </c>
      <c r="AU99" s="58" t="s">
        <v>17</v>
      </c>
      <c r="AV99" s="72">
        <v>0.25</v>
      </c>
      <c r="AW99" s="21" t="s">
        <v>725</v>
      </c>
      <c r="AX99" s="60">
        <v>5</v>
      </c>
      <c r="AY99" s="21" t="s">
        <v>957</v>
      </c>
      <c r="AZ99" s="21">
        <v>54</v>
      </c>
      <c r="BE99" t="s">
        <v>958</v>
      </c>
    </row>
    <row r="100" spans="1:59" x14ac:dyDescent="0.2">
      <c r="A100">
        <v>1687</v>
      </c>
      <c r="B100" t="s">
        <v>484</v>
      </c>
      <c r="C100" t="s">
        <v>485</v>
      </c>
      <c r="D100" t="s">
        <v>486</v>
      </c>
      <c r="E100" t="s">
        <v>487</v>
      </c>
      <c r="F100">
        <v>2011</v>
      </c>
      <c r="G100" t="s">
        <v>831</v>
      </c>
      <c r="H100" t="s">
        <v>831</v>
      </c>
      <c r="I100" t="s">
        <v>952</v>
      </c>
      <c r="J100" t="s">
        <v>953</v>
      </c>
      <c r="K100">
        <v>2007</v>
      </c>
      <c r="L100">
        <v>2000</v>
      </c>
      <c r="M100">
        <v>24</v>
      </c>
      <c r="N100" t="s">
        <v>15</v>
      </c>
      <c r="O100">
        <v>24</v>
      </c>
      <c r="P100">
        <v>2</v>
      </c>
      <c r="Q100">
        <v>2</v>
      </c>
      <c r="R100" t="s">
        <v>15</v>
      </c>
      <c r="S100" t="s">
        <v>720</v>
      </c>
      <c r="T100" t="s">
        <v>954</v>
      </c>
      <c r="U100" t="s">
        <v>955</v>
      </c>
      <c r="V100" t="s">
        <v>15</v>
      </c>
      <c r="W100">
        <v>856</v>
      </c>
      <c r="X100" t="s">
        <v>15</v>
      </c>
      <c r="Y100" t="s">
        <v>15</v>
      </c>
      <c r="Z100" t="s">
        <v>15</v>
      </c>
      <c r="AA100" t="s">
        <v>15</v>
      </c>
      <c r="AB100" t="s">
        <v>15</v>
      </c>
      <c r="AC100" t="s">
        <v>15</v>
      </c>
      <c r="AD100" t="s">
        <v>15</v>
      </c>
      <c r="AE100" t="s">
        <v>15</v>
      </c>
      <c r="AF100" t="s">
        <v>15</v>
      </c>
      <c r="AG100" t="s">
        <v>15</v>
      </c>
      <c r="AH100" s="67" t="s">
        <v>15</v>
      </c>
      <c r="AI100" s="67" t="s">
        <v>15</v>
      </c>
      <c r="AJ100">
        <v>1</v>
      </c>
      <c r="AK100" t="s">
        <v>15</v>
      </c>
      <c r="AL100" t="s">
        <v>15</v>
      </c>
      <c r="AM100" t="s">
        <v>949</v>
      </c>
      <c r="AN100" t="s">
        <v>956</v>
      </c>
      <c r="AO100" t="s">
        <v>15</v>
      </c>
      <c r="AP100" t="s">
        <v>15</v>
      </c>
      <c r="AQ100" t="s">
        <v>15</v>
      </c>
      <c r="AR100" t="s">
        <v>24</v>
      </c>
      <c r="AS100" s="38" t="s">
        <v>15</v>
      </c>
      <c r="AT100" t="s">
        <v>15</v>
      </c>
      <c r="AU100" s="58" t="s">
        <v>17</v>
      </c>
      <c r="AV100" s="72">
        <v>0.26956521739130401</v>
      </c>
      <c r="AW100" s="21" t="s">
        <v>725</v>
      </c>
      <c r="AX100" s="60">
        <v>2</v>
      </c>
      <c r="AY100" s="21" t="s">
        <v>943</v>
      </c>
      <c r="AZ100" s="21">
        <v>50</v>
      </c>
      <c r="BB100" t="s">
        <v>959</v>
      </c>
      <c r="BC100" t="s">
        <v>960</v>
      </c>
      <c r="BF100" t="s">
        <v>961</v>
      </c>
    </row>
    <row r="101" spans="1:59" x14ac:dyDescent="0.2">
      <c r="A101">
        <v>1687</v>
      </c>
      <c r="B101" t="s">
        <v>484</v>
      </c>
      <c r="C101" t="s">
        <v>485</v>
      </c>
      <c r="D101" t="s">
        <v>486</v>
      </c>
      <c r="E101" t="s">
        <v>487</v>
      </c>
      <c r="F101">
        <v>2011</v>
      </c>
      <c r="G101" t="s">
        <v>831</v>
      </c>
      <c r="H101" t="s">
        <v>831</v>
      </c>
      <c r="I101" t="s">
        <v>952</v>
      </c>
      <c r="J101" t="s">
        <v>953</v>
      </c>
      <c r="K101">
        <v>2007</v>
      </c>
      <c r="L101">
        <v>2000</v>
      </c>
      <c r="M101">
        <v>24</v>
      </c>
      <c r="N101" t="s">
        <v>15</v>
      </c>
      <c r="O101">
        <v>24</v>
      </c>
      <c r="P101">
        <v>2</v>
      </c>
      <c r="Q101">
        <v>2</v>
      </c>
      <c r="R101" t="s">
        <v>15</v>
      </c>
      <c r="S101" t="s">
        <v>720</v>
      </c>
      <c r="T101" t="s">
        <v>954</v>
      </c>
      <c r="U101" t="s">
        <v>955</v>
      </c>
      <c r="V101" t="s">
        <v>15</v>
      </c>
      <c r="W101">
        <v>856</v>
      </c>
      <c r="X101" t="s">
        <v>15</v>
      </c>
      <c r="Y101" t="s">
        <v>15</v>
      </c>
      <c r="Z101" t="s">
        <v>15</v>
      </c>
      <c r="AA101" t="s">
        <v>15</v>
      </c>
      <c r="AB101" t="s">
        <v>15</v>
      </c>
      <c r="AC101" t="s">
        <v>15</v>
      </c>
      <c r="AD101" t="s">
        <v>15</v>
      </c>
      <c r="AE101" t="s">
        <v>15</v>
      </c>
      <c r="AF101" t="s">
        <v>15</v>
      </c>
      <c r="AG101" t="s">
        <v>15</v>
      </c>
      <c r="AH101" s="67" t="s">
        <v>15</v>
      </c>
      <c r="AI101" s="67" t="s">
        <v>15</v>
      </c>
      <c r="AJ101">
        <v>1</v>
      </c>
      <c r="AK101" t="s">
        <v>15</v>
      </c>
      <c r="AL101" t="s">
        <v>15</v>
      </c>
      <c r="AM101" t="s">
        <v>949</v>
      </c>
      <c r="AN101" t="s">
        <v>956</v>
      </c>
      <c r="AO101" t="s">
        <v>15</v>
      </c>
      <c r="AP101" t="s">
        <v>15</v>
      </c>
      <c r="AQ101" t="s">
        <v>15</v>
      </c>
      <c r="AR101" t="s">
        <v>24</v>
      </c>
      <c r="AS101" s="38" t="s">
        <v>15</v>
      </c>
      <c r="AT101" t="s">
        <v>15</v>
      </c>
      <c r="AU101" s="58" t="s">
        <v>17</v>
      </c>
      <c r="AV101" s="72">
        <v>0.43981481481481499</v>
      </c>
      <c r="AW101" s="21" t="s">
        <v>725</v>
      </c>
      <c r="AX101" s="60">
        <v>2</v>
      </c>
      <c r="AY101" s="21" t="s">
        <v>943</v>
      </c>
      <c r="AZ101" s="21">
        <v>50</v>
      </c>
      <c r="BB101" t="s">
        <v>959</v>
      </c>
      <c r="BC101" t="s">
        <v>960</v>
      </c>
      <c r="BF101" t="s">
        <v>961</v>
      </c>
    </row>
    <row r="102" spans="1:59" x14ac:dyDescent="0.2">
      <c r="A102">
        <v>1150</v>
      </c>
      <c r="B102" t="s">
        <v>341</v>
      </c>
      <c r="C102" t="s">
        <v>342</v>
      </c>
      <c r="D102" t="s">
        <v>343</v>
      </c>
      <c r="E102" t="s">
        <v>344</v>
      </c>
      <c r="F102">
        <v>2011</v>
      </c>
      <c r="G102" t="s">
        <v>717</v>
      </c>
      <c r="H102" t="s">
        <v>931</v>
      </c>
      <c r="I102" t="s">
        <v>640</v>
      </c>
      <c r="J102" t="s">
        <v>652</v>
      </c>
      <c r="K102">
        <v>2008</v>
      </c>
      <c r="L102">
        <v>2008</v>
      </c>
      <c r="M102">
        <v>4</v>
      </c>
      <c r="N102" t="s">
        <v>15</v>
      </c>
      <c r="O102">
        <v>12</v>
      </c>
      <c r="P102">
        <v>83</v>
      </c>
      <c r="Q102">
        <v>38</v>
      </c>
      <c r="R102">
        <v>45</v>
      </c>
      <c r="S102" t="s">
        <v>932</v>
      </c>
      <c r="T102" t="s">
        <v>933</v>
      </c>
      <c r="U102" t="s">
        <v>934</v>
      </c>
      <c r="V102" t="s">
        <v>797</v>
      </c>
      <c r="W102">
        <v>667</v>
      </c>
      <c r="X102">
        <v>0.40200000000000002</v>
      </c>
      <c r="Y102">
        <v>7.8700000000000006E-2</v>
      </c>
      <c r="Z102">
        <v>1</v>
      </c>
      <c r="AA102">
        <v>0.87601564456529291</v>
      </c>
      <c r="AB102" t="s">
        <v>15</v>
      </c>
      <c r="AC102" t="s">
        <v>15</v>
      </c>
      <c r="AD102" t="s">
        <v>15</v>
      </c>
      <c r="AE102" t="s">
        <v>15</v>
      </c>
      <c r="AF102">
        <v>0.67900000000000005</v>
      </c>
      <c r="AG102">
        <v>0.27700000000000002</v>
      </c>
      <c r="AH102" s="70">
        <v>-0.59204712812960236</v>
      </c>
      <c r="AI102" s="70">
        <v>-0.59204712812960236</v>
      </c>
      <c r="AJ102">
        <v>1</v>
      </c>
      <c r="AK102" t="s">
        <v>935</v>
      </c>
      <c r="AL102">
        <v>-1</v>
      </c>
      <c r="AM102" t="s">
        <v>936</v>
      </c>
      <c r="AN102" t="s">
        <v>937</v>
      </c>
      <c r="AO102" t="s">
        <v>24</v>
      </c>
      <c r="AP102" t="s">
        <v>17</v>
      </c>
      <c r="AQ102" t="s">
        <v>727</v>
      </c>
      <c r="AR102" t="s">
        <v>24</v>
      </c>
      <c r="AS102" s="38" t="s">
        <v>15</v>
      </c>
      <c r="AT102">
        <v>1</v>
      </c>
      <c r="AU102" s="12" t="s">
        <v>24</v>
      </c>
      <c r="AV102" s="16" t="s">
        <v>15</v>
      </c>
      <c r="AW102" s="12" t="s">
        <v>15</v>
      </c>
      <c r="AX102" s="16" t="s">
        <v>15</v>
      </c>
      <c r="AY102" s="12" t="s">
        <v>15</v>
      </c>
      <c r="AZ102" s="21"/>
      <c r="BD102" t="s">
        <v>962</v>
      </c>
      <c r="BG102" t="s">
        <v>963</v>
      </c>
    </row>
    <row r="103" spans="1:59" x14ac:dyDescent="0.2">
      <c r="A103">
        <v>1150</v>
      </c>
      <c r="B103" t="s">
        <v>341</v>
      </c>
      <c r="C103" t="s">
        <v>342</v>
      </c>
      <c r="D103" t="s">
        <v>343</v>
      </c>
      <c r="E103" t="s">
        <v>344</v>
      </c>
      <c r="F103">
        <v>2011</v>
      </c>
      <c r="G103" t="s">
        <v>717</v>
      </c>
      <c r="H103" t="s">
        <v>931</v>
      </c>
      <c r="I103" t="s">
        <v>640</v>
      </c>
      <c r="J103" t="s">
        <v>652</v>
      </c>
      <c r="K103">
        <v>2008</v>
      </c>
      <c r="L103">
        <v>2008</v>
      </c>
      <c r="M103">
        <v>4</v>
      </c>
      <c r="N103" t="s">
        <v>15</v>
      </c>
      <c r="O103">
        <v>12</v>
      </c>
      <c r="P103">
        <v>83</v>
      </c>
      <c r="Q103">
        <v>38</v>
      </c>
      <c r="R103">
        <v>45</v>
      </c>
      <c r="S103" t="s">
        <v>932</v>
      </c>
      <c r="T103" t="s">
        <v>933</v>
      </c>
      <c r="U103" t="s">
        <v>934</v>
      </c>
      <c r="V103" t="s">
        <v>797</v>
      </c>
      <c r="W103">
        <v>667</v>
      </c>
      <c r="X103">
        <v>0.249</v>
      </c>
      <c r="Y103">
        <v>6.2100000000000002E-2</v>
      </c>
      <c r="Z103">
        <v>1</v>
      </c>
      <c r="AA103">
        <v>0.7060620794688578</v>
      </c>
      <c r="AB103" t="s">
        <v>15</v>
      </c>
      <c r="AC103" t="s">
        <v>15</v>
      </c>
      <c r="AD103" t="s">
        <v>15</v>
      </c>
      <c r="AE103" t="s">
        <v>15</v>
      </c>
      <c r="AF103">
        <v>0.67900000000000005</v>
      </c>
      <c r="AG103">
        <v>0.43000000000000005</v>
      </c>
      <c r="AH103" s="70">
        <v>-0.36671575846833576</v>
      </c>
      <c r="AI103" s="70">
        <v>-0.36671575846833576</v>
      </c>
      <c r="AJ103">
        <v>1</v>
      </c>
      <c r="AK103" t="s">
        <v>935</v>
      </c>
      <c r="AL103">
        <v>-1</v>
      </c>
      <c r="AM103" t="s">
        <v>936</v>
      </c>
      <c r="AN103" t="s">
        <v>937</v>
      </c>
      <c r="AO103" t="s">
        <v>24</v>
      </c>
      <c r="AP103" t="s">
        <v>17</v>
      </c>
      <c r="AQ103" t="s">
        <v>727</v>
      </c>
      <c r="AR103" t="s">
        <v>24</v>
      </c>
      <c r="AS103" s="38" t="s">
        <v>15</v>
      </c>
      <c r="AT103">
        <v>3</v>
      </c>
      <c r="AU103" s="12" t="s">
        <v>24</v>
      </c>
      <c r="AV103" s="16" t="s">
        <v>15</v>
      </c>
      <c r="AW103" s="12" t="s">
        <v>15</v>
      </c>
      <c r="AX103" s="16" t="s">
        <v>15</v>
      </c>
      <c r="AY103" s="12" t="s">
        <v>15</v>
      </c>
      <c r="AZ103" s="21"/>
      <c r="BD103" t="s">
        <v>962</v>
      </c>
      <c r="BG103" t="s">
        <v>963</v>
      </c>
    </row>
    <row r="104" spans="1:59" x14ac:dyDescent="0.2">
      <c r="A104">
        <v>256</v>
      </c>
      <c r="B104" t="s">
        <v>287</v>
      </c>
      <c r="C104" t="s">
        <v>288</v>
      </c>
      <c r="D104" t="s">
        <v>289</v>
      </c>
      <c r="E104" t="s">
        <v>964</v>
      </c>
      <c r="F104">
        <v>2020</v>
      </c>
      <c r="G104" t="s">
        <v>807</v>
      </c>
      <c r="H104" t="s">
        <v>944</v>
      </c>
      <c r="I104" t="s">
        <v>640</v>
      </c>
      <c r="J104" t="s">
        <v>652</v>
      </c>
      <c r="K104">
        <v>2015</v>
      </c>
      <c r="L104">
        <v>2013</v>
      </c>
      <c r="M104">
        <v>36</v>
      </c>
      <c r="N104" t="s">
        <v>15</v>
      </c>
      <c r="O104">
        <v>48</v>
      </c>
      <c r="P104">
        <v>580</v>
      </c>
      <c r="Q104">
        <v>293</v>
      </c>
      <c r="R104">
        <v>287</v>
      </c>
      <c r="S104" t="s">
        <v>932</v>
      </c>
      <c r="T104" t="s">
        <v>933</v>
      </c>
      <c r="U104" t="s">
        <v>965</v>
      </c>
      <c r="V104" t="s">
        <v>760</v>
      </c>
      <c r="W104">
        <v>156</v>
      </c>
      <c r="X104">
        <v>0.38</v>
      </c>
      <c r="Y104">
        <v>0.35</v>
      </c>
      <c r="Z104">
        <v>1</v>
      </c>
      <c r="AA104">
        <v>9.1596185960941254E-2</v>
      </c>
      <c r="AB104" t="s">
        <v>15</v>
      </c>
      <c r="AC104" t="s">
        <v>15</v>
      </c>
      <c r="AD104" t="s">
        <v>15</v>
      </c>
      <c r="AE104" t="s">
        <v>15</v>
      </c>
      <c r="AF104">
        <v>11.9</v>
      </c>
      <c r="AG104">
        <v>12.280000000000001</v>
      </c>
      <c r="AH104" s="70">
        <v>3.1932773109243764E-2</v>
      </c>
      <c r="AI104" s="70">
        <v>3.1932773109243764E-2</v>
      </c>
      <c r="AJ104">
        <v>1</v>
      </c>
      <c r="AK104" t="s">
        <v>935</v>
      </c>
      <c r="AL104">
        <v>1</v>
      </c>
      <c r="AM104" t="s">
        <v>936</v>
      </c>
      <c r="AN104" t="s">
        <v>937</v>
      </c>
      <c r="AO104" t="s">
        <v>24</v>
      </c>
      <c r="AP104" t="s">
        <v>17</v>
      </c>
      <c r="AQ104" t="s">
        <v>727</v>
      </c>
      <c r="AR104" t="s">
        <v>24</v>
      </c>
      <c r="AS104" s="38" t="s">
        <v>15</v>
      </c>
      <c r="AT104">
        <v>17</v>
      </c>
      <c r="AU104" s="12" t="s">
        <v>24</v>
      </c>
      <c r="AV104" s="16" t="s">
        <v>15</v>
      </c>
      <c r="AW104" s="12" t="s">
        <v>15</v>
      </c>
      <c r="AX104" s="16" t="s">
        <v>15</v>
      </c>
      <c r="AY104" s="12" t="s">
        <v>15</v>
      </c>
      <c r="AZ104" s="21"/>
      <c r="BG104" t="s">
        <v>966</v>
      </c>
    </row>
    <row r="105" spans="1:59" x14ac:dyDescent="0.2">
      <c r="A105">
        <v>256</v>
      </c>
      <c r="B105" t="s">
        <v>287</v>
      </c>
      <c r="C105" t="s">
        <v>288</v>
      </c>
      <c r="D105" t="s">
        <v>289</v>
      </c>
      <c r="E105" t="s">
        <v>967</v>
      </c>
      <c r="F105">
        <v>2020</v>
      </c>
      <c r="G105" t="s">
        <v>807</v>
      </c>
      <c r="H105" t="s">
        <v>944</v>
      </c>
      <c r="I105" t="s">
        <v>640</v>
      </c>
      <c r="J105" t="s">
        <v>652</v>
      </c>
      <c r="K105">
        <v>2015</v>
      </c>
      <c r="L105">
        <v>2013</v>
      </c>
      <c r="M105">
        <v>36</v>
      </c>
      <c r="N105" t="s">
        <v>15</v>
      </c>
      <c r="O105">
        <v>48</v>
      </c>
      <c r="P105">
        <v>580</v>
      </c>
      <c r="Q105">
        <v>293</v>
      </c>
      <c r="R105">
        <v>287</v>
      </c>
      <c r="S105" t="s">
        <v>932</v>
      </c>
      <c r="T105" t="s">
        <v>933</v>
      </c>
      <c r="U105" t="s">
        <v>965</v>
      </c>
      <c r="V105" t="s">
        <v>760</v>
      </c>
      <c r="W105">
        <v>156</v>
      </c>
      <c r="X105">
        <v>0.44</v>
      </c>
      <c r="Y105">
        <v>0.57999999999999996</v>
      </c>
      <c r="Z105">
        <v>1</v>
      </c>
      <c r="AA105">
        <v>4.489744495099314E-2</v>
      </c>
      <c r="AB105" t="s">
        <v>15</v>
      </c>
      <c r="AC105" t="s">
        <v>15</v>
      </c>
      <c r="AD105" t="s">
        <v>15</v>
      </c>
      <c r="AE105" t="s">
        <v>15</v>
      </c>
      <c r="AF105">
        <v>11.9</v>
      </c>
      <c r="AG105">
        <v>12.34</v>
      </c>
      <c r="AH105" s="70">
        <v>3.6974789915966345E-2</v>
      </c>
      <c r="AI105" s="70">
        <v>3.6974789915966345E-2</v>
      </c>
      <c r="AJ105">
        <v>1</v>
      </c>
      <c r="AK105" t="s">
        <v>935</v>
      </c>
      <c r="AL105">
        <v>1</v>
      </c>
      <c r="AM105" t="s">
        <v>936</v>
      </c>
      <c r="AN105" t="s">
        <v>937</v>
      </c>
      <c r="AO105" t="s">
        <v>24</v>
      </c>
      <c r="AP105" t="s">
        <v>17</v>
      </c>
      <c r="AQ105" t="s">
        <v>727</v>
      </c>
      <c r="AR105" t="s">
        <v>24</v>
      </c>
      <c r="AS105" s="38" t="s">
        <v>15</v>
      </c>
      <c r="AT105">
        <v>17</v>
      </c>
      <c r="AU105" s="12" t="s">
        <v>24</v>
      </c>
      <c r="AV105" s="16" t="s">
        <v>15</v>
      </c>
      <c r="AW105" s="12" t="s">
        <v>15</v>
      </c>
      <c r="AX105" s="16" t="s">
        <v>15</v>
      </c>
      <c r="AY105" s="12" t="s">
        <v>15</v>
      </c>
      <c r="AZ105" s="21"/>
      <c r="BG105" t="s">
        <v>966</v>
      </c>
    </row>
    <row r="106" spans="1:59" x14ac:dyDescent="0.2">
      <c r="A106">
        <v>256</v>
      </c>
      <c r="B106" t="s">
        <v>287</v>
      </c>
      <c r="C106" t="s">
        <v>288</v>
      </c>
      <c r="D106" t="s">
        <v>289</v>
      </c>
      <c r="E106" t="s">
        <v>968</v>
      </c>
      <c r="F106">
        <v>2020</v>
      </c>
      <c r="G106" t="s">
        <v>807</v>
      </c>
      <c r="H106" t="s">
        <v>944</v>
      </c>
      <c r="I106" t="s">
        <v>640</v>
      </c>
      <c r="J106" t="s">
        <v>652</v>
      </c>
      <c r="K106">
        <v>2015</v>
      </c>
      <c r="L106">
        <v>2013</v>
      </c>
      <c r="M106">
        <v>36</v>
      </c>
      <c r="N106" t="s">
        <v>15</v>
      </c>
      <c r="O106">
        <v>48</v>
      </c>
      <c r="P106">
        <v>580</v>
      </c>
      <c r="Q106">
        <v>293</v>
      </c>
      <c r="R106">
        <v>287</v>
      </c>
      <c r="S106" t="s">
        <v>932</v>
      </c>
      <c r="T106" t="s">
        <v>933</v>
      </c>
      <c r="U106" t="s">
        <v>965</v>
      </c>
      <c r="V106" t="s">
        <v>760</v>
      </c>
      <c r="W106">
        <v>156</v>
      </c>
      <c r="X106">
        <v>0.82</v>
      </c>
      <c r="Y106">
        <v>0.75</v>
      </c>
      <c r="Z106">
        <v>1</v>
      </c>
      <c r="AA106">
        <v>9.2238966213298718E-2</v>
      </c>
      <c r="AB106" t="s">
        <v>15</v>
      </c>
      <c r="AC106" t="s">
        <v>15</v>
      </c>
      <c r="AD106" t="s">
        <v>15</v>
      </c>
      <c r="AE106" t="s">
        <v>15</v>
      </c>
      <c r="AF106">
        <v>11.9</v>
      </c>
      <c r="AG106">
        <v>12.72</v>
      </c>
      <c r="AH106" s="70">
        <v>6.8907563025210103E-2</v>
      </c>
      <c r="AI106" s="70">
        <v>6.8907563025210103E-2</v>
      </c>
      <c r="AJ106">
        <v>1</v>
      </c>
      <c r="AK106" t="s">
        <v>935</v>
      </c>
      <c r="AL106">
        <v>1</v>
      </c>
      <c r="AM106" t="s">
        <v>936</v>
      </c>
      <c r="AN106" t="s">
        <v>937</v>
      </c>
      <c r="AO106" t="s">
        <v>24</v>
      </c>
      <c r="AP106" t="s">
        <v>17</v>
      </c>
      <c r="AQ106" t="s">
        <v>727</v>
      </c>
      <c r="AR106" t="s">
        <v>24</v>
      </c>
      <c r="AS106" s="38" t="s">
        <v>15</v>
      </c>
      <c r="AT106">
        <v>17</v>
      </c>
      <c r="AU106" s="12" t="s">
        <v>24</v>
      </c>
      <c r="AV106" s="16" t="s">
        <v>15</v>
      </c>
      <c r="AW106" s="12" t="s">
        <v>15</v>
      </c>
      <c r="AX106" s="16" t="s">
        <v>15</v>
      </c>
      <c r="AY106" s="12" t="s">
        <v>15</v>
      </c>
      <c r="AZ106" s="21"/>
      <c r="BG106" t="s">
        <v>966</v>
      </c>
    </row>
    <row r="107" spans="1:59" x14ac:dyDescent="0.2">
      <c r="A107">
        <v>761</v>
      </c>
      <c r="B107" t="s">
        <v>104</v>
      </c>
      <c r="C107" t="s">
        <v>105</v>
      </c>
      <c r="D107" t="s">
        <v>106</v>
      </c>
      <c r="E107" t="s">
        <v>107</v>
      </c>
      <c r="F107">
        <v>2016</v>
      </c>
      <c r="G107" t="s">
        <v>807</v>
      </c>
      <c r="H107" t="s">
        <v>944</v>
      </c>
      <c r="I107" t="s">
        <v>640</v>
      </c>
      <c r="J107" t="s">
        <v>652</v>
      </c>
      <c r="K107">
        <v>2012</v>
      </c>
      <c r="L107" t="s">
        <v>15</v>
      </c>
      <c r="M107" t="s">
        <v>969</v>
      </c>
      <c r="N107" t="s">
        <v>15</v>
      </c>
      <c r="O107" t="s">
        <v>969</v>
      </c>
      <c r="P107">
        <v>991</v>
      </c>
      <c r="Q107">
        <v>991</v>
      </c>
      <c r="R107">
        <v>991</v>
      </c>
      <c r="S107" t="s">
        <v>720</v>
      </c>
      <c r="T107" t="s">
        <v>970</v>
      </c>
      <c r="U107" t="s">
        <v>965</v>
      </c>
      <c r="V107" t="s">
        <v>971</v>
      </c>
      <c r="W107">
        <v>165</v>
      </c>
      <c r="X107">
        <v>4.5</v>
      </c>
      <c r="Y107">
        <v>1.5</v>
      </c>
      <c r="Z107">
        <v>1</v>
      </c>
      <c r="AA107">
        <v>0.19385120092537156</v>
      </c>
      <c r="AB107" t="s">
        <v>15</v>
      </c>
      <c r="AC107" t="s">
        <v>15</v>
      </c>
      <c r="AD107" t="s">
        <v>15</v>
      </c>
      <c r="AE107" t="s">
        <v>15</v>
      </c>
      <c r="AF107">
        <v>9.3000000000000007</v>
      </c>
      <c r="AG107">
        <v>4.8000000000000007</v>
      </c>
      <c r="AH107" s="70">
        <v>-0.48387096774193544</v>
      </c>
      <c r="AI107" s="70">
        <v>-0.38402457757296465</v>
      </c>
      <c r="AJ107">
        <v>0.79365079365079372</v>
      </c>
      <c r="AK107" t="s">
        <v>724</v>
      </c>
      <c r="AL107">
        <v>-1</v>
      </c>
      <c r="AM107" t="s">
        <v>936</v>
      </c>
      <c r="AN107" t="s">
        <v>937</v>
      </c>
      <c r="AO107" t="s">
        <v>24</v>
      </c>
      <c r="AP107" t="s">
        <v>17</v>
      </c>
      <c r="AQ107" t="s">
        <v>727</v>
      </c>
      <c r="AR107" t="s">
        <v>24</v>
      </c>
      <c r="AS107" s="38" t="s">
        <v>15</v>
      </c>
      <c r="AT107">
        <v>32</v>
      </c>
      <c r="AU107" s="12" t="s">
        <v>24</v>
      </c>
      <c r="AV107" s="16" t="s">
        <v>15</v>
      </c>
      <c r="AW107" s="12" t="s">
        <v>15</v>
      </c>
      <c r="AX107" s="16" t="s">
        <v>15</v>
      </c>
      <c r="AY107" s="12" t="s">
        <v>15</v>
      </c>
      <c r="AZ107" s="21"/>
      <c r="BE107" t="s">
        <v>972</v>
      </c>
      <c r="BG107" t="s">
        <v>973</v>
      </c>
    </row>
    <row r="108" spans="1:59" x14ac:dyDescent="0.2">
      <c r="A108">
        <v>1023</v>
      </c>
      <c r="B108" t="s">
        <v>11</v>
      </c>
      <c r="C108" t="s">
        <v>12</v>
      </c>
      <c r="D108" t="s">
        <v>13</v>
      </c>
      <c r="E108" t="s">
        <v>14</v>
      </c>
      <c r="F108">
        <v>2013</v>
      </c>
      <c r="G108" t="s">
        <v>717</v>
      </c>
      <c r="H108" t="s">
        <v>768</v>
      </c>
      <c r="I108" t="s">
        <v>640</v>
      </c>
      <c r="J108" t="s">
        <v>652</v>
      </c>
      <c r="K108">
        <v>2003</v>
      </c>
      <c r="L108" t="s">
        <v>15</v>
      </c>
      <c r="M108">
        <v>60</v>
      </c>
      <c r="N108" t="s">
        <v>15</v>
      </c>
      <c r="O108">
        <v>60</v>
      </c>
      <c r="P108">
        <v>194</v>
      </c>
      <c r="Q108">
        <v>162</v>
      </c>
      <c r="R108">
        <v>32</v>
      </c>
      <c r="S108" t="s">
        <v>974</v>
      </c>
      <c r="T108" t="s">
        <v>975</v>
      </c>
      <c r="U108" t="s">
        <v>976</v>
      </c>
      <c r="V108" t="s">
        <v>975</v>
      </c>
      <c r="W108">
        <v>141</v>
      </c>
      <c r="X108">
        <v>0.36</v>
      </c>
      <c r="Y108">
        <v>0.19</v>
      </c>
      <c r="Z108">
        <v>1</v>
      </c>
      <c r="AA108">
        <v>0.28323856146389143</v>
      </c>
      <c r="AB108" t="s">
        <v>15</v>
      </c>
      <c r="AC108" t="s">
        <v>15</v>
      </c>
      <c r="AD108" t="s">
        <v>15</v>
      </c>
      <c r="AE108" t="s">
        <v>15</v>
      </c>
      <c r="AF108" t="s">
        <v>15</v>
      </c>
      <c r="AG108" t="s">
        <v>15</v>
      </c>
      <c r="AH108" s="70">
        <v>-0.43332941456034013</v>
      </c>
      <c r="AI108" s="70">
        <v>-0.18199835411534285</v>
      </c>
      <c r="AJ108">
        <v>0.42</v>
      </c>
      <c r="AK108" t="s">
        <v>935</v>
      </c>
      <c r="AL108">
        <v>-1</v>
      </c>
      <c r="AM108" t="s">
        <v>936</v>
      </c>
      <c r="AN108" t="s">
        <v>937</v>
      </c>
      <c r="AO108" t="s">
        <v>24</v>
      </c>
      <c r="AP108" t="s">
        <v>24</v>
      </c>
      <c r="AQ108" t="s">
        <v>15</v>
      </c>
      <c r="AR108" t="s">
        <v>24</v>
      </c>
      <c r="AS108" s="38" t="s">
        <v>15</v>
      </c>
      <c r="AT108">
        <v>14</v>
      </c>
      <c r="AU108" s="12" t="s">
        <v>24</v>
      </c>
      <c r="AV108" s="16" t="s">
        <v>15</v>
      </c>
      <c r="AW108" s="12" t="s">
        <v>15</v>
      </c>
      <c r="AX108" s="16" t="s">
        <v>15</v>
      </c>
      <c r="AY108" s="12" t="s">
        <v>15</v>
      </c>
      <c r="AZ108" s="21"/>
    </row>
    <row r="109" spans="1:59" x14ac:dyDescent="0.2">
      <c r="A109">
        <v>1023</v>
      </c>
      <c r="B109" t="s">
        <v>11</v>
      </c>
      <c r="C109" t="s">
        <v>12</v>
      </c>
      <c r="D109" t="s">
        <v>13</v>
      </c>
      <c r="E109" t="s">
        <v>14</v>
      </c>
      <c r="F109">
        <v>2013</v>
      </c>
      <c r="G109" t="s">
        <v>717</v>
      </c>
      <c r="H109" t="s">
        <v>768</v>
      </c>
      <c r="I109" t="s">
        <v>640</v>
      </c>
      <c r="J109" t="s">
        <v>652</v>
      </c>
      <c r="K109">
        <v>2003</v>
      </c>
      <c r="L109" t="s">
        <v>15</v>
      </c>
      <c r="M109">
        <v>60</v>
      </c>
      <c r="N109" t="s">
        <v>15</v>
      </c>
      <c r="O109">
        <v>60</v>
      </c>
      <c r="P109">
        <v>194</v>
      </c>
      <c r="Q109">
        <v>162</v>
      </c>
      <c r="R109">
        <v>32</v>
      </c>
      <c r="S109" t="s">
        <v>974</v>
      </c>
      <c r="T109" t="s">
        <v>975</v>
      </c>
      <c r="U109" t="s">
        <v>976</v>
      </c>
      <c r="V109" t="s">
        <v>975</v>
      </c>
      <c r="W109">
        <v>141</v>
      </c>
      <c r="X109">
        <v>0.4</v>
      </c>
      <c r="Y109">
        <v>0.19</v>
      </c>
      <c r="Z109">
        <v>1</v>
      </c>
      <c r="AA109">
        <v>0.33497148807399157</v>
      </c>
      <c r="AB109" t="s">
        <v>15</v>
      </c>
      <c r="AC109" t="s">
        <v>15</v>
      </c>
      <c r="AD109" t="s">
        <v>15</v>
      </c>
      <c r="AE109" t="s">
        <v>15</v>
      </c>
      <c r="AF109" t="s">
        <v>15</v>
      </c>
      <c r="AG109" t="s">
        <v>15</v>
      </c>
      <c r="AH109" s="70">
        <v>-0.49182469764127035</v>
      </c>
      <c r="AI109" s="70">
        <v>-0.20656637300933353</v>
      </c>
      <c r="AJ109">
        <v>0.42</v>
      </c>
      <c r="AK109" t="s">
        <v>935</v>
      </c>
      <c r="AL109">
        <v>-1</v>
      </c>
      <c r="AM109" t="s">
        <v>936</v>
      </c>
      <c r="AN109" t="s">
        <v>937</v>
      </c>
      <c r="AO109" t="s">
        <v>24</v>
      </c>
      <c r="AP109" t="s">
        <v>24</v>
      </c>
      <c r="AQ109" t="s">
        <v>15</v>
      </c>
      <c r="AR109" t="s">
        <v>24</v>
      </c>
      <c r="AS109" s="38" t="s">
        <v>15</v>
      </c>
      <c r="AT109">
        <v>14</v>
      </c>
      <c r="AU109" s="12" t="s">
        <v>24</v>
      </c>
      <c r="AV109" s="16" t="s">
        <v>15</v>
      </c>
      <c r="AW109" s="12" t="s">
        <v>15</v>
      </c>
      <c r="AX109" s="16" t="s">
        <v>15</v>
      </c>
      <c r="AY109" s="12" t="s">
        <v>15</v>
      </c>
      <c r="AZ109" s="21"/>
    </row>
    <row r="110" spans="1:59" x14ac:dyDescent="0.2">
      <c r="A110" s="12">
        <v>1000006</v>
      </c>
      <c r="B110" t="s">
        <v>977</v>
      </c>
      <c r="C110" t="s">
        <v>360</v>
      </c>
      <c r="D110" t="s">
        <v>361</v>
      </c>
      <c r="E110" t="s">
        <v>362</v>
      </c>
      <c r="F110">
        <v>2022</v>
      </c>
      <c r="G110" t="s">
        <v>755</v>
      </c>
      <c r="H110" t="s">
        <v>978</v>
      </c>
      <c r="I110" t="s">
        <v>640</v>
      </c>
      <c r="J110" t="s">
        <v>652</v>
      </c>
      <c r="K110">
        <v>2013</v>
      </c>
      <c r="L110">
        <v>2012</v>
      </c>
      <c r="M110">
        <v>13</v>
      </c>
      <c r="N110" t="s">
        <v>15</v>
      </c>
      <c r="O110">
        <v>25</v>
      </c>
      <c r="P110">
        <v>504</v>
      </c>
      <c r="Q110">
        <v>360</v>
      </c>
      <c r="R110">
        <v>144</v>
      </c>
      <c r="S110" t="s">
        <v>932</v>
      </c>
      <c r="T110" t="s">
        <v>933</v>
      </c>
      <c r="U110" t="s">
        <v>979</v>
      </c>
      <c r="V110" t="s">
        <v>760</v>
      </c>
      <c r="W110">
        <v>7</v>
      </c>
      <c r="X110">
        <v>5.22</v>
      </c>
      <c r="Y110" t="s">
        <v>15</v>
      </c>
      <c r="Z110">
        <v>0</v>
      </c>
      <c r="AA110" t="s">
        <v>15</v>
      </c>
      <c r="AB110" t="s">
        <v>15</v>
      </c>
      <c r="AC110" t="s">
        <v>15</v>
      </c>
      <c r="AD110" t="s">
        <v>15</v>
      </c>
      <c r="AE110" t="s">
        <v>15</v>
      </c>
      <c r="AF110">
        <v>100.21173076923075</v>
      </c>
      <c r="AG110">
        <v>94.991730769230756</v>
      </c>
      <c r="AH110" s="70">
        <v>-5.2089710056207911E-2</v>
      </c>
      <c r="AI110" s="70">
        <v>-5.2089710056207911E-2</v>
      </c>
      <c r="AJ110">
        <v>1</v>
      </c>
      <c r="AK110" t="s">
        <v>935</v>
      </c>
      <c r="AL110">
        <v>-1</v>
      </c>
      <c r="AM110" t="s">
        <v>936</v>
      </c>
      <c r="AN110" t="s">
        <v>937</v>
      </c>
      <c r="AO110" t="s">
        <v>24</v>
      </c>
      <c r="AP110" t="s">
        <v>24</v>
      </c>
      <c r="AQ110" t="s">
        <v>15</v>
      </c>
      <c r="AR110" t="s">
        <v>24</v>
      </c>
      <c r="AS110" s="38" t="s">
        <v>15</v>
      </c>
      <c r="AT110">
        <v>18</v>
      </c>
      <c r="AU110" s="12" t="s">
        <v>24</v>
      </c>
      <c r="AV110" s="16" t="s">
        <v>15</v>
      </c>
      <c r="AW110" s="12" t="s">
        <v>15</v>
      </c>
      <c r="AX110" s="16" t="s">
        <v>15</v>
      </c>
      <c r="AY110" s="12" t="s">
        <v>15</v>
      </c>
      <c r="AZ110" s="21"/>
      <c r="BB110" t="s">
        <v>980</v>
      </c>
    </row>
    <row r="111" spans="1:59" x14ac:dyDescent="0.2">
      <c r="A111" s="12">
        <v>1000006</v>
      </c>
      <c r="B111" t="s">
        <v>977</v>
      </c>
      <c r="C111" t="s">
        <v>360</v>
      </c>
      <c r="D111" t="s">
        <v>361</v>
      </c>
      <c r="E111" t="s">
        <v>981</v>
      </c>
      <c r="F111">
        <v>2022</v>
      </c>
      <c r="G111" t="s">
        <v>755</v>
      </c>
      <c r="H111" t="s">
        <v>978</v>
      </c>
      <c r="I111" t="s">
        <v>640</v>
      </c>
      <c r="J111" t="s">
        <v>652</v>
      </c>
      <c r="K111">
        <v>2013</v>
      </c>
      <c r="L111">
        <v>2012</v>
      </c>
      <c r="M111">
        <v>13</v>
      </c>
      <c r="N111" t="s">
        <v>15</v>
      </c>
      <c r="O111">
        <v>25</v>
      </c>
      <c r="P111">
        <v>504</v>
      </c>
      <c r="Q111">
        <v>360</v>
      </c>
      <c r="R111">
        <v>144</v>
      </c>
      <c r="S111" t="s">
        <v>932</v>
      </c>
      <c r="T111" t="s">
        <v>933</v>
      </c>
      <c r="U111" t="s">
        <v>979</v>
      </c>
      <c r="V111" t="s">
        <v>760</v>
      </c>
      <c r="W111">
        <v>7</v>
      </c>
      <c r="X111">
        <v>12.12</v>
      </c>
      <c r="Y111" t="s">
        <v>15</v>
      </c>
      <c r="Z111">
        <v>0</v>
      </c>
      <c r="AA111" t="s">
        <v>15</v>
      </c>
      <c r="AB111" t="s">
        <v>15</v>
      </c>
      <c r="AC111" t="s">
        <v>15</v>
      </c>
      <c r="AD111" t="s">
        <v>15</v>
      </c>
      <c r="AE111" t="s">
        <v>15</v>
      </c>
      <c r="AF111">
        <v>100.21173076923075</v>
      </c>
      <c r="AG111">
        <v>88.09173076923075</v>
      </c>
      <c r="AH111" s="70">
        <v>-0.12094392449832189</v>
      </c>
      <c r="AI111" s="70">
        <v>-0.12094392449832189</v>
      </c>
      <c r="AJ111">
        <v>1</v>
      </c>
      <c r="AK111" t="s">
        <v>935</v>
      </c>
      <c r="AL111">
        <v>-1</v>
      </c>
      <c r="AM111" t="s">
        <v>936</v>
      </c>
      <c r="AN111" t="s">
        <v>937</v>
      </c>
      <c r="AO111" t="s">
        <v>24</v>
      </c>
      <c r="AP111" t="s">
        <v>24</v>
      </c>
      <c r="AQ111" t="s">
        <v>15</v>
      </c>
      <c r="AR111" t="s">
        <v>24</v>
      </c>
      <c r="AS111" s="38" t="s">
        <v>15</v>
      </c>
      <c r="AT111">
        <v>18</v>
      </c>
      <c r="AU111" s="12" t="s">
        <v>24</v>
      </c>
      <c r="AV111" s="16" t="s">
        <v>15</v>
      </c>
      <c r="AW111" s="12" t="s">
        <v>15</v>
      </c>
      <c r="AX111" s="16" t="s">
        <v>15</v>
      </c>
      <c r="AY111" s="12" t="s">
        <v>15</v>
      </c>
      <c r="AZ111" s="21"/>
    </row>
    <row r="112" spans="1:59" x14ac:dyDescent="0.2">
      <c r="A112" s="12">
        <v>1000006</v>
      </c>
      <c r="B112" t="s">
        <v>977</v>
      </c>
      <c r="C112" t="s">
        <v>360</v>
      </c>
      <c r="D112" t="s">
        <v>361</v>
      </c>
      <c r="E112" t="s">
        <v>982</v>
      </c>
      <c r="F112">
        <v>2022</v>
      </c>
      <c r="G112" t="s">
        <v>755</v>
      </c>
      <c r="H112" t="s">
        <v>978</v>
      </c>
      <c r="I112" t="s">
        <v>640</v>
      </c>
      <c r="J112" t="s">
        <v>652</v>
      </c>
      <c r="K112">
        <v>2013</v>
      </c>
      <c r="L112">
        <v>2012</v>
      </c>
      <c r="M112">
        <v>13</v>
      </c>
      <c r="N112" t="s">
        <v>15</v>
      </c>
      <c r="O112">
        <v>25</v>
      </c>
      <c r="P112">
        <v>504</v>
      </c>
      <c r="Q112">
        <v>360</v>
      </c>
      <c r="R112">
        <v>144</v>
      </c>
      <c r="S112" t="s">
        <v>932</v>
      </c>
      <c r="T112" t="s">
        <v>933</v>
      </c>
      <c r="U112" t="s">
        <v>979</v>
      </c>
      <c r="V112" t="s">
        <v>760</v>
      </c>
      <c r="W112">
        <v>7</v>
      </c>
      <c r="X112">
        <v>12.18</v>
      </c>
      <c r="Y112" t="s">
        <v>15</v>
      </c>
      <c r="Z112">
        <v>0</v>
      </c>
      <c r="AA112" t="s">
        <v>15</v>
      </c>
      <c r="AB112" t="s">
        <v>15</v>
      </c>
      <c r="AC112" t="s">
        <v>15</v>
      </c>
      <c r="AD112" t="s">
        <v>15</v>
      </c>
      <c r="AE112" t="s">
        <v>15</v>
      </c>
      <c r="AF112">
        <v>100.21173076923075</v>
      </c>
      <c r="AG112">
        <v>88.031730769230762</v>
      </c>
      <c r="AH112" s="70">
        <v>-0.12154265679781841</v>
      </c>
      <c r="AI112" s="70">
        <v>-0.12154265679781841</v>
      </c>
      <c r="AJ112">
        <v>1</v>
      </c>
      <c r="AK112" t="s">
        <v>935</v>
      </c>
      <c r="AL112">
        <v>-1</v>
      </c>
      <c r="AM112" t="s">
        <v>936</v>
      </c>
      <c r="AN112" t="s">
        <v>937</v>
      </c>
      <c r="AO112" t="s">
        <v>24</v>
      </c>
      <c r="AP112" t="s">
        <v>24</v>
      </c>
      <c r="AQ112" t="s">
        <v>15</v>
      </c>
      <c r="AR112" t="s">
        <v>24</v>
      </c>
      <c r="AS112" s="38" t="s">
        <v>15</v>
      </c>
      <c r="AT112">
        <v>18</v>
      </c>
      <c r="AU112" s="12" t="s">
        <v>24</v>
      </c>
      <c r="AV112" s="16" t="s">
        <v>15</v>
      </c>
      <c r="AW112" s="12" t="s">
        <v>15</v>
      </c>
      <c r="AX112" s="16" t="s">
        <v>15</v>
      </c>
      <c r="AY112" s="12" t="s">
        <v>15</v>
      </c>
      <c r="AZ112" s="21"/>
    </row>
    <row r="113" spans="1:59" x14ac:dyDescent="0.2">
      <c r="A113" s="12">
        <v>1000006</v>
      </c>
      <c r="B113" t="s">
        <v>977</v>
      </c>
      <c r="C113" t="s">
        <v>360</v>
      </c>
      <c r="D113" t="s">
        <v>361</v>
      </c>
      <c r="E113" t="s">
        <v>983</v>
      </c>
      <c r="F113">
        <v>2022</v>
      </c>
      <c r="G113" t="s">
        <v>755</v>
      </c>
      <c r="H113" t="s">
        <v>978</v>
      </c>
      <c r="I113" t="s">
        <v>640</v>
      </c>
      <c r="J113" t="s">
        <v>652</v>
      </c>
      <c r="K113">
        <v>2013</v>
      </c>
      <c r="L113">
        <v>2012</v>
      </c>
      <c r="M113">
        <v>13</v>
      </c>
      <c r="N113" t="s">
        <v>15</v>
      </c>
      <c r="O113">
        <v>25</v>
      </c>
      <c r="P113">
        <v>504</v>
      </c>
      <c r="Q113">
        <v>360</v>
      </c>
      <c r="R113">
        <v>144</v>
      </c>
      <c r="S113" t="s">
        <v>932</v>
      </c>
      <c r="T113" t="s">
        <v>933</v>
      </c>
      <c r="U113" t="s">
        <v>979</v>
      </c>
      <c r="V113" t="s">
        <v>760</v>
      </c>
      <c r="W113">
        <v>7</v>
      </c>
      <c r="X113">
        <v>12.4</v>
      </c>
      <c r="Y113" t="s">
        <v>15</v>
      </c>
      <c r="Z113">
        <v>0</v>
      </c>
      <c r="AA113" t="s">
        <v>15</v>
      </c>
      <c r="AB113" t="s">
        <v>15</v>
      </c>
      <c r="AC113" t="s">
        <v>15</v>
      </c>
      <c r="AD113" t="s">
        <v>15</v>
      </c>
      <c r="AE113" t="s">
        <v>15</v>
      </c>
      <c r="AF113">
        <v>100.21173076923075</v>
      </c>
      <c r="AG113">
        <v>87.811730769230749</v>
      </c>
      <c r="AH113" s="70">
        <v>-0.12373800856263956</v>
      </c>
      <c r="AI113" s="70">
        <v>-0.12373800856263956</v>
      </c>
      <c r="AJ113">
        <v>1</v>
      </c>
      <c r="AK113" t="s">
        <v>935</v>
      </c>
      <c r="AL113">
        <v>-1</v>
      </c>
      <c r="AM113" t="s">
        <v>936</v>
      </c>
      <c r="AN113" t="s">
        <v>937</v>
      </c>
      <c r="AO113" t="s">
        <v>24</v>
      </c>
      <c r="AP113" t="s">
        <v>24</v>
      </c>
      <c r="AQ113" t="s">
        <v>15</v>
      </c>
      <c r="AR113" t="s">
        <v>24</v>
      </c>
      <c r="AS113" s="38" t="s">
        <v>15</v>
      </c>
      <c r="AT113">
        <v>18</v>
      </c>
      <c r="AU113" s="12" t="s">
        <v>24</v>
      </c>
      <c r="AV113" s="16" t="s">
        <v>15</v>
      </c>
      <c r="AW113" s="12" t="s">
        <v>15</v>
      </c>
      <c r="AX113" s="16" t="s">
        <v>15</v>
      </c>
      <c r="AY113" s="12" t="s">
        <v>15</v>
      </c>
      <c r="AZ113" s="21"/>
    </row>
    <row r="114" spans="1:59" x14ac:dyDescent="0.2">
      <c r="A114">
        <v>780</v>
      </c>
      <c r="B114" t="s">
        <v>248</v>
      </c>
      <c r="C114" t="s">
        <v>249</v>
      </c>
      <c r="D114" t="s">
        <v>250</v>
      </c>
      <c r="E114" t="s">
        <v>251</v>
      </c>
      <c r="F114">
        <v>2016</v>
      </c>
      <c r="G114" t="s">
        <v>807</v>
      </c>
      <c r="H114" t="s">
        <v>944</v>
      </c>
      <c r="I114" t="s">
        <v>640</v>
      </c>
      <c r="J114" t="s">
        <v>652</v>
      </c>
      <c r="K114">
        <v>2006</v>
      </c>
      <c r="L114">
        <v>2006</v>
      </c>
      <c r="M114">
        <v>48</v>
      </c>
      <c r="N114" t="s">
        <v>15</v>
      </c>
      <c r="O114">
        <v>56</v>
      </c>
      <c r="P114">
        <v>5619</v>
      </c>
      <c r="Q114">
        <v>2600</v>
      </c>
      <c r="R114">
        <v>3019</v>
      </c>
      <c r="S114" t="s">
        <v>932</v>
      </c>
      <c r="T114" t="s">
        <v>933</v>
      </c>
      <c r="U114" t="s">
        <v>984</v>
      </c>
      <c r="V114" t="s">
        <v>760</v>
      </c>
      <c r="W114">
        <v>105</v>
      </c>
      <c r="X114">
        <v>2.1999999999999999E-2</v>
      </c>
      <c r="Y114">
        <v>0.17899999999999999</v>
      </c>
      <c r="Z114">
        <v>1</v>
      </c>
      <c r="AA114">
        <v>3.2800925360446155E-3</v>
      </c>
      <c r="AB114" t="s">
        <v>15</v>
      </c>
      <c r="AC114" t="s">
        <v>15</v>
      </c>
      <c r="AD114" t="s">
        <v>15</v>
      </c>
      <c r="AE114" t="s">
        <v>15</v>
      </c>
      <c r="AF114">
        <v>3.3730000000000002</v>
      </c>
      <c r="AG114">
        <v>3.3510000000000004</v>
      </c>
      <c r="AH114" s="70">
        <v>-6.5223836347464556E-3</v>
      </c>
      <c r="AI114" s="70">
        <v>-6.5223836347464556E-3</v>
      </c>
      <c r="AJ114">
        <v>1</v>
      </c>
      <c r="AK114" t="s">
        <v>935</v>
      </c>
      <c r="AL114">
        <v>-1</v>
      </c>
      <c r="AM114" t="s">
        <v>936</v>
      </c>
      <c r="AN114" t="s">
        <v>937</v>
      </c>
      <c r="AO114" t="s">
        <v>24</v>
      </c>
      <c r="AP114" t="s">
        <v>17</v>
      </c>
      <c r="AQ114" t="s">
        <v>762</v>
      </c>
      <c r="AR114" t="s">
        <v>24</v>
      </c>
      <c r="AS114" s="38" t="s">
        <v>15</v>
      </c>
      <c r="AT114" t="s">
        <v>985</v>
      </c>
      <c r="AU114" s="12" t="s">
        <v>24</v>
      </c>
      <c r="AV114" s="16" t="s">
        <v>15</v>
      </c>
      <c r="AW114" s="12" t="s">
        <v>15</v>
      </c>
      <c r="AX114" s="16" t="s">
        <v>15</v>
      </c>
      <c r="AY114" s="12" t="s">
        <v>15</v>
      </c>
      <c r="AZ114" s="21"/>
      <c r="BB114" t="s">
        <v>986</v>
      </c>
    </row>
    <row r="115" spans="1:59" x14ac:dyDescent="0.2">
      <c r="A115">
        <v>780</v>
      </c>
      <c r="B115" t="s">
        <v>248</v>
      </c>
      <c r="C115" t="s">
        <v>249</v>
      </c>
      <c r="D115" t="s">
        <v>250</v>
      </c>
      <c r="E115" t="s">
        <v>251</v>
      </c>
      <c r="F115">
        <v>2016</v>
      </c>
      <c r="G115" t="s">
        <v>807</v>
      </c>
      <c r="H115" t="s">
        <v>944</v>
      </c>
      <c r="I115" t="s">
        <v>640</v>
      </c>
      <c r="J115" t="s">
        <v>652</v>
      </c>
      <c r="K115">
        <v>2006</v>
      </c>
      <c r="L115">
        <v>2006</v>
      </c>
      <c r="M115">
        <v>48</v>
      </c>
      <c r="N115" t="s">
        <v>15</v>
      </c>
      <c r="O115">
        <v>56</v>
      </c>
      <c r="P115">
        <v>5619</v>
      </c>
      <c r="Q115">
        <v>2600</v>
      </c>
      <c r="R115">
        <v>3019</v>
      </c>
      <c r="S115" t="s">
        <v>932</v>
      </c>
      <c r="T115" t="s">
        <v>933</v>
      </c>
      <c r="U115" t="s">
        <v>984</v>
      </c>
      <c r="V115" t="s">
        <v>760</v>
      </c>
      <c r="W115">
        <v>105</v>
      </c>
      <c r="X115">
        <v>0.156</v>
      </c>
      <c r="Y115">
        <v>0.16800000000000001</v>
      </c>
      <c r="Z115">
        <v>1</v>
      </c>
      <c r="AA115">
        <v>2.4781738088882531E-2</v>
      </c>
      <c r="AB115" t="s">
        <v>15</v>
      </c>
      <c r="AC115" t="s">
        <v>15</v>
      </c>
      <c r="AD115" t="s">
        <v>15</v>
      </c>
      <c r="AE115" t="s">
        <v>15</v>
      </c>
      <c r="AF115">
        <v>3.3730000000000002</v>
      </c>
      <c r="AG115">
        <v>3.5290000000000004</v>
      </c>
      <c r="AH115" s="70">
        <v>4.6249629410020789E-2</v>
      </c>
      <c r="AI115" s="70">
        <v>4.6249629410020789E-2</v>
      </c>
      <c r="AJ115">
        <v>1</v>
      </c>
      <c r="AK115" t="s">
        <v>935</v>
      </c>
      <c r="AL115">
        <v>1</v>
      </c>
      <c r="AM115" t="s">
        <v>936</v>
      </c>
      <c r="AN115" t="s">
        <v>937</v>
      </c>
      <c r="AO115" t="s">
        <v>24</v>
      </c>
      <c r="AP115" t="s">
        <v>17</v>
      </c>
      <c r="AQ115" t="s">
        <v>762</v>
      </c>
      <c r="AR115" t="s">
        <v>24</v>
      </c>
      <c r="AS115" s="38" t="s">
        <v>15</v>
      </c>
      <c r="AT115" t="s">
        <v>985</v>
      </c>
      <c r="AU115" s="12" t="s">
        <v>24</v>
      </c>
      <c r="AV115" s="16" t="s">
        <v>15</v>
      </c>
      <c r="AW115" s="12" t="s">
        <v>15</v>
      </c>
      <c r="AX115" s="16" t="s">
        <v>15</v>
      </c>
      <c r="AY115" s="12" t="s">
        <v>15</v>
      </c>
      <c r="AZ115" s="21"/>
    </row>
    <row r="116" spans="1:59" x14ac:dyDescent="0.2">
      <c r="A116">
        <v>780</v>
      </c>
      <c r="B116" t="s">
        <v>248</v>
      </c>
      <c r="C116" t="s">
        <v>249</v>
      </c>
      <c r="D116" t="s">
        <v>250</v>
      </c>
      <c r="E116" t="s">
        <v>251</v>
      </c>
      <c r="F116">
        <v>2016</v>
      </c>
      <c r="G116" t="s">
        <v>807</v>
      </c>
      <c r="H116" t="s">
        <v>944</v>
      </c>
      <c r="I116" t="s">
        <v>640</v>
      </c>
      <c r="J116" t="s">
        <v>652</v>
      </c>
      <c r="K116">
        <v>2006</v>
      </c>
      <c r="L116">
        <v>2006</v>
      </c>
      <c r="M116">
        <v>48</v>
      </c>
      <c r="N116" t="s">
        <v>15</v>
      </c>
      <c r="O116">
        <v>56</v>
      </c>
      <c r="P116">
        <v>5619</v>
      </c>
      <c r="Q116">
        <v>2600</v>
      </c>
      <c r="R116">
        <v>3019</v>
      </c>
      <c r="S116" t="s">
        <v>932</v>
      </c>
      <c r="T116" t="s">
        <v>933</v>
      </c>
      <c r="U116" t="s">
        <v>984</v>
      </c>
      <c r="V116" t="s">
        <v>760</v>
      </c>
      <c r="W116">
        <v>105</v>
      </c>
      <c r="X116">
        <v>0.23499999999999999</v>
      </c>
      <c r="Y116">
        <v>0.249</v>
      </c>
      <c r="Z116">
        <v>1</v>
      </c>
      <c r="AA116">
        <v>2.5187494072419995E-2</v>
      </c>
      <c r="AB116" t="s">
        <v>15</v>
      </c>
      <c r="AC116" t="s">
        <v>15</v>
      </c>
      <c r="AD116" t="s">
        <v>15</v>
      </c>
      <c r="AE116" t="s">
        <v>15</v>
      </c>
      <c r="AF116">
        <v>3.3730000000000002</v>
      </c>
      <c r="AG116">
        <v>3.6080000000000001</v>
      </c>
      <c r="AH116" s="70">
        <v>6.9670916098428654E-2</v>
      </c>
      <c r="AI116" s="70">
        <v>6.9670916098428654E-2</v>
      </c>
      <c r="AJ116">
        <v>1</v>
      </c>
      <c r="AK116" t="s">
        <v>935</v>
      </c>
      <c r="AL116">
        <v>1</v>
      </c>
      <c r="AM116" t="s">
        <v>936</v>
      </c>
      <c r="AN116" t="s">
        <v>937</v>
      </c>
      <c r="AO116" t="s">
        <v>24</v>
      </c>
      <c r="AP116" t="s">
        <v>17</v>
      </c>
      <c r="AQ116" t="s">
        <v>762</v>
      </c>
      <c r="AR116" t="s">
        <v>24</v>
      </c>
      <c r="AS116" s="38" t="s">
        <v>15</v>
      </c>
      <c r="AT116" t="s">
        <v>985</v>
      </c>
      <c r="AU116" s="12" t="s">
        <v>24</v>
      </c>
      <c r="AV116" s="16" t="s">
        <v>15</v>
      </c>
      <c r="AW116" s="12" t="s">
        <v>15</v>
      </c>
      <c r="AX116" s="16" t="s">
        <v>15</v>
      </c>
      <c r="AY116" s="12" t="s">
        <v>15</v>
      </c>
      <c r="AZ116" s="21"/>
    </row>
    <row r="117" spans="1:59" x14ac:dyDescent="0.2">
      <c r="A117">
        <v>780</v>
      </c>
      <c r="B117" t="s">
        <v>248</v>
      </c>
      <c r="C117" t="s">
        <v>249</v>
      </c>
      <c r="D117" t="s">
        <v>250</v>
      </c>
      <c r="E117" t="s">
        <v>251</v>
      </c>
      <c r="F117">
        <v>2016</v>
      </c>
      <c r="G117" t="s">
        <v>807</v>
      </c>
      <c r="H117" t="s">
        <v>944</v>
      </c>
      <c r="I117" t="s">
        <v>640</v>
      </c>
      <c r="J117" t="s">
        <v>652</v>
      </c>
      <c r="K117">
        <v>2006</v>
      </c>
      <c r="L117">
        <v>2006</v>
      </c>
      <c r="M117">
        <v>48</v>
      </c>
      <c r="N117" t="s">
        <v>15</v>
      </c>
      <c r="O117">
        <v>56</v>
      </c>
      <c r="P117">
        <v>5619</v>
      </c>
      <c r="Q117">
        <v>2600</v>
      </c>
      <c r="R117">
        <v>3019</v>
      </c>
      <c r="S117" t="s">
        <v>932</v>
      </c>
      <c r="T117" t="s">
        <v>933</v>
      </c>
      <c r="U117" t="s">
        <v>984</v>
      </c>
      <c r="V117" t="s">
        <v>760</v>
      </c>
      <c r="W117">
        <v>105</v>
      </c>
      <c r="X117">
        <v>0.18</v>
      </c>
      <c r="Y117">
        <v>0.28499999999999998</v>
      </c>
      <c r="Z117">
        <v>1</v>
      </c>
      <c r="AA117">
        <v>1.6855595137377596E-2</v>
      </c>
      <c r="AB117" t="s">
        <v>15</v>
      </c>
      <c r="AC117" t="s">
        <v>15</v>
      </c>
      <c r="AD117" t="s">
        <v>15</v>
      </c>
      <c r="AE117" t="s">
        <v>15</v>
      </c>
      <c r="AF117">
        <v>3.3730000000000002</v>
      </c>
      <c r="AG117">
        <v>3.1930000000000001</v>
      </c>
      <c r="AH117" s="70">
        <v>-5.336495701156245E-2</v>
      </c>
      <c r="AI117" s="70">
        <v>-5.336495701156245E-2</v>
      </c>
      <c r="AJ117">
        <v>1</v>
      </c>
      <c r="AK117" t="s">
        <v>935</v>
      </c>
      <c r="AL117">
        <v>-1</v>
      </c>
      <c r="AM117" t="s">
        <v>936</v>
      </c>
      <c r="AN117" t="s">
        <v>937</v>
      </c>
      <c r="AO117" t="s">
        <v>24</v>
      </c>
      <c r="AP117" t="s">
        <v>17</v>
      </c>
      <c r="AQ117" t="s">
        <v>762</v>
      </c>
      <c r="AR117" t="s">
        <v>24</v>
      </c>
      <c r="AS117" s="38" t="s">
        <v>15</v>
      </c>
      <c r="AT117" t="s">
        <v>985</v>
      </c>
      <c r="AU117" s="12" t="s">
        <v>24</v>
      </c>
      <c r="AV117" s="16" t="s">
        <v>15</v>
      </c>
      <c r="AW117" s="12" t="s">
        <v>15</v>
      </c>
      <c r="AX117" s="16" t="s">
        <v>15</v>
      </c>
      <c r="AY117" s="12" t="s">
        <v>15</v>
      </c>
      <c r="AZ117" s="21"/>
    </row>
    <row r="118" spans="1:59" x14ac:dyDescent="0.2">
      <c r="A118">
        <v>1022</v>
      </c>
      <c r="B118" t="s">
        <v>79</v>
      </c>
      <c r="C118" t="s">
        <v>80</v>
      </c>
      <c r="D118" t="s">
        <v>987</v>
      </c>
      <c r="E118" t="s">
        <v>988</v>
      </c>
      <c r="F118">
        <v>2013</v>
      </c>
      <c r="G118" t="s">
        <v>755</v>
      </c>
      <c r="H118" t="s">
        <v>989</v>
      </c>
      <c r="I118" t="s">
        <v>640</v>
      </c>
      <c r="J118" t="s">
        <v>652</v>
      </c>
      <c r="K118">
        <v>2008</v>
      </c>
      <c r="L118">
        <v>2008</v>
      </c>
      <c r="M118">
        <v>6</v>
      </c>
      <c r="N118" t="s">
        <v>15</v>
      </c>
      <c r="O118">
        <v>6</v>
      </c>
      <c r="P118">
        <v>659</v>
      </c>
      <c r="Q118">
        <v>465</v>
      </c>
      <c r="R118">
        <v>194</v>
      </c>
      <c r="S118" t="s">
        <v>932</v>
      </c>
      <c r="T118" t="s">
        <v>933</v>
      </c>
      <c r="U118" t="s">
        <v>990</v>
      </c>
      <c r="V118" t="s">
        <v>760</v>
      </c>
      <c r="W118">
        <v>193</v>
      </c>
      <c r="X118">
        <v>0.2</v>
      </c>
      <c r="Y118">
        <v>0.72</v>
      </c>
      <c r="Z118">
        <v>1</v>
      </c>
      <c r="AA118">
        <v>2.1874978637726604E-2</v>
      </c>
      <c r="AB118" t="s">
        <v>15</v>
      </c>
      <c r="AC118" t="s">
        <v>15</v>
      </c>
      <c r="AD118" t="s">
        <v>15</v>
      </c>
      <c r="AE118" t="s">
        <v>15</v>
      </c>
      <c r="AF118">
        <v>10.19</v>
      </c>
      <c r="AG118">
        <v>10.389999999999999</v>
      </c>
      <c r="AH118" s="70">
        <v>1.9627085377821325E-2</v>
      </c>
      <c r="AI118" s="70">
        <v>1.9627085377821325E-2</v>
      </c>
      <c r="AJ118">
        <v>1</v>
      </c>
      <c r="AK118" t="s">
        <v>991</v>
      </c>
      <c r="AL118">
        <v>1</v>
      </c>
      <c r="AM118" t="s">
        <v>936</v>
      </c>
      <c r="AN118" t="s">
        <v>937</v>
      </c>
      <c r="AO118" t="s">
        <v>24</v>
      </c>
      <c r="AP118" t="s">
        <v>17</v>
      </c>
      <c r="AQ118" t="s">
        <v>762</v>
      </c>
      <c r="AR118" t="s">
        <v>24</v>
      </c>
      <c r="AS118" s="38" t="s">
        <v>15</v>
      </c>
      <c r="AT118">
        <v>8</v>
      </c>
      <c r="AU118" s="12" t="s">
        <v>24</v>
      </c>
      <c r="AV118" s="16" t="s">
        <v>15</v>
      </c>
      <c r="AW118" s="12" t="s">
        <v>15</v>
      </c>
      <c r="AX118" s="16" t="s">
        <v>15</v>
      </c>
      <c r="AY118" s="12" t="s">
        <v>15</v>
      </c>
      <c r="AZ118" s="21"/>
      <c r="BG118" t="s">
        <v>992</v>
      </c>
    </row>
    <row r="119" spans="1:59" x14ac:dyDescent="0.2">
      <c r="A119">
        <v>1022</v>
      </c>
      <c r="B119" t="s">
        <v>79</v>
      </c>
      <c r="C119" t="s">
        <v>80</v>
      </c>
      <c r="D119" t="s">
        <v>987</v>
      </c>
      <c r="E119" t="s">
        <v>993</v>
      </c>
      <c r="F119">
        <v>2013</v>
      </c>
      <c r="G119" t="s">
        <v>755</v>
      </c>
      <c r="H119" t="s">
        <v>989</v>
      </c>
      <c r="I119" t="s">
        <v>640</v>
      </c>
      <c r="J119" t="s">
        <v>652</v>
      </c>
      <c r="K119">
        <v>2008</v>
      </c>
      <c r="L119">
        <v>2008</v>
      </c>
      <c r="M119">
        <v>6</v>
      </c>
      <c r="N119" t="s">
        <v>15</v>
      </c>
      <c r="O119">
        <v>6</v>
      </c>
      <c r="P119">
        <v>659</v>
      </c>
      <c r="Q119">
        <v>465</v>
      </c>
      <c r="R119">
        <v>194</v>
      </c>
      <c r="S119" t="s">
        <v>932</v>
      </c>
      <c r="T119" t="s">
        <v>933</v>
      </c>
      <c r="U119" t="s">
        <v>990</v>
      </c>
      <c r="V119" t="s">
        <v>760</v>
      </c>
      <c r="W119">
        <v>193</v>
      </c>
      <c r="X119">
        <v>1.43</v>
      </c>
      <c r="Y119">
        <v>0.48</v>
      </c>
      <c r="Z119">
        <v>1</v>
      </c>
      <c r="AA119">
        <v>0.23460914588961784</v>
      </c>
      <c r="AB119" t="s">
        <v>15</v>
      </c>
      <c r="AC119" t="s">
        <v>15</v>
      </c>
      <c r="AD119" t="s">
        <v>15</v>
      </c>
      <c r="AE119" t="s">
        <v>15</v>
      </c>
      <c r="AF119">
        <v>10.19</v>
      </c>
      <c r="AG119">
        <v>8.76</v>
      </c>
      <c r="AH119" s="70">
        <v>-0.14033366045142295</v>
      </c>
      <c r="AI119" s="70">
        <v>-0.14033366045142295</v>
      </c>
      <c r="AJ119">
        <v>1</v>
      </c>
      <c r="AK119" t="s">
        <v>991</v>
      </c>
      <c r="AL119">
        <v>-1</v>
      </c>
      <c r="AM119" t="s">
        <v>936</v>
      </c>
      <c r="AN119" t="s">
        <v>937</v>
      </c>
      <c r="AO119" t="s">
        <v>24</v>
      </c>
      <c r="AP119" t="s">
        <v>17</v>
      </c>
      <c r="AQ119" t="s">
        <v>762</v>
      </c>
      <c r="AR119" t="s">
        <v>24</v>
      </c>
      <c r="AS119" s="38" t="s">
        <v>15</v>
      </c>
      <c r="AT119">
        <v>8</v>
      </c>
      <c r="AU119" s="12" t="s">
        <v>24</v>
      </c>
      <c r="AV119" s="16" t="s">
        <v>15</v>
      </c>
      <c r="AW119" s="12" t="s">
        <v>15</v>
      </c>
      <c r="AX119" s="16" t="s">
        <v>15</v>
      </c>
      <c r="AY119" s="12" t="s">
        <v>15</v>
      </c>
      <c r="AZ119" s="21"/>
      <c r="BG119" t="s">
        <v>992</v>
      </c>
    </row>
    <row r="120" spans="1:59" x14ac:dyDescent="0.2">
      <c r="A120">
        <v>1022</v>
      </c>
      <c r="B120" t="s">
        <v>79</v>
      </c>
      <c r="C120" t="s">
        <v>80</v>
      </c>
      <c r="D120" t="s">
        <v>987</v>
      </c>
      <c r="E120" t="s">
        <v>82</v>
      </c>
      <c r="F120">
        <v>2013</v>
      </c>
      <c r="G120" t="s">
        <v>755</v>
      </c>
      <c r="H120" t="s">
        <v>989</v>
      </c>
      <c r="I120" t="s">
        <v>640</v>
      </c>
      <c r="J120" t="s">
        <v>652</v>
      </c>
      <c r="K120">
        <v>2008</v>
      </c>
      <c r="L120">
        <v>2008</v>
      </c>
      <c r="M120">
        <v>6</v>
      </c>
      <c r="N120" t="s">
        <v>15</v>
      </c>
      <c r="O120">
        <v>6</v>
      </c>
      <c r="P120">
        <v>659</v>
      </c>
      <c r="Q120">
        <v>465</v>
      </c>
      <c r="R120">
        <v>194</v>
      </c>
      <c r="S120" t="s">
        <v>932</v>
      </c>
      <c r="T120" t="s">
        <v>933</v>
      </c>
      <c r="U120" t="s">
        <v>990</v>
      </c>
      <c r="V120" t="s">
        <v>760</v>
      </c>
      <c r="W120">
        <v>193</v>
      </c>
      <c r="X120">
        <v>0.09</v>
      </c>
      <c r="Y120">
        <v>0.54</v>
      </c>
      <c r="Z120">
        <v>1</v>
      </c>
      <c r="AA120">
        <v>1.3124987182635963E-2</v>
      </c>
      <c r="AB120" t="s">
        <v>15</v>
      </c>
      <c r="AC120" t="s">
        <v>15</v>
      </c>
      <c r="AD120" t="s">
        <v>15</v>
      </c>
      <c r="AE120" t="s">
        <v>15</v>
      </c>
      <c r="AF120">
        <v>10.19</v>
      </c>
      <c r="AG120">
        <v>10.1</v>
      </c>
      <c r="AH120" s="70">
        <v>-8.8321884200196141E-3</v>
      </c>
      <c r="AI120" s="70">
        <v>-8.8321884200196141E-3</v>
      </c>
      <c r="AJ120">
        <v>1</v>
      </c>
      <c r="AK120" t="s">
        <v>991</v>
      </c>
      <c r="AL120">
        <v>-1</v>
      </c>
      <c r="AM120" t="s">
        <v>936</v>
      </c>
      <c r="AN120" t="s">
        <v>937</v>
      </c>
      <c r="AO120" t="s">
        <v>24</v>
      </c>
      <c r="AP120" t="s">
        <v>17</v>
      </c>
      <c r="AQ120" t="s">
        <v>762</v>
      </c>
      <c r="AR120" t="s">
        <v>24</v>
      </c>
      <c r="AS120" s="38" t="s">
        <v>15</v>
      </c>
      <c r="AT120">
        <v>8</v>
      </c>
      <c r="AU120" s="12" t="s">
        <v>24</v>
      </c>
      <c r="AV120" s="16" t="s">
        <v>15</v>
      </c>
      <c r="AW120" s="12" t="s">
        <v>15</v>
      </c>
      <c r="AX120" s="16" t="s">
        <v>15</v>
      </c>
      <c r="AY120" s="12" t="s">
        <v>15</v>
      </c>
      <c r="AZ120" s="21"/>
      <c r="BG120" t="s">
        <v>992</v>
      </c>
    </row>
    <row r="121" spans="1:59" x14ac:dyDescent="0.2">
      <c r="A121" s="12">
        <v>1000007</v>
      </c>
      <c r="B121" t="s">
        <v>83</v>
      </c>
      <c r="C121" t="s">
        <v>637</v>
      </c>
      <c r="D121" t="s">
        <v>638</v>
      </c>
      <c r="E121" t="s">
        <v>639</v>
      </c>
      <c r="F121">
        <v>2015</v>
      </c>
      <c r="G121" t="s">
        <v>755</v>
      </c>
      <c r="H121" t="s">
        <v>989</v>
      </c>
      <c r="I121" t="s">
        <v>640</v>
      </c>
      <c r="J121" t="s">
        <v>652</v>
      </c>
      <c r="K121">
        <v>2009</v>
      </c>
      <c r="L121" t="s">
        <v>15</v>
      </c>
      <c r="M121">
        <v>36</v>
      </c>
      <c r="N121" t="s">
        <v>15</v>
      </c>
      <c r="O121">
        <v>36</v>
      </c>
      <c r="P121">
        <v>228</v>
      </c>
      <c r="Q121">
        <v>90</v>
      </c>
      <c r="R121">
        <v>138</v>
      </c>
      <c r="S121" t="s">
        <v>932</v>
      </c>
      <c r="T121" t="s">
        <v>933</v>
      </c>
      <c r="U121" t="s">
        <v>994</v>
      </c>
      <c r="V121" t="s">
        <v>760</v>
      </c>
      <c r="W121">
        <v>51</v>
      </c>
      <c r="X121">
        <v>26.78</v>
      </c>
      <c r="Y121">
        <v>6.33</v>
      </c>
      <c r="Z121">
        <v>1</v>
      </c>
      <c r="AA121">
        <v>0.57571823162834379</v>
      </c>
      <c r="AB121" t="s">
        <v>15</v>
      </c>
      <c r="AC121" t="s">
        <v>15</v>
      </c>
      <c r="AD121" t="s">
        <v>15</v>
      </c>
      <c r="AE121" t="s">
        <v>15</v>
      </c>
      <c r="AF121">
        <v>87.58</v>
      </c>
      <c r="AG121">
        <v>60.8</v>
      </c>
      <c r="AH121" s="70">
        <v>-0.30577757478876455</v>
      </c>
      <c r="AI121" s="70">
        <v>-0.30577757478876455</v>
      </c>
      <c r="AJ121">
        <v>1</v>
      </c>
      <c r="AK121" t="s">
        <v>995</v>
      </c>
      <c r="AL121">
        <v>-1</v>
      </c>
      <c r="AM121" t="s">
        <v>936</v>
      </c>
      <c r="AN121" t="s">
        <v>937</v>
      </c>
      <c r="AO121" t="s">
        <v>24</v>
      </c>
      <c r="AP121" t="s">
        <v>24</v>
      </c>
      <c r="AQ121" t="s">
        <v>15</v>
      </c>
      <c r="AR121" t="s">
        <v>24</v>
      </c>
      <c r="AS121" s="38" t="s">
        <v>15</v>
      </c>
      <c r="AT121">
        <v>11</v>
      </c>
      <c r="AU121" s="12" t="s">
        <v>24</v>
      </c>
      <c r="AV121" s="16" t="s">
        <v>15</v>
      </c>
      <c r="AW121" s="12" t="s">
        <v>15</v>
      </c>
      <c r="AX121" s="16" t="s">
        <v>15</v>
      </c>
      <c r="AY121" s="12" t="s">
        <v>15</v>
      </c>
      <c r="AZ121" s="21"/>
    </row>
    <row r="122" spans="1:59" x14ac:dyDescent="0.2">
      <c r="A122" s="12">
        <v>1000007</v>
      </c>
      <c r="B122" t="s">
        <v>83</v>
      </c>
      <c r="C122" t="s">
        <v>637</v>
      </c>
      <c r="D122" t="s">
        <v>638</v>
      </c>
      <c r="E122" t="s">
        <v>639</v>
      </c>
      <c r="F122">
        <v>2015</v>
      </c>
      <c r="G122" t="s">
        <v>755</v>
      </c>
      <c r="H122" t="s">
        <v>989</v>
      </c>
      <c r="I122" t="s">
        <v>640</v>
      </c>
      <c r="J122" t="s">
        <v>652</v>
      </c>
      <c r="K122">
        <v>2009</v>
      </c>
      <c r="L122" t="s">
        <v>15</v>
      </c>
      <c r="M122">
        <v>36</v>
      </c>
      <c r="N122" t="s">
        <v>15</v>
      </c>
      <c r="O122">
        <v>36</v>
      </c>
      <c r="P122">
        <v>228</v>
      </c>
      <c r="Q122">
        <v>90</v>
      </c>
      <c r="R122">
        <v>138</v>
      </c>
      <c r="S122" t="s">
        <v>932</v>
      </c>
      <c r="T122" t="s">
        <v>933</v>
      </c>
      <c r="U122" t="s">
        <v>994</v>
      </c>
      <c r="V122" t="s">
        <v>760</v>
      </c>
      <c r="W122">
        <v>51</v>
      </c>
      <c r="X122">
        <v>26.96</v>
      </c>
      <c r="Y122">
        <v>6.1</v>
      </c>
      <c r="Z122">
        <v>1</v>
      </c>
      <c r="AA122">
        <v>0.60144119731725387</v>
      </c>
      <c r="AB122" t="s">
        <v>15</v>
      </c>
      <c r="AC122" t="s">
        <v>15</v>
      </c>
      <c r="AD122" t="s">
        <v>15</v>
      </c>
      <c r="AE122" t="s">
        <v>15</v>
      </c>
      <c r="AF122">
        <v>87.65</v>
      </c>
      <c r="AG122">
        <v>60.690000000000005</v>
      </c>
      <c r="AH122" s="70">
        <v>-0.30758699372504278</v>
      </c>
      <c r="AI122" s="70">
        <v>-0.30758699372504278</v>
      </c>
      <c r="AJ122">
        <v>1</v>
      </c>
      <c r="AK122" t="s">
        <v>995</v>
      </c>
      <c r="AL122">
        <v>-1</v>
      </c>
      <c r="AM122" t="s">
        <v>936</v>
      </c>
      <c r="AN122" t="s">
        <v>937</v>
      </c>
      <c r="AO122" t="s">
        <v>24</v>
      </c>
      <c r="AP122" t="s">
        <v>24</v>
      </c>
      <c r="AQ122" t="s">
        <v>15</v>
      </c>
      <c r="AR122" t="s">
        <v>24</v>
      </c>
      <c r="AS122" s="38" t="s">
        <v>15</v>
      </c>
      <c r="AT122">
        <v>11</v>
      </c>
      <c r="AU122" s="12" t="s">
        <v>24</v>
      </c>
      <c r="AV122" s="16" t="s">
        <v>15</v>
      </c>
      <c r="AW122" s="12" t="s">
        <v>15</v>
      </c>
      <c r="AX122" s="16" t="s">
        <v>15</v>
      </c>
      <c r="AY122" s="12" t="s">
        <v>15</v>
      </c>
      <c r="AZ122" s="21"/>
    </row>
    <row r="123" spans="1:59" x14ac:dyDescent="0.2">
      <c r="A123">
        <v>726</v>
      </c>
      <c r="B123" t="s">
        <v>64</v>
      </c>
      <c r="C123" t="s">
        <v>65</v>
      </c>
      <c r="D123" t="s">
        <v>996</v>
      </c>
      <c r="E123" t="s">
        <v>67</v>
      </c>
      <c r="F123">
        <v>2016</v>
      </c>
      <c r="G123" t="s">
        <v>807</v>
      </c>
      <c r="H123" t="s">
        <v>944</v>
      </c>
      <c r="I123" t="s">
        <v>640</v>
      </c>
      <c r="J123" t="s">
        <v>652</v>
      </c>
      <c r="K123">
        <v>2011</v>
      </c>
      <c r="L123">
        <v>2011</v>
      </c>
      <c r="M123">
        <v>12</v>
      </c>
      <c r="N123" t="s">
        <v>15</v>
      </c>
      <c r="O123">
        <v>12</v>
      </c>
      <c r="P123">
        <v>166</v>
      </c>
      <c r="Q123">
        <v>96</v>
      </c>
      <c r="R123">
        <v>70</v>
      </c>
      <c r="S123" t="s">
        <v>932</v>
      </c>
      <c r="T123" t="s">
        <v>933</v>
      </c>
      <c r="U123" t="s">
        <v>997</v>
      </c>
      <c r="V123" t="s">
        <v>998</v>
      </c>
      <c r="W123" t="s">
        <v>999</v>
      </c>
      <c r="X123" t="s">
        <v>15</v>
      </c>
      <c r="Y123" t="s">
        <v>15</v>
      </c>
      <c r="Z123">
        <v>1</v>
      </c>
      <c r="AA123">
        <v>0.14009401764491322</v>
      </c>
      <c r="AB123" t="s">
        <v>15</v>
      </c>
      <c r="AC123" t="s">
        <v>15</v>
      </c>
      <c r="AD123" t="s">
        <v>15</v>
      </c>
      <c r="AE123">
        <v>0.74</v>
      </c>
      <c r="AF123">
        <v>-0.11627906976744186</v>
      </c>
      <c r="AG123">
        <v>-0.12195121951219502</v>
      </c>
      <c r="AH123" s="70">
        <v>5.6721497447531632E-3</v>
      </c>
      <c r="AI123" s="70">
        <v>5.6721497447531632E-3</v>
      </c>
      <c r="AJ123">
        <v>1</v>
      </c>
      <c r="AK123" t="s">
        <v>724</v>
      </c>
      <c r="AL123">
        <v>1</v>
      </c>
      <c r="AM123" t="s">
        <v>936</v>
      </c>
      <c r="AN123" t="s">
        <v>937</v>
      </c>
      <c r="AO123" t="s">
        <v>24</v>
      </c>
      <c r="AP123" t="s">
        <v>17</v>
      </c>
      <c r="AQ123" t="s">
        <v>727</v>
      </c>
      <c r="AR123" t="s">
        <v>24</v>
      </c>
      <c r="AS123" s="38" t="s">
        <v>15</v>
      </c>
      <c r="AT123" t="s">
        <v>15</v>
      </c>
      <c r="AU123" s="58" t="s">
        <v>17</v>
      </c>
      <c r="AV123" s="69">
        <v>-0.01</v>
      </c>
      <c r="AW123" s="21" t="s">
        <v>725</v>
      </c>
      <c r="AX123" s="60">
        <v>79</v>
      </c>
      <c r="AY123" s="21" t="s">
        <v>943</v>
      </c>
      <c r="AZ123" s="21">
        <f>43215/10^6*10</f>
        <v>0.43215000000000003</v>
      </c>
      <c r="BF123" s="68" t="s">
        <v>1000</v>
      </c>
      <c r="BG123" t="s">
        <v>1001</v>
      </c>
    </row>
    <row r="124" spans="1:59" x14ac:dyDescent="0.2">
      <c r="A124">
        <v>726</v>
      </c>
      <c r="B124" t="s">
        <v>64</v>
      </c>
      <c r="C124" t="s">
        <v>65</v>
      </c>
      <c r="D124" t="s">
        <v>996</v>
      </c>
      <c r="E124" t="s">
        <v>67</v>
      </c>
      <c r="F124">
        <v>2016</v>
      </c>
      <c r="G124" t="s">
        <v>807</v>
      </c>
      <c r="H124" t="s">
        <v>944</v>
      </c>
      <c r="I124" t="s">
        <v>640</v>
      </c>
      <c r="J124" t="s">
        <v>652</v>
      </c>
      <c r="K124">
        <v>2011</v>
      </c>
      <c r="L124">
        <v>2011</v>
      </c>
      <c r="M124">
        <v>12</v>
      </c>
      <c r="N124" t="s">
        <v>15</v>
      </c>
      <c r="O124">
        <v>12</v>
      </c>
      <c r="P124">
        <v>166</v>
      </c>
      <c r="Q124">
        <v>96</v>
      </c>
      <c r="R124">
        <v>70</v>
      </c>
      <c r="S124" t="s">
        <v>932</v>
      </c>
      <c r="T124" t="s">
        <v>933</v>
      </c>
      <c r="U124" t="s">
        <v>997</v>
      </c>
      <c r="V124" t="s">
        <v>998</v>
      </c>
      <c r="W124" t="s">
        <v>1002</v>
      </c>
      <c r="X124" t="s">
        <v>15</v>
      </c>
      <c r="Y124" t="s">
        <v>15</v>
      </c>
      <c r="Z124">
        <v>1</v>
      </c>
      <c r="AA124">
        <v>0.12907672594769665</v>
      </c>
      <c r="AB124" t="s">
        <v>15</v>
      </c>
      <c r="AC124" t="s">
        <v>15</v>
      </c>
      <c r="AD124" t="s">
        <v>15</v>
      </c>
      <c r="AE124">
        <v>0.95</v>
      </c>
      <c r="AF124">
        <v>-0.19999999999999998</v>
      </c>
      <c r="AG124">
        <v>-0.12195121951219502</v>
      </c>
      <c r="AH124" s="70">
        <v>-7.8048780487804961E-2</v>
      </c>
      <c r="AI124" s="70">
        <v>-7.8048780487804961E-2</v>
      </c>
      <c r="AJ124">
        <v>1</v>
      </c>
      <c r="AK124" t="s">
        <v>724</v>
      </c>
      <c r="AL124">
        <v>-1</v>
      </c>
      <c r="AM124" t="s">
        <v>936</v>
      </c>
      <c r="AN124" t="s">
        <v>937</v>
      </c>
      <c r="AO124" t="s">
        <v>24</v>
      </c>
      <c r="AP124" t="s">
        <v>17</v>
      </c>
      <c r="AQ124" t="s">
        <v>727</v>
      </c>
      <c r="AR124" t="s">
        <v>24</v>
      </c>
      <c r="AS124" s="38" t="s">
        <v>15</v>
      </c>
      <c r="AT124" t="s">
        <v>15</v>
      </c>
      <c r="AU124" s="58" t="s">
        <v>17</v>
      </c>
      <c r="AV124" s="69">
        <v>0.12</v>
      </c>
      <c r="AW124" s="21" t="s">
        <v>725</v>
      </c>
      <c r="AX124" s="60">
        <v>48</v>
      </c>
      <c r="AY124" s="21" t="s">
        <v>943</v>
      </c>
      <c r="AZ124" s="21">
        <f t="shared" ref="AZ124:AZ125" si="0">43215/10^6*10</f>
        <v>0.43215000000000003</v>
      </c>
      <c r="BF124" s="68" t="s">
        <v>1000</v>
      </c>
      <c r="BG124" t="s">
        <v>1001</v>
      </c>
    </row>
    <row r="125" spans="1:59" x14ac:dyDescent="0.2">
      <c r="A125">
        <v>726</v>
      </c>
      <c r="B125" t="s">
        <v>64</v>
      </c>
      <c r="C125" t="s">
        <v>65</v>
      </c>
      <c r="D125" t="s">
        <v>996</v>
      </c>
      <c r="E125" t="s">
        <v>67</v>
      </c>
      <c r="F125">
        <v>2016</v>
      </c>
      <c r="G125" t="s">
        <v>807</v>
      </c>
      <c r="H125" t="s">
        <v>944</v>
      </c>
      <c r="I125" t="s">
        <v>640</v>
      </c>
      <c r="J125" t="s">
        <v>652</v>
      </c>
      <c r="K125">
        <v>2011</v>
      </c>
      <c r="L125">
        <v>2011</v>
      </c>
      <c r="M125">
        <v>12</v>
      </c>
      <c r="N125" t="s">
        <v>15</v>
      </c>
      <c r="O125">
        <v>12</v>
      </c>
      <c r="P125">
        <v>166</v>
      </c>
      <c r="Q125">
        <v>96</v>
      </c>
      <c r="R125">
        <v>70</v>
      </c>
      <c r="S125" t="s">
        <v>932</v>
      </c>
      <c r="T125" t="s">
        <v>933</v>
      </c>
      <c r="U125" t="s">
        <v>997</v>
      </c>
      <c r="V125" t="s">
        <v>998</v>
      </c>
      <c r="W125" t="s">
        <v>1003</v>
      </c>
      <c r="X125" t="s">
        <v>15</v>
      </c>
      <c r="Y125" t="s">
        <v>15</v>
      </c>
      <c r="Z125">
        <v>1</v>
      </c>
      <c r="AA125">
        <v>0.24742833357563035</v>
      </c>
      <c r="AB125" t="s">
        <v>15</v>
      </c>
      <c r="AC125" t="s">
        <v>15</v>
      </c>
      <c r="AD125" t="s">
        <v>15</v>
      </c>
      <c r="AE125">
        <v>0.48</v>
      </c>
      <c r="AF125">
        <v>-2.4999999999999911E-2</v>
      </c>
      <c r="AG125">
        <v>-0.12195121951219502</v>
      </c>
      <c r="AH125" s="70">
        <v>9.6951219512195111E-2</v>
      </c>
      <c r="AI125" s="70">
        <v>9.6951219512195111E-2</v>
      </c>
      <c r="AJ125">
        <v>1</v>
      </c>
      <c r="AK125" t="s">
        <v>724</v>
      </c>
      <c r="AL125">
        <v>1</v>
      </c>
      <c r="AM125" t="s">
        <v>936</v>
      </c>
      <c r="AN125" t="s">
        <v>937</v>
      </c>
      <c r="AO125" t="s">
        <v>24</v>
      </c>
      <c r="AP125" t="s">
        <v>17</v>
      </c>
      <c r="AQ125" t="s">
        <v>727</v>
      </c>
      <c r="AR125" t="s">
        <v>24</v>
      </c>
      <c r="AS125" s="38" t="s">
        <v>15</v>
      </c>
      <c r="AT125" t="s">
        <v>15</v>
      </c>
      <c r="AU125" s="58" t="s">
        <v>17</v>
      </c>
      <c r="AV125" s="69">
        <v>-0.14000000000000001</v>
      </c>
      <c r="AW125" s="21" t="s">
        <v>725</v>
      </c>
      <c r="AX125" s="60">
        <v>31</v>
      </c>
      <c r="AY125" s="21" t="s">
        <v>943</v>
      </c>
      <c r="AZ125" s="21">
        <f t="shared" si="0"/>
        <v>0.43215000000000003</v>
      </c>
      <c r="BF125" s="68" t="s">
        <v>1000</v>
      </c>
      <c r="BG125" t="s">
        <v>1001</v>
      </c>
    </row>
    <row r="126" spans="1:59" x14ac:dyDescent="0.2">
      <c r="A126">
        <v>1047</v>
      </c>
      <c r="B126" t="s">
        <v>1004</v>
      </c>
      <c r="C126" t="s">
        <v>1005</v>
      </c>
      <c r="D126" t="s">
        <v>1006</v>
      </c>
      <c r="E126" t="s">
        <v>1007</v>
      </c>
      <c r="F126">
        <v>2013</v>
      </c>
      <c r="G126" t="s">
        <v>755</v>
      </c>
      <c r="H126" t="s">
        <v>989</v>
      </c>
      <c r="I126" t="s">
        <v>640</v>
      </c>
      <c r="J126" t="s">
        <v>652</v>
      </c>
      <c r="K126">
        <v>2009</v>
      </c>
      <c r="L126">
        <v>2009</v>
      </c>
      <c r="M126">
        <v>12</v>
      </c>
      <c r="N126" t="s">
        <v>15</v>
      </c>
      <c r="O126">
        <v>12</v>
      </c>
      <c r="P126">
        <v>257</v>
      </c>
      <c r="Q126" t="s">
        <v>15</v>
      </c>
      <c r="R126" t="s">
        <v>15</v>
      </c>
      <c r="S126" t="s">
        <v>720</v>
      </c>
      <c r="T126" t="s">
        <v>769</v>
      </c>
      <c r="U126" t="s">
        <v>1008</v>
      </c>
      <c r="V126" t="s">
        <v>760</v>
      </c>
      <c r="W126">
        <v>691</v>
      </c>
      <c r="X126">
        <v>0.36499999999999999</v>
      </c>
      <c r="Y126">
        <v>9.2999999999999999E-2</v>
      </c>
      <c r="Z126">
        <v>1</v>
      </c>
      <c r="AA126">
        <v>0.57999999999999996</v>
      </c>
      <c r="AB126" t="s">
        <v>15</v>
      </c>
      <c r="AC126" t="s">
        <v>15</v>
      </c>
      <c r="AD126" t="s">
        <v>15</v>
      </c>
      <c r="AE126" t="s">
        <v>15</v>
      </c>
      <c r="AF126" t="s">
        <v>15</v>
      </c>
      <c r="AG126" t="s">
        <v>15</v>
      </c>
      <c r="AH126" s="70">
        <v>-0.251</v>
      </c>
      <c r="AI126" s="70">
        <v>-0.251</v>
      </c>
      <c r="AJ126">
        <v>1</v>
      </c>
      <c r="AK126" t="s">
        <v>935</v>
      </c>
      <c r="AL126">
        <v>-1</v>
      </c>
      <c r="AM126" t="s">
        <v>826</v>
      </c>
      <c r="AN126" t="s">
        <v>937</v>
      </c>
      <c r="AO126" t="s">
        <v>24</v>
      </c>
      <c r="AP126" t="s">
        <v>24</v>
      </c>
      <c r="AQ126" t="s">
        <v>24</v>
      </c>
      <c r="AR126" t="s">
        <v>24</v>
      </c>
      <c r="AS126" s="38" t="s">
        <v>15</v>
      </c>
      <c r="AT126">
        <v>16</v>
      </c>
      <c r="AU126" s="12" t="s">
        <v>24</v>
      </c>
      <c r="AV126" s="16" t="s">
        <v>15</v>
      </c>
      <c r="AW126" s="12" t="s">
        <v>15</v>
      </c>
      <c r="AX126" s="16" t="s">
        <v>15</v>
      </c>
      <c r="AY126" s="12" t="s">
        <v>15</v>
      </c>
      <c r="AZ126" s="21"/>
      <c r="BF126" t="s">
        <v>1009</v>
      </c>
    </row>
    <row r="127" spans="1:59" ht="16" customHeight="1" x14ac:dyDescent="0.2">
      <c r="A127" s="12">
        <v>1000008</v>
      </c>
      <c r="B127" s="68" t="s">
        <v>641</v>
      </c>
      <c r="C127" s="68" t="s">
        <v>642</v>
      </c>
      <c r="D127" s="73" t="s">
        <v>643</v>
      </c>
      <c r="E127" s="68" t="s">
        <v>15</v>
      </c>
      <c r="F127">
        <v>2022</v>
      </c>
      <c r="G127" s="68" t="s">
        <v>831</v>
      </c>
      <c r="H127" s="68" t="s">
        <v>831</v>
      </c>
      <c r="I127" s="68" t="s">
        <v>23</v>
      </c>
      <c r="J127" s="68" t="s">
        <v>719</v>
      </c>
      <c r="K127">
        <v>2007</v>
      </c>
      <c r="L127" s="68">
        <v>2001</v>
      </c>
      <c r="M127">
        <f>(2020-K127)*12</f>
        <v>156</v>
      </c>
      <c r="N127" s="68" t="s">
        <v>15</v>
      </c>
      <c r="O127">
        <f>(2020-L127)*12</f>
        <v>228</v>
      </c>
      <c r="P127" s="68" t="s">
        <v>15</v>
      </c>
      <c r="Q127">
        <v>27</v>
      </c>
      <c r="R127" s="68" t="s">
        <v>15</v>
      </c>
      <c r="S127" t="s">
        <v>720</v>
      </c>
      <c r="T127" s="12" t="s">
        <v>836</v>
      </c>
      <c r="U127" s="13" t="s">
        <v>1010</v>
      </c>
      <c r="V127" s="12" t="s">
        <v>15</v>
      </c>
      <c r="W127">
        <v>5</v>
      </c>
      <c r="X127" s="68" t="s">
        <v>15</v>
      </c>
      <c r="Y127" s="68" t="s">
        <v>15</v>
      </c>
      <c r="Z127" s="68" t="s">
        <v>15</v>
      </c>
      <c r="AA127" s="68" t="s">
        <v>15</v>
      </c>
      <c r="AB127" s="68" t="s">
        <v>15</v>
      </c>
      <c r="AC127" s="68" t="s">
        <v>15</v>
      </c>
      <c r="AD127" s="68" t="s">
        <v>15</v>
      </c>
      <c r="AE127" s="68" t="s">
        <v>15</v>
      </c>
      <c r="AF127" s="68" t="s">
        <v>15</v>
      </c>
      <c r="AG127" s="68" t="s">
        <v>15</v>
      </c>
      <c r="AH127" s="67" t="s">
        <v>15</v>
      </c>
      <c r="AI127" s="67" t="s">
        <v>15</v>
      </c>
      <c r="AJ127" s="68" t="s">
        <v>15</v>
      </c>
      <c r="AK127" s="12" t="s">
        <v>1011</v>
      </c>
      <c r="AL127" s="12">
        <v>-1</v>
      </c>
      <c r="AM127" s="12" t="s">
        <v>725</v>
      </c>
      <c r="AN127" s="12" t="s">
        <v>803</v>
      </c>
      <c r="AO127" s="12" t="s">
        <v>24</v>
      </c>
      <c r="AP127" s="12" t="s">
        <v>24</v>
      </c>
      <c r="AQ127" s="12" t="s">
        <v>15</v>
      </c>
      <c r="AR127" s="12" t="s">
        <v>24</v>
      </c>
      <c r="AS127" s="12" t="s">
        <v>15</v>
      </c>
      <c r="AT127" s="12" t="s">
        <v>15</v>
      </c>
      <c r="AU127" s="58" t="s">
        <v>17</v>
      </c>
      <c r="AV127" s="74">
        <v>6.2E-2</v>
      </c>
      <c r="AW127" s="21" t="s">
        <v>725</v>
      </c>
      <c r="AX127" s="60">
        <v>27</v>
      </c>
      <c r="AY127" s="21" t="s">
        <v>1012</v>
      </c>
      <c r="AZ127" s="21">
        <v>89</v>
      </c>
      <c r="BB127" s="68" t="s">
        <v>1013</v>
      </c>
    </row>
    <row r="128" spans="1:59" x14ac:dyDescent="0.2">
      <c r="A128" s="2" t="s">
        <v>15</v>
      </c>
      <c r="B128" s="2" t="s">
        <v>648</v>
      </c>
      <c r="C128" s="2" t="s">
        <v>649</v>
      </c>
      <c r="D128" s="2" t="s">
        <v>650</v>
      </c>
      <c r="E128" s="75" t="s">
        <v>651</v>
      </c>
      <c r="F128" s="75">
        <v>2022</v>
      </c>
      <c r="G128" s="75" t="s">
        <v>755</v>
      </c>
      <c r="H128" s="75" t="s">
        <v>1014</v>
      </c>
      <c r="I128" s="75" t="s">
        <v>640</v>
      </c>
      <c r="J128" s="75" t="s">
        <v>652</v>
      </c>
      <c r="K128" s="75">
        <v>2019</v>
      </c>
      <c r="L128" s="75" t="s">
        <v>15</v>
      </c>
      <c r="M128" s="75">
        <f>425/30.43687</f>
        <v>13.963328029459008</v>
      </c>
      <c r="N128" s="75" t="s">
        <v>15</v>
      </c>
      <c r="O128">
        <f>(425+30)/30.43687</f>
        <v>14.94897471389141</v>
      </c>
      <c r="P128" s="75">
        <v>1018</v>
      </c>
      <c r="Q128">
        <f>P128-R128</f>
        <v>922</v>
      </c>
      <c r="R128" s="75">
        <v>96</v>
      </c>
      <c r="S128" s="76" t="s">
        <v>932</v>
      </c>
      <c r="T128" s="76" t="s">
        <v>933</v>
      </c>
      <c r="U128" s="75" t="s">
        <v>1015</v>
      </c>
      <c r="V128" s="75" t="s">
        <v>975</v>
      </c>
      <c r="W128">
        <v>3306</v>
      </c>
      <c r="X128">
        <v>0.48</v>
      </c>
      <c r="Y128">
        <v>0.08</v>
      </c>
      <c r="Z128" s="75">
        <v>1</v>
      </c>
      <c r="AA128" s="70">
        <f>'[1]Effect size calculator cookst'!C127</f>
        <v>0.42721131270534268</v>
      </c>
      <c r="AB128" s="68" t="s">
        <v>15</v>
      </c>
      <c r="AC128" s="68" t="s">
        <v>15</v>
      </c>
      <c r="AD128" s="68" t="s">
        <v>15</v>
      </c>
      <c r="AE128" s="68" t="s">
        <v>15</v>
      </c>
      <c r="AF128" s="68">
        <v>1.55</v>
      </c>
      <c r="AG128" s="68" t="s">
        <v>15</v>
      </c>
      <c r="AH128" s="67">
        <v>-0.38</v>
      </c>
      <c r="AI128" s="67">
        <v>-0.38</v>
      </c>
      <c r="AJ128" s="68" t="s">
        <v>15</v>
      </c>
      <c r="AK128" s="68" t="s">
        <v>777</v>
      </c>
      <c r="AM128" s="12" t="s">
        <v>725</v>
      </c>
      <c r="AN128" t="s">
        <v>937</v>
      </c>
      <c r="AO128" s="68" t="s">
        <v>24</v>
      </c>
      <c r="AP128" s="68" t="s">
        <v>17</v>
      </c>
      <c r="AQ128" s="68" t="s">
        <v>727</v>
      </c>
      <c r="AR128" s="68" t="s">
        <v>24</v>
      </c>
      <c r="AS128" s="46" t="s">
        <v>15</v>
      </c>
      <c r="AT128">
        <v>6</v>
      </c>
      <c r="AU128" s="68" t="s">
        <v>24</v>
      </c>
      <c r="AV128" s="67" t="s">
        <v>15</v>
      </c>
      <c r="AW128" s="21" t="s">
        <v>725</v>
      </c>
      <c r="AX128" s="67" t="s">
        <v>15</v>
      </c>
      <c r="AY128" s="21" t="s">
        <v>15</v>
      </c>
      <c r="BE128" s="68" t="s">
        <v>1016</v>
      </c>
      <c r="BF128" s="68" t="s">
        <v>1017</v>
      </c>
    </row>
    <row r="129" spans="1:61" x14ac:dyDescent="0.2">
      <c r="A129" s="75" t="s">
        <v>15</v>
      </c>
      <c r="B129" s="75" t="s">
        <v>653</v>
      </c>
      <c r="C129" s="75" t="s">
        <v>654</v>
      </c>
      <c r="D129" s="75" t="s">
        <v>655</v>
      </c>
      <c r="E129" s="75" t="s">
        <v>656</v>
      </c>
      <c r="F129" s="75">
        <v>2022</v>
      </c>
      <c r="G129" s="75" t="s">
        <v>831</v>
      </c>
      <c r="H129" s="75" t="s">
        <v>831</v>
      </c>
      <c r="I129" s="75" t="s">
        <v>23</v>
      </c>
      <c r="J129" s="75" t="s">
        <v>719</v>
      </c>
      <c r="K129" s="75">
        <v>2002</v>
      </c>
      <c r="L129" s="75" t="s">
        <v>15</v>
      </c>
      <c r="M129">
        <f>5*12</f>
        <v>60</v>
      </c>
      <c r="N129" t="s">
        <v>15</v>
      </c>
      <c r="O129">
        <f>M129</f>
        <v>60</v>
      </c>
      <c r="P129" s="68" t="s">
        <v>15</v>
      </c>
      <c r="Q129">
        <v>40</v>
      </c>
      <c r="R129" s="68" t="s">
        <v>15</v>
      </c>
      <c r="S129" t="s">
        <v>720</v>
      </c>
      <c r="T129" s="12" t="s">
        <v>836</v>
      </c>
      <c r="U129" t="s">
        <v>1018</v>
      </c>
      <c r="V129" t="s">
        <v>760</v>
      </c>
      <c r="W129">
        <v>1</v>
      </c>
      <c r="X129" s="68" t="s">
        <v>15</v>
      </c>
      <c r="Y129" s="68" t="s">
        <v>15</v>
      </c>
      <c r="Z129" s="68" t="s">
        <v>15</v>
      </c>
      <c r="AA129" s="68" t="s">
        <v>15</v>
      </c>
      <c r="AB129">
        <v>2.2000000000000001E-3</v>
      </c>
      <c r="AC129">
        <v>5.4999999999999997E-3</v>
      </c>
      <c r="AD129">
        <f>AB129-AC129</f>
        <v>-3.2999999999999995E-3</v>
      </c>
      <c r="AE129" s="68" t="s">
        <v>15</v>
      </c>
      <c r="AF129" s="68" t="s">
        <v>15</v>
      </c>
      <c r="AG129" s="68" t="s">
        <v>15</v>
      </c>
      <c r="AH129" s="67" t="s">
        <v>15</v>
      </c>
      <c r="AI129" s="67" t="s">
        <v>15</v>
      </c>
      <c r="AJ129" s="68" t="s">
        <v>15</v>
      </c>
      <c r="AK129" s="68" t="s">
        <v>724</v>
      </c>
      <c r="AL129">
        <v>-1</v>
      </c>
      <c r="AM129" s="12" t="s">
        <v>725</v>
      </c>
      <c r="AN129" t="s">
        <v>937</v>
      </c>
      <c r="AO129" s="68" t="s">
        <v>24</v>
      </c>
      <c r="AP129" s="68" t="s">
        <v>24</v>
      </c>
      <c r="AQ129" s="68" t="s">
        <v>15</v>
      </c>
      <c r="AR129" s="68" t="s">
        <v>17</v>
      </c>
      <c r="AS129" s="46" t="s">
        <v>728</v>
      </c>
      <c r="AT129" s="68" t="s">
        <v>15</v>
      </c>
      <c r="AU129" s="77" t="s">
        <v>17</v>
      </c>
      <c r="AV129" s="70">
        <f>[1]Verra_comparison_new!AF53</f>
        <v>0.67737999367309576</v>
      </c>
      <c r="AW129" s="21" t="s">
        <v>725</v>
      </c>
      <c r="AX129" s="78">
        <v>40</v>
      </c>
      <c r="BC129" s="68" t="s">
        <v>1019</v>
      </c>
      <c r="BD129" s="68" t="s">
        <v>1020</v>
      </c>
      <c r="BE129" s="68" t="s">
        <v>1021</v>
      </c>
    </row>
    <row r="130" spans="1:61" x14ac:dyDescent="0.2">
      <c r="A130" s="68" t="s">
        <v>15</v>
      </c>
      <c r="B130" t="s">
        <v>657</v>
      </c>
      <c r="C130" s="79" t="s">
        <v>658</v>
      </c>
      <c r="D130" s="79" t="s">
        <v>659</v>
      </c>
      <c r="E130" s="79" t="s">
        <v>660</v>
      </c>
      <c r="F130" s="79">
        <v>2022</v>
      </c>
      <c r="G130" s="79" t="s">
        <v>922</v>
      </c>
      <c r="H130" s="38" t="s">
        <v>923</v>
      </c>
      <c r="I130" t="s">
        <v>23</v>
      </c>
      <c r="J130" t="s">
        <v>924</v>
      </c>
      <c r="K130">
        <v>2012</v>
      </c>
      <c r="L130">
        <v>1986</v>
      </c>
      <c r="M130">
        <f>(2021-2012)*12</f>
        <v>108</v>
      </c>
      <c r="N130" t="s">
        <v>15</v>
      </c>
      <c r="O130">
        <f>(2020-L130)*12</f>
        <v>408</v>
      </c>
      <c r="P130" s="68" t="s">
        <v>15</v>
      </c>
      <c r="Q130" s="68">
        <v>37</v>
      </c>
      <c r="R130" s="68" t="s">
        <v>15</v>
      </c>
      <c r="S130" t="s">
        <v>720</v>
      </c>
      <c r="T130" t="s">
        <v>954</v>
      </c>
      <c r="U130" t="s">
        <v>1022</v>
      </c>
      <c r="V130" t="s">
        <v>1023</v>
      </c>
      <c r="W130">
        <v>6798</v>
      </c>
      <c r="X130" s="68" t="s">
        <v>15</v>
      </c>
      <c r="Y130" s="68" t="s">
        <v>15</v>
      </c>
      <c r="Z130" s="68" t="s">
        <v>15</v>
      </c>
      <c r="AA130" s="68" t="s">
        <v>15</v>
      </c>
      <c r="AB130" s="68" t="s">
        <v>15</v>
      </c>
      <c r="AC130" s="68" t="s">
        <v>15</v>
      </c>
      <c r="AD130" s="68" t="s">
        <v>15</v>
      </c>
      <c r="AE130" s="68" t="s">
        <v>15</v>
      </c>
      <c r="AF130" s="68" t="s">
        <v>15</v>
      </c>
      <c r="AG130" s="68" t="s">
        <v>15</v>
      </c>
      <c r="AH130" s="67">
        <v>0</v>
      </c>
      <c r="AI130" s="67">
        <v>0</v>
      </c>
      <c r="AJ130" s="68" t="s">
        <v>15</v>
      </c>
      <c r="AK130" s="68" t="s">
        <v>927</v>
      </c>
      <c r="AL130" s="68">
        <v>1</v>
      </c>
      <c r="AM130" s="21" t="s">
        <v>725</v>
      </c>
      <c r="AN130" t="s">
        <v>937</v>
      </c>
      <c r="AO130" s="68" t="s">
        <v>24</v>
      </c>
      <c r="AP130" s="68" t="s">
        <v>24</v>
      </c>
      <c r="AQ130" s="68" t="s">
        <v>15</v>
      </c>
      <c r="AR130" s="68" t="s">
        <v>24</v>
      </c>
      <c r="AS130" s="46" t="s">
        <v>15</v>
      </c>
      <c r="AT130" s="68" t="s">
        <v>15</v>
      </c>
      <c r="AU130" s="80" t="s">
        <v>17</v>
      </c>
      <c r="AV130" s="70">
        <v>0</v>
      </c>
      <c r="AW130" s="21" t="s">
        <v>725</v>
      </c>
      <c r="AX130" s="81">
        <v>37</v>
      </c>
      <c r="AY130" s="21" t="s">
        <v>928</v>
      </c>
      <c r="AZ130" s="68" t="s">
        <v>15</v>
      </c>
      <c r="BB130" t="s">
        <v>1024</v>
      </c>
      <c r="BE130" s="68" t="s">
        <v>1025</v>
      </c>
    </row>
    <row r="131" spans="1:61" ht="16" customHeight="1" x14ac:dyDescent="0.2">
      <c r="A131" s="12">
        <v>701</v>
      </c>
      <c r="B131" s="12" t="s">
        <v>1026</v>
      </c>
      <c r="C131" s="12" t="s">
        <v>568</v>
      </c>
      <c r="D131" s="12" t="s">
        <v>1027</v>
      </c>
      <c r="E131" s="12" t="s">
        <v>570</v>
      </c>
      <c r="F131" s="12">
        <v>2020</v>
      </c>
      <c r="G131" s="12" t="s">
        <v>717</v>
      </c>
      <c r="H131" s="12" t="s">
        <v>718</v>
      </c>
      <c r="I131" s="12" t="s">
        <v>23</v>
      </c>
      <c r="J131" s="12" t="s">
        <v>719</v>
      </c>
      <c r="K131" s="12">
        <v>2009</v>
      </c>
      <c r="L131" s="12">
        <v>2001</v>
      </c>
      <c r="M131" s="12">
        <v>74</v>
      </c>
      <c r="N131" s="12" t="s">
        <v>15</v>
      </c>
      <c r="O131" s="12">
        <v>96</v>
      </c>
      <c r="P131" s="12" t="s">
        <v>15</v>
      </c>
      <c r="Q131" s="12">
        <v>12</v>
      </c>
      <c r="R131" s="12" t="s">
        <v>15</v>
      </c>
      <c r="S131" s="12" t="s">
        <v>720</v>
      </c>
      <c r="T131" s="12" t="s">
        <v>836</v>
      </c>
      <c r="U131" s="13" t="s">
        <v>1010</v>
      </c>
      <c r="V131" s="12" t="s">
        <v>15</v>
      </c>
      <c r="W131" s="12">
        <v>24190</v>
      </c>
      <c r="X131" s="13" t="s">
        <v>15</v>
      </c>
      <c r="Y131" s="12" t="s">
        <v>15</v>
      </c>
      <c r="Z131" s="12" t="s">
        <v>24</v>
      </c>
      <c r="AA131" s="12" t="s">
        <v>15</v>
      </c>
      <c r="AB131" s="12" t="s">
        <v>15</v>
      </c>
      <c r="AC131" s="12" t="s">
        <v>15</v>
      </c>
      <c r="AD131" s="12" t="s">
        <v>15</v>
      </c>
      <c r="AE131" s="12" t="s">
        <v>15</v>
      </c>
      <c r="AF131" s="12" t="s">
        <v>15</v>
      </c>
      <c r="AG131" s="12" t="s">
        <v>15</v>
      </c>
      <c r="AH131" s="12" t="s">
        <v>15</v>
      </c>
      <c r="AI131" s="12" t="s">
        <v>15</v>
      </c>
      <c r="AJ131" s="18">
        <v>1</v>
      </c>
      <c r="AK131" s="12" t="s">
        <v>1011</v>
      </c>
      <c r="AL131" s="12">
        <v>1</v>
      </c>
      <c r="AM131" s="12" t="s">
        <v>725</v>
      </c>
      <c r="AN131" s="12" t="s">
        <v>803</v>
      </c>
      <c r="AO131" s="12" t="s">
        <v>24</v>
      </c>
      <c r="AP131" s="12" t="s">
        <v>24</v>
      </c>
      <c r="AQ131" s="12" t="s">
        <v>15</v>
      </c>
      <c r="AR131" s="12" t="s">
        <v>24</v>
      </c>
      <c r="AS131" s="12" t="s">
        <v>15</v>
      </c>
      <c r="AT131" s="12" t="s">
        <v>15</v>
      </c>
      <c r="AU131" s="58" t="s">
        <v>17</v>
      </c>
      <c r="AV131" s="82">
        <f>[1]Verra_comparison_new!AE53</f>
        <v>1.3569773176896161E-2</v>
      </c>
      <c r="AW131" s="83" t="s">
        <v>725</v>
      </c>
      <c r="AX131" s="12">
        <v>12</v>
      </c>
      <c r="AY131" s="12" t="s">
        <v>1012</v>
      </c>
      <c r="AZ131" s="12">
        <v>24.8</v>
      </c>
      <c r="BA131" s="19"/>
      <c r="BB131" s="19" t="s">
        <v>1028</v>
      </c>
      <c r="BC131" s="19"/>
      <c r="BD131" s="19"/>
      <c r="BE131" s="20" t="s">
        <v>1029</v>
      </c>
      <c r="BF131" s="19"/>
      <c r="BG131" s="19"/>
      <c r="BH131" s="12"/>
      <c r="BI131" s="12"/>
    </row>
    <row r="132" spans="1:61" x14ac:dyDescent="0.2">
      <c r="A132" s="68"/>
    </row>
    <row r="133" spans="1:61" x14ac:dyDescent="0.2">
      <c r="AX133" s="84"/>
    </row>
    <row r="139" spans="1:61" x14ac:dyDescent="0.2">
      <c r="C139" s="68"/>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Relevance_check</vt:lpstr>
      <vt:lpstr>Included_studies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Probst  Benedict</dc:creator>
  <cp:lastModifiedBy>Probst  Benedict</cp:lastModifiedBy>
  <dcterms:created xsi:type="dcterms:W3CDTF">2023-07-07T14:40:05Z</dcterms:created>
  <dcterms:modified xsi:type="dcterms:W3CDTF">2023-07-07T14:41:24Z</dcterms:modified>
</cp:coreProperties>
</file>