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3_ANNA_on Cereal\11_Writtten_22.08.19\_LrYr paper\Final submission folder\"/>
    </mc:Choice>
  </mc:AlternateContent>
  <bookViews>
    <workbookView xWindow="0" yWindow="0" windowWidth="20490" windowHeight="7500" tabRatio="766"/>
  </bookViews>
  <sheets>
    <sheet name="Sup Table 4" sheetId="8" r:id="rId1"/>
  </sheets>
  <calcPr calcId="162913"/>
</workbook>
</file>

<file path=xl/calcChain.xml><?xml version="1.0" encoding="utf-8"?>
<calcChain xmlns="http://schemas.openxmlformats.org/spreadsheetml/2006/main">
  <c r="G103" i="8" l="1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</calcChain>
</file>

<file path=xl/sharedStrings.xml><?xml version="1.0" encoding="utf-8"?>
<sst xmlns="http://schemas.openxmlformats.org/spreadsheetml/2006/main" count="209" uniqueCount="92">
  <si>
    <t>Description</t>
  </si>
  <si>
    <t>Scientific Name</t>
  </si>
  <si>
    <t>Query Cover</t>
  </si>
  <si>
    <t>E value</t>
  </si>
  <si>
    <t>Per. ident</t>
  </si>
  <si>
    <t>Acc. Len</t>
  </si>
  <si>
    <t xml:space="preserve">Accession  </t>
  </si>
  <si>
    <t>Aegilops tauschii subsp. strangulata</t>
  </si>
  <si>
    <t>Triticum urartu</t>
  </si>
  <si>
    <t>Triticum aestivum</t>
  </si>
  <si>
    <t>Triticum dicoccoides</t>
  </si>
  <si>
    <t>Dasypyrum villosum</t>
  </si>
  <si>
    <t>Lolium rigidum</t>
  </si>
  <si>
    <t>Hordeum vulgare subsp. vulgare</t>
  </si>
  <si>
    <t>Brachypodium distachyon</t>
  </si>
  <si>
    <t xml:space="preserve">		</t>
  </si>
  <si>
    <t>putative disease resistance protein RGA1 [Aegilops tauschii subsp. strangulata]</t>
  </si>
  <si>
    <t>disease resistance protein RGA2-like [Triticum aestivum]</t>
  </si>
  <si>
    <t>putative disease resistance protein RGA3 isoform X2 [Triticum aestivum]</t>
  </si>
  <si>
    <t>putative disease resistance protein RGA3 isoform X1 [Triticum aestivum]</t>
  </si>
  <si>
    <t>putative disease resistance protein RGA1 isoform X1 [Aegilops tauschii subsp. strangulata]</t>
  </si>
  <si>
    <t>hypothetical protein CFC21_013227 [Triticum aestivum]</t>
  </si>
  <si>
    <t>putative disease resistance protein RGA1 [Triticum aestivum]</t>
  </si>
  <si>
    <t>LOW QUALITY PROTEIN: putative disease resistance protein RGA3 [Brachypodium distachyon]</t>
  </si>
  <si>
    <t>disease resistance protein RGA2-like [Triticum urartu]</t>
  </si>
  <si>
    <t>disease resistance protein RGA2-like isoform X1 [Triticum aestivum]</t>
  </si>
  <si>
    <t>putative disease resistance protein RGA1 [Triticum urartu]</t>
  </si>
  <si>
    <t>hypothetical protein CFC21_049919 [Triticum aestivum]</t>
  </si>
  <si>
    <t>disease resistance protein RGA2-like isoform X2 [Triticum aestivum]</t>
  </si>
  <si>
    <t>putative disease resistance protein RGA3 [Lolium rigidum]</t>
  </si>
  <si>
    <t>putative disease resistance protein RGA3 [Triticum aestivum]</t>
  </si>
  <si>
    <t>hypothetical protein BRADI_2g60230v3 [Brachypodium distachyon]</t>
  </si>
  <si>
    <t>putative disease resistance protein RGA3 isoform X1 [Brachypodium distachyon]</t>
  </si>
  <si>
    <t>putative disease resistance protein RGA3 isoform X2 [Brachypodium distachyon]</t>
  </si>
  <si>
    <t>unnamed protein product [Triticum turgidum subsp. durum]</t>
  </si>
  <si>
    <t>Triticum turgidum subsp. durum</t>
  </si>
  <si>
    <t>putative disease resistance protein RGA3 [Triticum dicoccoides]</t>
  </si>
  <si>
    <t>disease resistance protein RGA2-like [Lolium rigidum]</t>
  </si>
  <si>
    <t>disease resistance protein RGA2-like [Aegilops tauschii subsp. strangulata]</t>
  </si>
  <si>
    <t>putative disease resistance protein RGA4 [Lolium rigidum]</t>
  </si>
  <si>
    <t>hypothetical protein BRADI_2g60260v3 [Brachypodium distachyon]</t>
  </si>
  <si>
    <t>putative disease resistance protein RGA3 isoform X2 [Aegilops tauschii subsp. strangulata]</t>
  </si>
  <si>
    <t>putative disease resistance protein RGA1 [Triticum dicoccoides]</t>
  </si>
  <si>
    <t>putative disease resistance protein RGA3 isoform X3 [Aegilops tauschii subsp. strangulata]</t>
  </si>
  <si>
    <t>putative disease resistance protein RGA4 [Oryza glaberrima]</t>
  </si>
  <si>
    <t>Oryza glaberrima</t>
  </si>
  <si>
    <t>Putative disease resistance protein RGA3 [Triticum urartu]</t>
  </si>
  <si>
    <t>putative disease resistance protein RGA3 [Hordeum vulgare subsp. vulgare]</t>
  </si>
  <si>
    <t>hypothetical protein BRADI_2g60250v3 [Brachypodium distachyon]</t>
  </si>
  <si>
    <t>Disease resistance protein RGA2 [Triticum urartu]</t>
  </si>
  <si>
    <t>hypothetical protein CFC21_075274 [Triticum aestivum]</t>
  </si>
  <si>
    <t>putative disease resistance protein RGA3 [Triticum urartu]</t>
  </si>
  <si>
    <t>hypothetical protein CFC21_081221 [Triticum aestivum]</t>
  </si>
  <si>
    <t>putative disease resistance protein RGA3 isoform X4 [Triticum aestivum]</t>
  </si>
  <si>
    <t>NBS-LRR disease resistance protein [Dasypyrum villosum]</t>
  </si>
  <si>
    <t>putative disease resistance protein RGA3 isoform X1 [Aegilops tauschii subsp. strangulata]</t>
  </si>
  <si>
    <t>predicted protein [Hordeum vulgare subsp. vulgare]</t>
  </si>
  <si>
    <t>putative disease resistance protein RGA1 [Hordeum vulgare subsp. vulgare]</t>
  </si>
  <si>
    <t>disease resistance protein RGA2-like [Triticum dicoccoides]</t>
  </si>
  <si>
    <t>putative disease resistance protein RGA4 [Triticum aestivum]</t>
  </si>
  <si>
    <t>hypothetical protein CFC21_075275 [Triticum aestivum]</t>
  </si>
  <si>
    <t>disease resistance protein RGA2-like [Oryza glaberrima]</t>
  </si>
  <si>
    <t>hypothetical protein CFC21_049921 [Triticum aestivum]</t>
  </si>
  <si>
    <t>putative disease resistance protein RGA3 isoform X3 [Triticum aestivum]</t>
  </si>
  <si>
    <t>hypothetical protein CFC21_008917 [Triticum aestivum]</t>
  </si>
  <si>
    <t>putative disease resistance protein RGA3 [Hordeum vulgare]</t>
  </si>
  <si>
    <t>Hordeum vulgare</t>
  </si>
  <si>
    <t>disease resistance protein RGA2-like isoform X5 [Triticum aestivum]</t>
  </si>
  <si>
    <t>disease resistance protein RGA2-like isoform X4 [Triticum aestivum]</t>
  </si>
  <si>
    <t>disease resistance protein RGA2-like isoform X3 [Triticum aestivum]</t>
  </si>
  <si>
    <t>disease resistance protein RGA2 isoform X1 [Aegilops tauschii subsp. strangulata]</t>
  </si>
  <si>
    <t>disease resistance protein RGA2 isoform X4 [Aegilops tauschii subsp. strangulata]</t>
  </si>
  <si>
    <t>disease resistance protein RGA2 isoform X3 [Aegilops tauschii subsp. strangulata]</t>
  </si>
  <si>
    <t>disease resistance protein RGA2 isoform X2 [Aegilops tauschii subsp. strangulata]</t>
  </si>
  <si>
    <t>disease resistance protein RGA2 [Oryza sativa Japonica Group]</t>
  </si>
  <si>
    <t>Oryza sativa Japonica Group</t>
  </si>
  <si>
    <t>putative blight resistance protein [Oryza sativa Japonica Group]</t>
  </si>
  <si>
    <t>putative disease resistance protein RGA1 isoform X3 [Aegilops tauschii subsp. strangulata]</t>
  </si>
  <si>
    <t>putative disease resistance protein RGA1 isoform X4 [Aegilops tauschii subsp. strangulata]</t>
  </si>
  <si>
    <t>putative disease resistance protein RGA1 isoform X7 [Triticum aestivum]</t>
  </si>
  <si>
    <t>putative disease resistance protein RGA1 isoform X5 [Aegilops tauschii subsp. strangulata]</t>
  </si>
  <si>
    <t>putative disease resistance protein RGA1 isoform X8 [Triticum aestivum]</t>
  </si>
  <si>
    <t>putative disease resistance protein RGA1 isoform X5 [Triticum aestivum]</t>
  </si>
  <si>
    <t>putative disease resistance protein RGA1 isoform X6 [Triticum aestivum]</t>
  </si>
  <si>
    <t>putative disease resistance protein RGA1 isoform X2 [Aegilops tauschii subsp. strangulata]</t>
  </si>
  <si>
    <t>putative disease resistance protein RGA1 isoform X3 [Triticum aestivum]</t>
  </si>
  <si>
    <t>putative disease resistance protein RGA1 isoform X4 [Triticum aestivum]</t>
  </si>
  <si>
    <t>putative disease resistance protein RGA1 isoform X2 [Triticum aestivum]</t>
  </si>
  <si>
    <t>putative disease resistance protein RGA1 isoform X1 [Triticum aestivum]</t>
  </si>
  <si>
    <t>hypothetical protein CFC21_100960 [Triticum aestivum]</t>
  </si>
  <si>
    <t>hypothetical protein OsJ_04697 [Oryza sativa Japonica Group]</t>
  </si>
  <si>
    <t>Supplementary Table 4.   Lr/Yr548 protein sequence similarity in cereal species.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</si>
</sst>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0" fontId="20" fillId="0" borderId="0" xfId="0" applyFont="1"/>
    <xf numFmtId="9" fontId="20" fillId="0" borderId="0" xfId="0" applyNumberFormat="1" applyFont="1"/>
    <xf numFmtId="0" fontId="21" fillId="0" borderId="10" xfId="0" applyFont="1" applyBorder="1"/>
    <xf numFmtId="0" fontId="21" fillId="0" borderId="11" xfId="0" applyFont="1" applyBorder="1"/>
    <xf numFmtId="0" fontId="20" fillId="0" borderId="12" xfId="0" applyFont="1" applyBorder="1"/>
    <xf numFmtId="9" fontId="20" fillId="0" borderId="12" xfId="0" applyNumberFormat="1" applyFont="1" applyBorder="1"/>
    <xf numFmtId="0" fontId="22" fillId="0" borderId="0" xfId="0" applyFont="1"/>
    <xf numFmtId="0" fontId="23" fillId="0" borderId="11" xfId="0" applyFont="1" applyBorder="1"/>
    <xf numFmtId="0" fontId="24" fillId="0" borderId="0" xfId="0" applyFont="1"/>
    <xf numFmtId="0" fontId="24" fillId="0" borderId="12" xfId="0" applyFont="1" applyBorder="1"/>
    <xf numFmtId="0" fontId="19" fillId="0" borderId="0" xfId="0" applyFont="1" applyFill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sqref="A1:J1"/>
    </sheetView>
  </sheetViews>
  <sheetFormatPr defaultRowHeight="15.75" x14ac:dyDescent="0.25"/>
  <cols>
    <col min="1" max="1" width="78.25" bestFit="1" customWidth="1"/>
    <col min="2" max="2" width="29" style="7" bestFit="1" customWidth="1"/>
    <col min="3" max="3" width="12.875" customWidth="1"/>
    <col min="5" max="5" width="8.875" bestFit="1" customWidth="1"/>
    <col min="6" max="6" width="8.25" bestFit="1" customWidth="1"/>
    <col min="7" max="7" width="15" bestFit="1" customWidth="1"/>
  </cols>
  <sheetData>
    <row r="1" spans="1:10" x14ac:dyDescent="0.25">
      <c r="A1" s="11" t="s">
        <v>91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6.5" thickBot="1" x14ac:dyDescent="0.3"/>
    <row r="3" spans="1:10" ht="16.5" thickBot="1" x14ac:dyDescent="0.3">
      <c r="A3" s="3" t="s">
        <v>0</v>
      </c>
      <c r="B3" s="8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10" x14ac:dyDescent="0.25">
      <c r="A4" s="1" t="s">
        <v>16</v>
      </c>
      <c r="B4" s="9" t="s">
        <v>7</v>
      </c>
      <c r="C4" s="2">
        <v>0.97</v>
      </c>
      <c r="D4" s="1">
        <v>0</v>
      </c>
      <c r="E4" s="1">
        <v>78.67</v>
      </c>
      <c r="F4" s="1">
        <v>1346</v>
      </c>
      <c r="G4" s="1" t="str">
        <f>HYPERLINK("https://www.ncbi.nlm.nih.gov/protein/XP_020162862.1?report=genbank&amp;log$=prottop&amp;blast_rank=1&amp;RID=5TPRM8MD016","XP_020162862.1")</f>
        <v>XP_020162862.1</v>
      </c>
    </row>
    <row r="5" spans="1:10" x14ac:dyDescent="0.25">
      <c r="A5" s="1" t="s">
        <v>17</v>
      </c>
      <c r="B5" s="9" t="s">
        <v>9</v>
      </c>
      <c r="C5" s="2">
        <v>0.97</v>
      </c>
      <c r="D5" s="1">
        <v>0</v>
      </c>
      <c r="E5" s="1">
        <v>60.69</v>
      </c>
      <c r="F5" s="1">
        <v>1506</v>
      </c>
      <c r="G5" s="1" t="str">
        <f>HYPERLINK("https://www.ncbi.nlm.nih.gov/protein/XP_044359446.1?report=genbank&amp;log$=prottop&amp;blast_rank=2&amp;RID=5TPRM8MD016","XP_044359446.1")</f>
        <v>XP_044359446.1</v>
      </c>
    </row>
    <row r="6" spans="1:10" x14ac:dyDescent="0.25">
      <c r="A6" s="1" t="s">
        <v>18</v>
      </c>
      <c r="B6" s="9" t="s">
        <v>9</v>
      </c>
      <c r="C6" s="2">
        <v>0.97</v>
      </c>
      <c r="D6" s="1">
        <v>0</v>
      </c>
      <c r="E6" s="1">
        <v>57.82</v>
      </c>
      <c r="F6" s="1">
        <v>1553</v>
      </c>
      <c r="G6" s="1" t="str">
        <f>HYPERLINK("https://www.ncbi.nlm.nih.gov/protein/XP_044359457.1?report=genbank&amp;log$=prottop&amp;blast_rank=3&amp;RID=5TPRM8MD016","XP_044359457.1")</f>
        <v>XP_044359457.1</v>
      </c>
    </row>
    <row r="7" spans="1:10" x14ac:dyDescent="0.25">
      <c r="A7" s="1" t="s">
        <v>19</v>
      </c>
      <c r="B7" s="9" t="s">
        <v>9</v>
      </c>
      <c r="C7" s="2">
        <v>0.97</v>
      </c>
      <c r="D7" s="1">
        <v>0</v>
      </c>
      <c r="E7" s="1">
        <v>57.63</v>
      </c>
      <c r="F7" s="1">
        <v>1558</v>
      </c>
      <c r="G7" s="1" t="str">
        <f>HYPERLINK("https://www.ncbi.nlm.nih.gov/protein/XP_044359453.1?report=genbank&amp;log$=prottop&amp;blast_rank=4&amp;RID=5TPRM8MD016","XP_044359453.1")</f>
        <v>XP_044359453.1</v>
      </c>
    </row>
    <row r="8" spans="1:10" x14ac:dyDescent="0.25">
      <c r="A8" s="1" t="s">
        <v>20</v>
      </c>
      <c r="B8" s="9" t="s">
        <v>7</v>
      </c>
      <c r="C8" s="2">
        <v>0.97</v>
      </c>
      <c r="D8" s="1">
        <v>0</v>
      </c>
      <c r="E8" s="1">
        <v>58.56</v>
      </c>
      <c r="F8" s="1">
        <v>1458</v>
      </c>
      <c r="G8" s="1" t="str">
        <f>HYPERLINK("https://www.ncbi.nlm.nih.gov/protein/XP_020156333.1?report=genbank&amp;log$=prottop&amp;blast_rank=5&amp;RID=5TPRM8MD016","XP_020156333.1")</f>
        <v>XP_020156333.1</v>
      </c>
    </row>
    <row r="9" spans="1:10" x14ac:dyDescent="0.25">
      <c r="A9" s="1" t="s">
        <v>21</v>
      </c>
      <c r="B9" s="9" t="s">
        <v>9</v>
      </c>
      <c r="C9" s="2">
        <v>0.97</v>
      </c>
      <c r="D9" s="1">
        <v>0</v>
      </c>
      <c r="E9" s="1">
        <v>59.68</v>
      </c>
      <c r="F9" s="1">
        <v>1540</v>
      </c>
      <c r="G9" s="1" t="str">
        <f>HYPERLINK("https://www.ncbi.nlm.nih.gov/protein/KAF6996956.1?report=genbank&amp;log$=prottop&amp;blast_rank=6&amp;RID=5TPRM8MD016","KAF6996956.1")</f>
        <v>KAF6996956.1</v>
      </c>
    </row>
    <row r="10" spans="1:10" x14ac:dyDescent="0.25">
      <c r="A10" s="1" t="s">
        <v>22</v>
      </c>
      <c r="B10" s="9" t="s">
        <v>9</v>
      </c>
      <c r="C10" s="2">
        <v>0.97</v>
      </c>
      <c r="D10" s="1">
        <v>0</v>
      </c>
      <c r="E10" s="1">
        <v>59.68</v>
      </c>
      <c r="F10" s="1">
        <v>1703</v>
      </c>
      <c r="G10" s="1" t="str">
        <f>HYPERLINK("https://www.ncbi.nlm.nih.gov/protein/XP_044451282.1?report=genbank&amp;log$=prottop&amp;blast_rank=7&amp;RID=5TPRM8MD016","XP_044451282.1")</f>
        <v>XP_044451282.1</v>
      </c>
    </row>
    <row r="11" spans="1:10" x14ac:dyDescent="0.25">
      <c r="A11" s="1" t="s">
        <v>16</v>
      </c>
      <c r="B11" s="9" t="s">
        <v>7</v>
      </c>
      <c r="C11" s="2">
        <v>0.97</v>
      </c>
      <c r="D11" s="1">
        <v>0</v>
      </c>
      <c r="E11" s="1">
        <v>59.54</v>
      </c>
      <c r="F11" s="1">
        <v>1540</v>
      </c>
      <c r="G11" s="1" t="str">
        <f>HYPERLINK("https://www.ncbi.nlm.nih.gov/protein/XP_040245775.1?report=genbank&amp;log$=prottop&amp;blast_rank=8&amp;RID=5TPRM8MD016","XP_040245775.1")</f>
        <v>XP_040245775.1</v>
      </c>
    </row>
    <row r="12" spans="1:10" x14ac:dyDescent="0.25">
      <c r="A12" s="1" t="s">
        <v>23</v>
      </c>
      <c r="B12" s="9" t="s">
        <v>14</v>
      </c>
      <c r="C12" s="2">
        <v>0.99</v>
      </c>
      <c r="D12" s="1">
        <v>0</v>
      </c>
      <c r="E12" s="1">
        <v>61.31</v>
      </c>
      <c r="F12" s="1">
        <v>1501</v>
      </c>
      <c r="G12" s="1" t="str">
        <f>HYPERLINK("https://www.ncbi.nlm.nih.gov/protein/XP_024314765.1?report=genbank&amp;log$=prottop&amp;blast_rank=9&amp;RID=5TPRM8MD016","XP_024314765.1")</f>
        <v>XP_024314765.1</v>
      </c>
    </row>
    <row r="13" spans="1:10" x14ac:dyDescent="0.25">
      <c r="A13" s="1" t="s">
        <v>23</v>
      </c>
      <c r="B13" s="9" t="s">
        <v>14</v>
      </c>
      <c r="C13" s="2">
        <v>0.95</v>
      </c>
      <c r="D13" s="1">
        <v>0</v>
      </c>
      <c r="E13" s="1">
        <v>63.19</v>
      </c>
      <c r="F13" s="1">
        <v>1326</v>
      </c>
      <c r="G13" s="1" t="str">
        <f>HYPERLINK("https://www.ncbi.nlm.nih.gov/protein/XP_024314762.1?report=genbank&amp;log$=prottop&amp;blast_rank=10&amp;RID=5TPRM8MD016","XP_024314762.1")</f>
        <v>XP_024314762.1</v>
      </c>
    </row>
    <row r="14" spans="1:10" x14ac:dyDescent="0.25">
      <c r="A14" s="1" t="s">
        <v>24</v>
      </c>
      <c r="B14" s="9" t="s">
        <v>8</v>
      </c>
      <c r="C14" s="2">
        <v>0.98</v>
      </c>
      <c r="D14" s="1">
        <v>0</v>
      </c>
      <c r="E14" s="1">
        <v>61.56</v>
      </c>
      <c r="F14" s="1">
        <v>1431</v>
      </c>
      <c r="G14" s="1" t="str">
        <f>HYPERLINK("https://www.ncbi.nlm.nih.gov/protein/XP_048565996.1?report=genbank&amp;log$=prottop&amp;blast_rank=11&amp;RID=5TPRM8MD016","XP_048565996.1")</f>
        <v>XP_048565996.1</v>
      </c>
    </row>
    <row r="15" spans="1:10" x14ac:dyDescent="0.25">
      <c r="A15" s="1" t="s">
        <v>25</v>
      </c>
      <c r="B15" s="9" t="s">
        <v>9</v>
      </c>
      <c r="C15" s="2">
        <v>0.98</v>
      </c>
      <c r="D15" s="1">
        <v>0</v>
      </c>
      <c r="E15" s="1">
        <v>61.56</v>
      </c>
      <c r="F15" s="1">
        <v>1433</v>
      </c>
      <c r="G15" s="1" t="str">
        <f>HYPERLINK("https://www.ncbi.nlm.nih.gov/protein/XP_044359458.1?report=genbank&amp;log$=prottop&amp;blast_rank=12&amp;RID=5TPRM8MD016","XP_044359458.1")</f>
        <v>XP_044359458.1</v>
      </c>
    </row>
    <row r="16" spans="1:10" x14ac:dyDescent="0.25">
      <c r="A16" s="1" t="s">
        <v>26</v>
      </c>
      <c r="B16" s="9" t="s">
        <v>8</v>
      </c>
      <c r="C16" s="2">
        <v>0.97</v>
      </c>
      <c r="D16" s="1">
        <v>0</v>
      </c>
      <c r="E16" s="1">
        <v>60.2</v>
      </c>
      <c r="F16" s="1">
        <v>1407</v>
      </c>
      <c r="G16" s="1" t="str">
        <f>HYPERLINK("https://www.ncbi.nlm.nih.gov/protein/XP_048566001.1?report=genbank&amp;log$=prottop&amp;blast_rank=13&amp;RID=5TPRM8MD016","XP_048566001.1")</f>
        <v>XP_048566001.1</v>
      </c>
    </row>
    <row r="17" spans="1:7" x14ac:dyDescent="0.25">
      <c r="A17" s="1" t="s">
        <v>27</v>
      </c>
      <c r="B17" s="9" t="s">
        <v>9</v>
      </c>
      <c r="C17" s="2">
        <v>0.98</v>
      </c>
      <c r="D17" s="1">
        <v>0</v>
      </c>
      <c r="E17" s="1">
        <v>61.56</v>
      </c>
      <c r="F17" s="1">
        <v>1480</v>
      </c>
      <c r="G17" s="1" t="str">
        <f>HYPERLINK("https://www.ncbi.nlm.nih.gov/protein/KAF7039982.1?report=genbank&amp;log$=prottop&amp;blast_rank=14&amp;RID=5TPRM8MD016","KAF7039982.1")</f>
        <v>KAF7039982.1</v>
      </c>
    </row>
    <row r="18" spans="1:7" x14ac:dyDescent="0.25">
      <c r="A18" s="1" t="s">
        <v>24</v>
      </c>
      <c r="B18" s="9" t="s">
        <v>8</v>
      </c>
      <c r="C18" s="2">
        <v>0.96</v>
      </c>
      <c r="D18" s="1">
        <v>0</v>
      </c>
      <c r="E18" s="1">
        <v>63.12</v>
      </c>
      <c r="F18" s="1">
        <v>1373</v>
      </c>
      <c r="G18" s="1" t="str">
        <f>HYPERLINK("https://www.ncbi.nlm.nih.gov/protein/XP_048565990.1?report=genbank&amp;log$=prottop&amp;blast_rank=15&amp;RID=5TPRM8MD016","XP_048565990.1")</f>
        <v>XP_048565990.1</v>
      </c>
    </row>
    <row r="19" spans="1:7" x14ac:dyDescent="0.25">
      <c r="A19" s="1" t="s">
        <v>16</v>
      </c>
      <c r="B19" s="9" t="s">
        <v>7</v>
      </c>
      <c r="C19" s="2">
        <v>0.97</v>
      </c>
      <c r="D19" s="1">
        <v>0</v>
      </c>
      <c r="E19" s="1">
        <v>57.96</v>
      </c>
      <c r="F19" s="1">
        <v>1779</v>
      </c>
      <c r="G19" s="1" t="str">
        <f>HYPERLINK("https://www.ncbi.nlm.nih.gov/protein/XP_020199709.2?report=genbank&amp;log$=prottop&amp;blast_rank=16&amp;RID=5TPRM8MD016","XP_020199709.2")</f>
        <v>XP_020199709.2</v>
      </c>
    </row>
    <row r="20" spans="1:7" x14ac:dyDescent="0.25">
      <c r="A20" s="1" t="s">
        <v>28</v>
      </c>
      <c r="B20" s="9" t="s">
        <v>9</v>
      </c>
      <c r="C20" s="2">
        <v>0.98</v>
      </c>
      <c r="D20" s="1">
        <v>0</v>
      </c>
      <c r="E20" s="1">
        <v>61.56</v>
      </c>
      <c r="F20" s="1">
        <v>1431</v>
      </c>
      <c r="G20" s="1" t="str">
        <f>HYPERLINK("https://www.ncbi.nlm.nih.gov/protein/XP_044359459.1?report=genbank&amp;log$=prottop&amp;blast_rank=17&amp;RID=5TPRM8MD016","XP_044359459.1")</f>
        <v>XP_044359459.1</v>
      </c>
    </row>
    <row r="21" spans="1:7" x14ac:dyDescent="0.25">
      <c r="A21" s="1" t="s">
        <v>29</v>
      </c>
      <c r="B21" s="9" t="s">
        <v>12</v>
      </c>
      <c r="C21" s="2">
        <v>0.97</v>
      </c>
      <c r="D21" s="1">
        <v>0</v>
      </c>
      <c r="E21" s="1">
        <v>61.25</v>
      </c>
      <c r="F21" s="1">
        <v>1358</v>
      </c>
      <c r="G21" s="1" t="str">
        <f>HYPERLINK("https://www.ncbi.nlm.nih.gov/protein/XP_047051384.1?report=genbank&amp;log$=prottop&amp;blast_rank=18&amp;RID=5TPRM8MD016","XP_047051384.1")</f>
        <v>XP_047051384.1</v>
      </c>
    </row>
    <row r="22" spans="1:7" x14ac:dyDescent="0.25">
      <c r="A22" s="1" t="s">
        <v>30</v>
      </c>
      <c r="B22" s="9" t="s">
        <v>9</v>
      </c>
      <c r="C22" s="2">
        <v>0.97</v>
      </c>
      <c r="D22" s="1">
        <v>0</v>
      </c>
      <c r="E22" s="1">
        <v>56.76</v>
      </c>
      <c r="F22" s="1">
        <v>1529</v>
      </c>
      <c r="G22" s="1" t="str">
        <f>HYPERLINK("https://www.ncbi.nlm.nih.gov/protein/XP_044391916.1?report=genbank&amp;log$=prottop&amp;blast_rank=19&amp;RID=5TPRM8MD016","XP_044391916.1")</f>
        <v>XP_044391916.1</v>
      </c>
    </row>
    <row r="23" spans="1:7" x14ac:dyDescent="0.25">
      <c r="A23" s="1" t="s">
        <v>31</v>
      </c>
      <c r="B23" s="9" t="s">
        <v>14</v>
      </c>
      <c r="C23" s="2">
        <v>0.98</v>
      </c>
      <c r="D23" s="1">
        <v>0</v>
      </c>
      <c r="E23" s="1">
        <v>62.71</v>
      </c>
      <c r="F23" s="1">
        <v>1405</v>
      </c>
      <c r="G23" s="1" t="str">
        <f>HYPERLINK("https://www.ncbi.nlm.nih.gov/protein/PNT73551.1?report=genbank&amp;log$=prottop&amp;blast_rank=20&amp;RID=5TPRM8MD016","PNT73551.1")</f>
        <v>PNT73551.1</v>
      </c>
    </row>
    <row r="24" spans="1:7" x14ac:dyDescent="0.25">
      <c r="A24" s="1" t="s">
        <v>32</v>
      </c>
      <c r="B24" s="9" t="s">
        <v>14</v>
      </c>
      <c r="C24" s="2">
        <v>0.98</v>
      </c>
      <c r="D24" s="1">
        <v>0</v>
      </c>
      <c r="E24" s="1">
        <v>62.71</v>
      </c>
      <c r="F24" s="1">
        <v>1374</v>
      </c>
      <c r="G24" s="1" t="str">
        <f>HYPERLINK("https://www.ncbi.nlm.nih.gov/protein/XP_010232791.2?report=genbank&amp;log$=prottop&amp;blast_rank=21&amp;RID=5TPRM8MD016","XP_010232791.2")</f>
        <v>XP_010232791.2</v>
      </c>
    </row>
    <row r="25" spans="1:7" x14ac:dyDescent="0.25">
      <c r="A25" s="1" t="s">
        <v>31</v>
      </c>
      <c r="B25" s="9" t="s">
        <v>14</v>
      </c>
      <c r="C25" s="2">
        <v>0.97</v>
      </c>
      <c r="D25" s="1">
        <v>0</v>
      </c>
      <c r="E25" s="1">
        <v>62.71</v>
      </c>
      <c r="F25" s="1">
        <v>1402</v>
      </c>
      <c r="G25" s="1" t="str">
        <f>HYPERLINK("https://www.ncbi.nlm.nih.gov/protein/PNT73547.1?report=genbank&amp;log$=prottop&amp;blast_rank=22&amp;RID=5TPRM8MD016","PNT73547.1")</f>
        <v>PNT73547.1</v>
      </c>
    </row>
    <row r="26" spans="1:7" x14ac:dyDescent="0.25">
      <c r="A26" s="1" t="s">
        <v>33</v>
      </c>
      <c r="B26" s="9" t="s">
        <v>14</v>
      </c>
      <c r="C26" s="2">
        <v>0.97</v>
      </c>
      <c r="D26" s="1">
        <v>0</v>
      </c>
      <c r="E26" s="1">
        <v>62.71</v>
      </c>
      <c r="F26" s="1">
        <v>1371</v>
      </c>
      <c r="G26" s="1" t="str">
        <f>HYPERLINK("https://www.ncbi.nlm.nih.gov/protein/XP_014754561.1?report=genbank&amp;log$=prottop&amp;blast_rank=23&amp;RID=5TPRM8MD016","XP_014754561.1")</f>
        <v>XP_014754561.1</v>
      </c>
    </row>
    <row r="27" spans="1:7" x14ac:dyDescent="0.25">
      <c r="A27" s="1" t="s">
        <v>34</v>
      </c>
      <c r="B27" s="9" t="s">
        <v>35</v>
      </c>
      <c r="C27" s="2">
        <v>0.97</v>
      </c>
      <c r="D27" s="1">
        <v>0</v>
      </c>
      <c r="E27" s="1">
        <v>57.05</v>
      </c>
      <c r="F27" s="1">
        <v>1433</v>
      </c>
      <c r="G27" s="1" t="str">
        <f>HYPERLINK("https://www.ncbi.nlm.nih.gov/protein/VAI40400.1?report=genbank&amp;log$=prottop&amp;blast_rank=24&amp;RID=5TPRM8MD016","VAI40400.1")</f>
        <v>VAI40400.1</v>
      </c>
    </row>
    <row r="28" spans="1:7" x14ac:dyDescent="0.25">
      <c r="A28" s="1" t="s">
        <v>36</v>
      </c>
      <c r="B28" s="9" t="s">
        <v>10</v>
      </c>
      <c r="C28" s="2">
        <v>0.97</v>
      </c>
      <c r="D28" s="1">
        <v>0</v>
      </c>
      <c r="E28" s="1">
        <v>56.85</v>
      </c>
      <c r="F28" s="1">
        <v>1433</v>
      </c>
      <c r="G28" s="1" t="str">
        <f>HYPERLINK("https://www.ncbi.nlm.nih.gov/protein/XP_037444597.1?report=genbank&amp;log$=prottop&amp;blast_rank=25&amp;RID=5TPRM8MD016","XP_037444597.1")</f>
        <v>XP_037444597.1</v>
      </c>
    </row>
    <row r="29" spans="1:7" x14ac:dyDescent="0.25">
      <c r="A29" s="1" t="s">
        <v>37</v>
      </c>
      <c r="B29" s="9" t="s">
        <v>12</v>
      </c>
      <c r="C29" s="2">
        <v>0.98</v>
      </c>
      <c r="D29" s="1">
        <v>0</v>
      </c>
      <c r="E29" s="1">
        <v>61.71</v>
      </c>
      <c r="F29" s="1">
        <v>1553</v>
      </c>
      <c r="G29" s="1" t="str">
        <f>HYPERLINK("https://www.ncbi.nlm.nih.gov/protein/XP_047058153.1?report=genbank&amp;log$=prottop&amp;blast_rank=26&amp;RID=5TPRM8MD016","XP_047058153.1")</f>
        <v>XP_047058153.1</v>
      </c>
    </row>
    <row r="30" spans="1:7" x14ac:dyDescent="0.25">
      <c r="A30" s="1" t="s">
        <v>38</v>
      </c>
      <c r="B30" s="9" t="s">
        <v>7</v>
      </c>
      <c r="C30" s="2">
        <v>0.98</v>
      </c>
      <c r="D30" s="1">
        <v>0</v>
      </c>
      <c r="E30" s="1">
        <v>60.33</v>
      </c>
      <c r="F30" s="1">
        <v>1423</v>
      </c>
      <c r="G30" s="1" t="str">
        <f>HYPERLINK("https://www.ncbi.nlm.nih.gov/protein/XP_045089812.1?report=genbank&amp;log$=prottop&amp;blast_rank=27&amp;RID=5TPRM8MD016","XP_045089812.1")</f>
        <v>XP_045089812.1</v>
      </c>
    </row>
    <row r="31" spans="1:7" x14ac:dyDescent="0.25">
      <c r="A31" s="1" t="s">
        <v>39</v>
      </c>
      <c r="B31" s="9" t="s">
        <v>12</v>
      </c>
      <c r="C31" s="2">
        <v>0.97</v>
      </c>
      <c r="D31" s="1">
        <v>0</v>
      </c>
      <c r="E31" s="1">
        <v>61.06</v>
      </c>
      <c r="F31" s="1">
        <v>1399</v>
      </c>
      <c r="G31" s="1" t="str">
        <f>HYPERLINK("https://www.ncbi.nlm.nih.gov/protein/XP_047058181.1?report=genbank&amp;log$=prottop&amp;blast_rank=28&amp;RID=5TPRM8MD016","XP_047058181.1")</f>
        <v>XP_047058181.1</v>
      </c>
    </row>
    <row r="32" spans="1:7" x14ac:dyDescent="0.25">
      <c r="A32" s="1" t="s">
        <v>40</v>
      </c>
      <c r="B32" s="9" t="s">
        <v>14</v>
      </c>
      <c r="C32" s="2">
        <v>0.97</v>
      </c>
      <c r="D32" s="1">
        <v>0</v>
      </c>
      <c r="E32" s="1">
        <v>61.82</v>
      </c>
      <c r="F32" s="1">
        <v>1353</v>
      </c>
      <c r="G32" s="1" t="str">
        <f>HYPERLINK("https://www.ncbi.nlm.nih.gov/protein/KQK11445.1?report=genbank&amp;log$=prottop&amp;blast_rank=29&amp;RID=5TPRM8MD016","KQK11445.1")</f>
        <v>KQK11445.1</v>
      </c>
    </row>
    <row r="33" spans="1:7" x14ac:dyDescent="0.25">
      <c r="A33" s="1" t="s">
        <v>41</v>
      </c>
      <c r="B33" s="9" t="s">
        <v>7</v>
      </c>
      <c r="C33" s="2">
        <v>0.91</v>
      </c>
      <c r="D33" s="1">
        <v>0</v>
      </c>
      <c r="E33" s="1">
        <v>59.4</v>
      </c>
      <c r="F33" s="1">
        <v>1357</v>
      </c>
      <c r="G33" s="1" t="str">
        <f>HYPERLINK("https://www.ncbi.nlm.nih.gov/protein/XP_020156337.1?report=genbank&amp;log$=prottop&amp;blast_rank=30&amp;RID=5TPRM8MD016","XP_020156337.1")</f>
        <v>XP_020156337.1</v>
      </c>
    </row>
    <row r="34" spans="1:7" x14ac:dyDescent="0.25">
      <c r="A34" s="1" t="s">
        <v>42</v>
      </c>
      <c r="B34" s="9" t="s">
        <v>10</v>
      </c>
      <c r="C34" s="2">
        <v>0.97</v>
      </c>
      <c r="D34" s="1">
        <v>0</v>
      </c>
      <c r="E34" s="1">
        <v>56.11</v>
      </c>
      <c r="F34" s="1">
        <v>1433</v>
      </c>
      <c r="G34" s="1" t="str">
        <f>HYPERLINK("https://www.ncbi.nlm.nih.gov/protein/XP_037444588.1?report=genbank&amp;log$=prottop&amp;blast_rank=31&amp;RID=5TPRM8MD016","XP_037444588.1")</f>
        <v>XP_037444588.1</v>
      </c>
    </row>
    <row r="35" spans="1:7" x14ac:dyDescent="0.25">
      <c r="A35" s="1" t="s">
        <v>43</v>
      </c>
      <c r="B35" s="9" t="s">
        <v>7</v>
      </c>
      <c r="C35" s="2">
        <v>0.9</v>
      </c>
      <c r="D35" s="1">
        <v>0</v>
      </c>
      <c r="E35" s="1">
        <v>59.54</v>
      </c>
      <c r="F35" s="1">
        <v>1336</v>
      </c>
      <c r="G35" s="1" t="str">
        <f>HYPERLINK("https://www.ncbi.nlm.nih.gov/protein/XP_020156338.1?report=genbank&amp;log$=prottop&amp;blast_rank=32&amp;RID=5TPRM8MD016","XP_020156338.1")</f>
        <v>XP_020156338.1</v>
      </c>
    </row>
    <row r="36" spans="1:7" x14ac:dyDescent="0.25">
      <c r="A36" s="1" t="s">
        <v>44</v>
      </c>
      <c r="B36" s="9" t="s">
        <v>45</v>
      </c>
      <c r="C36" s="2">
        <v>0.98</v>
      </c>
      <c r="D36" s="1">
        <v>0</v>
      </c>
      <c r="E36" s="1">
        <v>55.33</v>
      </c>
      <c r="F36" s="1">
        <v>1760</v>
      </c>
      <c r="G36" s="1" t="str">
        <f>HYPERLINK("https://www.ncbi.nlm.nih.gov/protein/XP_052140172.1?report=genbank&amp;log$=prottop&amp;blast_rank=33&amp;RID=5TPRM8MD016","XP_052140172.1")</f>
        <v>XP_052140172.1</v>
      </c>
    </row>
    <row r="37" spans="1:7" x14ac:dyDescent="0.25">
      <c r="A37" s="1" t="s">
        <v>31</v>
      </c>
      <c r="B37" s="9" t="s">
        <v>14</v>
      </c>
      <c r="C37" s="2">
        <v>0.97</v>
      </c>
      <c r="D37" s="1">
        <v>0</v>
      </c>
      <c r="E37" s="1">
        <v>60.46</v>
      </c>
      <c r="F37" s="1">
        <v>1361</v>
      </c>
      <c r="G37" s="1" t="str">
        <f>HYPERLINK("https://www.ncbi.nlm.nih.gov/protein/PNT73549.1?report=genbank&amp;log$=prottop&amp;blast_rank=34&amp;RID=5TPRM8MD016","PNT73549.1")</f>
        <v>PNT73549.1</v>
      </c>
    </row>
    <row r="38" spans="1:7" x14ac:dyDescent="0.25">
      <c r="A38" s="1" t="s">
        <v>46</v>
      </c>
      <c r="B38" s="9" t="s">
        <v>8</v>
      </c>
      <c r="C38" s="2">
        <v>0.89</v>
      </c>
      <c r="D38" s="1">
        <v>0</v>
      </c>
      <c r="E38" s="1">
        <v>63.41</v>
      </c>
      <c r="F38" s="1">
        <v>1299</v>
      </c>
      <c r="G38" s="1" t="str">
        <f>HYPERLINK("https://www.ncbi.nlm.nih.gov/protein/EMS55639.1?report=genbank&amp;log$=prottop&amp;blast_rank=35&amp;RID=5TPRM8MD016","EMS55639.1")</f>
        <v>EMS55639.1</v>
      </c>
    </row>
    <row r="39" spans="1:7" x14ac:dyDescent="0.25">
      <c r="A39" s="1" t="s">
        <v>31</v>
      </c>
      <c r="B39" s="9" t="s">
        <v>14</v>
      </c>
      <c r="C39" s="2">
        <v>0.98</v>
      </c>
      <c r="D39" s="1">
        <v>0</v>
      </c>
      <c r="E39" s="1">
        <v>60.46</v>
      </c>
      <c r="F39" s="1">
        <v>1364</v>
      </c>
      <c r="G39" s="1" t="str">
        <f>HYPERLINK("https://www.ncbi.nlm.nih.gov/protein/PNT73546.1?report=genbank&amp;log$=prottop&amp;blast_rank=36&amp;RID=5TPRM8MD016","PNT73546.1")</f>
        <v>PNT73546.1</v>
      </c>
    </row>
    <row r="40" spans="1:7" x14ac:dyDescent="0.25">
      <c r="A40" s="1" t="s">
        <v>47</v>
      </c>
      <c r="B40" s="9" t="s">
        <v>13</v>
      </c>
      <c r="C40" s="2">
        <v>0.98</v>
      </c>
      <c r="D40" s="1">
        <v>0</v>
      </c>
      <c r="E40" s="1">
        <v>56.44</v>
      </c>
      <c r="F40" s="1">
        <v>1436</v>
      </c>
      <c r="G40" s="1" t="str">
        <f>HYPERLINK("https://www.ncbi.nlm.nih.gov/protein/XP_044974159.1?report=genbank&amp;log$=prottop&amp;blast_rank=37&amp;RID=5TPRM8MD016","XP_044974159.1")</f>
        <v>XP_044974159.1</v>
      </c>
    </row>
    <row r="41" spans="1:7" x14ac:dyDescent="0.25">
      <c r="A41" s="1" t="s">
        <v>48</v>
      </c>
      <c r="B41" s="9" t="s">
        <v>14</v>
      </c>
      <c r="C41" s="2">
        <v>0.88</v>
      </c>
      <c r="D41" s="1">
        <v>0</v>
      </c>
      <c r="E41" s="1">
        <v>64.03</v>
      </c>
      <c r="F41" s="1">
        <v>1210</v>
      </c>
      <c r="G41" s="1" t="str">
        <f>HYPERLINK("https://www.ncbi.nlm.nih.gov/protein/PNT73556.1?report=genbank&amp;log$=prottop&amp;blast_rank=38&amp;RID=5TPRM8MD016","PNT73556.1")</f>
        <v>PNT73556.1</v>
      </c>
    </row>
    <row r="42" spans="1:7" x14ac:dyDescent="0.25">
      <c r="A42" s="1" t="s">
        <v>40</v>
      </c>
      <c r="B42" s="9" t="s">
        <v>14</v>
      </c>
      <c r="C42" s="2">
        <v>0.97</v>
      </c>
      <c r="D42" s="1">
        <v>0</v>
      </c>
      <c r="E42" s="1">
        <v>59.64</v>
      </c>
      <c r="F42" s="1">
        <v>1312</v>
      </c>
      <c r="G42" s="1" t="str">
        <f>HYPERLINK("https://www.ncbi.nlm.nih.gov/protein/PNT73559.1?report=genbank&amp;log$=prottop&amp;blast_rank=39&amp;RID=5TPRM8MD016","PNT73559.1")</f>
        <v>PNT73559.1</v>
      </c>
    </row>
    <row r="43" spans="1:7" x14ac:dyDescent="0.25">
      <c r="A43" s="1" t="s">
        <v>49</v>
      </c>
      <c r="B43" s="9" t="s">
        <v>8</v>
      </c>
      <c r="C43" s="2">
        <v>0.88</v>
      </c>
      <c r="D43" s="1">
        <v>0</v>
      </c>
      <c r="E43" s="1">
        <v>61.25</v>
      </c>
      <c r="F43" s="1">
        <v>1292</v>
      </c>
      <c r="G43" s="1" t="str">
        <f>HYPERLINK("https://www.ncbi.nlm.nih.gov/protein/EMS64207.1?report=genbank&amp;log$=prottop&amp;blast_rank=40&amp;RID=5TPRM8MD016","EMS64207.1")</f>
        <v>EMS64207.1</v>
      </c>
    </row>
    <row r="44" spans="1:7" x14ac:dyDescent="0.25">
      <c r="A44" s="1" t="s">
        <v>50</v>
      </c>
      <c r="B44" s="9" t="s">
        <v>9</v>
      </c>
      <c r="C44" s="2">
        <v>0.97</v>
      </c>
      <c r="D44" s="1">
        <v>0</v>
      </c>
      <c r="E44" s="1">
        <v>57.8</v>
      </c>
      <c r="F44" s="1">
        <v>1343</v>
      </c>
      <c r="G44" s="1" t="str">
        <f>HYPERLINK("https://www.ncbi.nlm.nih.gov/protein/KAF7069681.1?report=genbank&amp;log$=prottop&amp;blast_rank=41&amp;RID=5TPRM8MD016","KAF7069681.1")</f>
        <v>KAF7069681.1</v>
      </c>
    </row>
    <row r="45" spans="1:7" x14ac:dyDescent="0.25">
      <c r="A45" s="1" t="s">
        <v>22</v>
      </c>
      <c r="B45" s="9" t="s">
        <v>9</v>
      </c>
      <c r="C45" s="2">
        <v>0.97</v>
      </c>
      <c r="D45" s="1">
        <v>0</v>
      </c>
      <c r="E45" s="1">
        <v>57.7</v>
      </c>
      <c r="F45" s="1">
        <v>1345</v>
      </c>
      <c r="G45" s="1" t="str">
        <f>HYPERLINK("https://www.ncbi.nlm.nih.gov/protein/XP_044365377.1?report=genbank&amp;log$=prottop&amp;blast_rank=42&amp;RID=5TPRM8MD016","XP_044365377.1")</f>
        <v>XP_044365377.1</v>
      </c>
    </row>
    <row r="46" spans="1:7" x14ac:dyDescent="0.25">
      <c r="A46" s="1" t="s">
        <v>51</v>
      </c>
      <c r="B46" s="9" t="s">
        <v>8</v>
      </c>
      <c r="C46" s="2">
        <v>0.97</v>
      </c>
      <c r="D46" s="1">
        <v>0</v>
      </c>
      <c r="E46" s="1">
        <v>57.43</v>
      </c>
      <c r="F46" s="1">
        <v>1373</v>
      </c>
      <c r="G46" s="1" t="str">
        <f>HYPERLINK("https://www.ncbi.nlm.nih.gov/protein/XP_048543538.1?report=genbank&amp;log$=prottop&amp;blast_rank=43&amp;RID=5TPRM8MD016","XP_048543538.1")</f>
        <v>XP_048543538.1</v>
      </c>
    </row>
    <row r="47" spans="1:7" x14ac:dyDescent="0.25">
      <c r="A47" s="1" t="s">
        <v>52</v>
      </c>
      <c r="B47" s="9" t="s">
        <v>9</v>
      </c>
      <c r="C47" s="2">
        <v>0.92</v>
      </c>
      <c r="D47" s="1">
        <v>0</v>
      </c>
      <c r="E47" s="1">
        <v>57.41</v>
      </c>
      <c r="F47" s="1">
        <v>1436</v>
      </c>
      <c r="G47" s="1" t="str">
        <f>HYPERLINK("https://www.ncbi.nlm.nih.gov/protein/KAF7076593.1?report=genbank&amp;log$=prottop&amp;blast_rank=44&amp;RID=5TPRM8MD016","KAF7076593.1")</f>
        <v>KAF7076593.1</v>
      </c>
    </row>
    <row r="48" spans="1:7" x14ac:dyDescent="0.25">
      <c r="A48" s="1" t="s">
        <v>53</v>
      </c>
      <c r="B48" s="9" t="s">
        <v>9</v>
      </c>
      <c r="C48" s="2">
        <v>0.92</v>
      </c>
      <c r="D48" s="1">
        <v>0</v>
      </c>
      <c r="E48" s="1">
        <v>57.41</v>
      </c>
      <c r="F48" s="1">
        <v>1443</v>
      </c>
      <c r="G48" s="1" t="str">
        <f>HYPERLINK("https://www.ncbi.nlm.nih.gov/protein/XP_044400613.1?report=genbank&amp;log$=prottop&amp;blast_rank=45&amp;RID=5TPRM8MD016","XP_044400613.1")</f>
        <v>XP_044400613.1</v>
      </c>
    </row>
    <row r="49" spans="1:7" x14ac:dyDescent="0.25">
      <c r="A49" s="1" t="s">
        <v>34</v>
      </c>
      <c r="B49" s="9" t="s">
        <v>35</v>
      </c>
      <c r="C49" s="2">
        <v>0.97</v>
      </c>
      <c r="D49" s="1">
        <v>0</v>
      </c>
      <c r="E49" s="1">
        <v>57.55</v>
      </c>
      <c r="F49" s="1">
        <v>1345</v>
      </c>
      <c r="G49" s="1" t="str">
        <f>HYPERLINK("https://www.ncbi.nlm.nih.gov/protein/VAH96290.1?report=genbank&amp;log$=prottop&amp;blast_rank=46&amp;RID=5TPRM8MD016","VAH96290.1")</f>
        <v>VAH96290.1</v>
      </c>
    </row>
    <row r="50" spans="1:7" x14ac:dyDescent="0.25">
      <c r="A50" s="1" t="s">
        <v>19</v>
      </c>
      <c r="B50" s="9" t="s">
        <v>9</v>
      </c>
      <c r="C50" s="2">
        <v>0.97</v>
      </c>
      <c r="D50" s="1">
        <v>0</v>
      </c>
      <c r="E50" s="1">
        <v>57.41</v>
      </c>
      <c r="F50" s="1">
        <v>1350</v>
      </c>
      <c r="G50" s="1" t="str">
        <f>HYPERLINK("https://www.ncbi.nlm.nih.gov/protein/XP_044400600.1?report=genbank&amp;log$=prottop&amp;blast_rank=47&amp;RID=5TPRM8MD016","XP_044400600.1")</f>
        <v>XP_044400600.1</v>
      </c>
    </row>
    <row r="51" spans="1:7" x14ac:dyDescent="0.25">
      <c r="A51" s="1" t="s">
        <v>54</v>
      </c>
      <c r="B51" s="9" t="s">
        <v>11</v>
      </c>
      <c r="C51" s="2">
        <v>0.97</v>
      </c>
      <c r="D51" s="1">
        <v>0</v>
      </c>
      <c r="E51" s="1">
        <v>58.39</v>
      </c>
      <c r="F51" s="1">
        <v>1270</v>
      </c>
      <c r="G51" s="1" t="str">
        <f>HYPERLINK("https://www.ncbi.nlm.nih.gov/protein/UBY07374.1?report=genbank&amp;log$=prottop&amp;blast_rank=48&amp;RID=5TPRM8MD016","UBY07374.1")</f>
        <v>UBY07374.1</v>
      </c>
    </row>
    <row r="52" spans="1:7" x14ac:dyDescent="0.25">
      <c r="A52" s="1" t="s">
        <v>55</v>
      </c>
      <c r="B52" s="9" t="s">
        <v>7</v>
      </c>
      <c r="C52" s="2">
        <v>0.97</v>
      </c>
      <c r="D52" s="1">
        <v>0</v>
      </c>
      <c r="E52" s="1">
        <v>57.34</v>
      </c>
      <c r="F52" s="1">
        <v>1350</v>
      </c>
      <c r="G52" s="1" t="str">
        <f>HYPERLINK("https://www.ncbi.nlm.nih.gov/protein/XP_020198701.1?report=genbank&amp;log$=prottop&amp;blast_rank=49&amp;RID=5TPRM8MD016","XP_020198701.1")</f>
        <v>XP_020198701.1</v>
      </c>
    </row>
    <row r="53" spans="1:7" x14ac:dyDescent="0.25">
      <c r="A53" s="1" t="s">
        <v>56</v>
      </c>
      <c r="B53" s="9" t="s">
        <v>13</v>
      </c>
      <c r="C53" s="2">
        <v>0.92</v>
      </c>
      <c r="D53" s="1">
        <v>0</v>
      </c>
      <c r="E53" s="1">
        <v>55.2</v>
      </c>
      <c r="F53" s="1">
        <v>1428</v>
      </c>
      <c r="G53" s="1" t="str">
        <f>HYPERLINK("https://www.ncbi.nlm.nih.gov/protein/BAJ97003.1?report=genbank&amp;log$=prottop&amp;blast_rank=50&amp;RID=5TPRM8MD016","BAJ97003.1")</f>
        <v>BAJ97003.1</v>
      </c>
    </row>
    <row r="54" spans="1:7" x14ac:dyDescent="0.25">
      <c r="A54" s="1" t="s">
        <v>57</v>
      </c>
      <c r="B54" s="9" t="s">
        <v>13</v>
      </c>
      <c r="C54" s="2">
        <v>0.98</v>
      </c>
      <c r="D54" s="1">
        <v>0</v>
      </c>
      <c r="E54" s="1">
        <v>55.07</v>
      </c>
      <c r="F54" s="1">
        <v>1434</v>
      </c>
      <c r="G54" s="1" t="str">
        <f>HYPERLINK("https://www.ncbi.nlm.nih.gov/protein/XP_044978332.1?report=genbank&amp;log$=prottop&amp;blast_rank=51&amp;RID=5TPRM8MD016","XP_044978332.1")</f>
        <v>XP_044978332.1</v>
      </c>
    </row>
    <row r="55" spans="1:7" x14ac:dyDescent="0.25">
      <c r="A55" s="1" t="s">
        <v>58</v>
      </c>
      <c r="B55" s="9" t="s">
        <v>10</v>
      </c>
      <c r="C55" s="2">
        <v>0.97</v>
      </c>
      <c r="D55" s="1">
        <v>0</v>
      </c>
      <c r="E55" s="1">
        <v>57.11</v>
      </c>
      <c r="F55" s="1">
        <v>1489</v>
      </c>
      <c r="G55" s="1" t="str">
        <f>HYPERLINK("https://www.ncbi.nlm.nih.gov/protein/XP_037474480.1?report=genbank&amp;log$=prottop&amp;blast_rank=52&amp;RID=5TPRM8MD016","XP_037474480.1")</f>
        <v>XP_037474480.1</v>
      </c>
    </row>
    <row r="56" spans="1:7" x14ac:dyDescent="0.25">
      <c r="A56" s="1" t="s">
        <v>59</v>
      </c>
      <c r="B56" s="9" t="s">
        <v>9</v>
      </c>
      <c r="C56" s="2">
        <v>0.96</v>
      </c>
      <c r="D56" s="1">
        <v>0</v>
      </c>
      <c r="E56" s="1">
        <v>56.19</v>
      </c>
      <c r="F56" s="1">
        <v>1469</v>
      </c>
      <c r="G56" s="1" t="str">
        <f>HYPERLINK("https://www.ncbi.nlm.nih.gov/protein/XP_044354063.1?report=genbank&amp;log$=prottop&amp;blast_rank=53&amp;RID=5TPRM8MD016","XP_044354063.1")</f>
        <v>XP_044354063.1</v>
      </c>
    </row>
    <row r="57" spans="1:7" x14ac:dyDescent="0.25">
      <c r="A57" s="1" t="s">
        <v>60</v>
      </c>
      <c r="B57" s="9" t="s">
        <v>9</v>
      </c>
      <c r="C57" s="2">
        <v>0.97</v>
      </c>
      <c r="D57" s="1">
        <v>0</v>
      </c>
      <c r="E57" s="1">
        <v>58.11</v>
      </c>
      <c r="F57" s="1">
        <v>1294</v>
      </c>
      <c r="G57" s="1" t="str">
        <f>HYPERLINK("https://www.ncbi.nlm.nih.gov/protein/KAF7069682.1?report=genbank&amp;log$=prottop&amp;blast_rank=54&amp;RID=5TPRM8MD016","KAF7069682.1")</f>
        <v>KAF7069682.1</v>
      </c>
    </row>
    <row r="58" spans="1:7" x14ac:dyDescent="0.25">
      <c r="A58" s="1" t="s">
        <v>61</v>
      </c>
      <c r="B58" s="9" t="s">
        <v>45</v>
      </c>
      <c r="C58" s="2">
        <v>0.9</v>
      </c>
      <c r="D58" s="1">
        <v>0</v>
      </c>
      <c r="E58" s="1">
        <v>54.14</v>
      </c>
      <c r="F58" s="1">
        <v>1337</v>
      </c>
      <c r="G58" s="1" t="str">
        <f>HYPERLINK("https://www.ncbi.nlm.nih.gov/protein/XP_052140175.1?report=genbank&amp;log$=prottop&amp;blast_rank=55&amp;RID=5TPRM8MD016","XP_052140175.1")</f>
        <v>XP_052140175.1</v>
      </c>
    </row>
    <row r="59" spans="1:7" x14ac:dyDescent="0.25">
      <c r="A59" s="1" t="s">
        <v>62</v>
      </c>
      <c r="B59" s="9" t="s">
        <v>9</v>
      </c>
      <c r="C59" s="2">
        <v>0.96</v>
      </c>
      <c r="D59" s="1">
        <v>0</v>
      </c>
      <c r="E59" s="1">
        <v>56.05</v>
      </c>
      <c r="F59" s="1">
        <v>1467</v>
      </c>
      <c r="G59" s="1" t="str">
        <f>HYPERLINK("https://www.ncbi.nlm.nih.gov/protein/KAF7039985.1?report=genbank&amp;log$=prottop&amp;blast_rank=56&amp;RID=5TPRM8MD016","KAF7039985.1")</f>
        <v>KAF7039985.1</v>
      </c>
    </row>
    <row r="60" spans="1:7" x14ac:dyDescent="0.25">
      <c r="A60" s="1" t="s">
        <v>18</v>
      </c>
      <c r="B60" s="9" t="s">
        <v>9</v>
      </c>
      <c r="C60" s="2">
        <v>0.91</v>
      </c>
      <c r="D60" s="1">
        <v>0</v>
      </c>
      <c r="E60" s="1">
        <v>58.99</v>
      </c>
      <c r="F60" s="1">
        <v>1316</v>
      </c>
      <c r="G60" s="1" t="str">
        <f>HYPERLINK("https://www.ncbi.nlm.nih.gov/protein/XP_044400607.1?report=genbank&amp;log$=prottop&amp;blast_rank=57&amp;RID=5TPRM8MD016","XP_044400607.1")</f>
        <v>XP_044400607.1</v>
      </c>
    </row>
    <row r="61" spans="1:7" x14ac:dyDescent="0.25">
      <c r="A61" s="1" t="s">
        <v>63</v>
      </c>
      <c r="B61" s="9" t="s">
        <v>9</v>
      </c>
      <c r="C61" s="2">
        <v>0.91</v>
      </c>
      <c r="D61" s="1">
        <v>0</v>
      </c>
      <c r="E61" s="1">
        <v>58.99</v>
      </c>
      <c r="F61" s="1">
        <v>1302</v>
      </c>
      <c r="G61" s="1" t="str">
        <f>HYPERLINK("https://www.ncbi.nlm.nih.gov/protein/XP_044400611.1?report=genbank&amp;log$=prottop&amp;blast_rank=58&amp;RID=5TPRM8MD016","XP_044400611.1")</f>
        <v>XP_044400611.1</v>
      </c>
    </row>
    <row r="62" spans="1:7" x14ac:dyDescent="0.25">
      <c r="A62" s="1" t="s">
        <v>36</v>
      </c>
      <c r="B62" s="9" t="s">
        <v>10</v>
      </c>
      <c r="C62" s="2">
        <v>0.97</v>
      </c>
      <c r="D62" s="1">
        <v>0</v>
      </c>
      <c r="E62" s="1">
        <v>56.07</v>
      </c>
      <c r="F62" s="1">
        <v>1330</v>
      </c>
      <c r="G62" s="1" t="str">
        <f>HYPERLINK("https://www.ncbi.nlm.nih.gov/protein/XP_037444761.1?report=genbank&amp;log$=prottop&amp;blast_rank=59&amp;RID=5TPRM8MD016","XP_037444761.1")</f>
        <v>XP_037444761.1</v>
      </c>
    </row>
    <row r="63" spans="1:7" x14ac:dyDescent="0.25">
      <c r="A63" s="1" t="s">
        <v>34</v>
      </c>
      <c r="B63" s="9" t="s">
        <v>35</v>
      </c>
      <c r="C63" s="2">
        <v>0.97</v>
      </c>
      <c r="D63" s="1">
        <v>0</v>
      </c>
      <c r="E63" s="1">
        <v>57.13</v>
      </c>
      <c r="F63" s="1">
        <v>1297</v>
      </c>
      <c r="G63" s="1" t="str">
        <f>HYPERLINK("https://www.ncbi.nlm.nih.gov/protein/VAH96291.1?report=genbank&amp;log$=prottop&amp;blast_rank=60&amp;RID=5TPRM8MD016","VAH96291.1")</f>
        <v>VAH96291.1</v>
      </c>
    </row>
    <row r="64" spans="1:7" x14ac:dyDescent="0.25">
      <c r="A64" s="1" t="s">
        <v>34</v>
      </c>
      <c r="B64" s="9" t="s">
        <v>35</v>
      </c>
      <c r="C64" s="2">
        <v>0.97</v>
      </c>
      <c r="D64" s="1">
        <v>0</v>
      </c>
      <c r="E64" s="1">
        <v>56.95</v>
      </c>
      <c r="F64" s="1">
        <v>1270</v>
      </c>
      <c r="G64" s="1" t="str">
        <f>HYPERLINK("https://www.ncbi.nlm.nih.gov/protein/VAI40399.1?report=genbank&amp;log$=prottop&amp;blast_rank=61&amp;RID=5TPRM8MD016","VAI40399.1")</f>
        <v>VAI40399.1</v>
      </c>
    </row>
    <row r="65" spans="1:7" x14ac:dyDescent="0.25">
      <c r="A65" s="1" t="s">
        <v>17</v>
      </c>
      <c r="B65" s="9" t="s">
        <v>9</v>
      </c>
      <c r="C65" s="2">
        <v>0.97</v>
      </c>
      <c r="D65" s="1">
        <v>0</v>
      </c>
      <c r="E65" s="1">
        <v>57.02</v>
      </c>
      <c r="F65" s="1">
        <v>1275</v>
      </c>
      <c r="G65" s="1" t="str">
        <f>HYPERLINK("https://www.ncbi.nlm.nih.gov/protein/XP_044391918.1?report=genbank&amp;log$=prottop&amp;blast_rank=62&amp;RID=5TPRM8MD016","XP_044391918.1")</f>
        <v>XP_044391918.1</v>
      </c>
    </row>
    <row r="66" spans="1:7" x14ac:dyDescent="0.25">
      <c r="A66" s="1" t="s">
        <v>24</v>
      </c>
      <c r="B66" s="9" t="s">
        <v>8</v>
      </c>
      <c r="C66" s="2">
        <v>0.98</v>
      </c>
      <c r="D66" s="1">
        <v>0</v>
      </c>
      <c r="E66" s="1">
        <v>50.9</v>
      </c>
      <c r="F66" s="1">
        <v>1543</v>
      </c>
      <c r="G66" s="1" t="str">
        <f>HYPERLINK("https://www.ncbi.nlm.nih.gov/protein/XP_048565975.1?report=genbank&amp;log$=prottop&amp;blast_rank=63&amp;RID=5TPRM8MD016","XP_048565975.1")</f>
        <v>XP_048565975.1</v>
      </c>
    </row>
    <row r="67" spans="1:7" x14ac:dyDescent="0.25">
      <c r="A67" s="1" t="s">
        <v>64</v>
      </c>
      <c r="B67" s="9" t="s">
        <v>9</v>
      </c>
      <c r="C67" s="2">
        <v>0.97</v>
      </c>
      <c r="D67" s="1">
        <v>0</v>
      </c>
      <c r="E67" s="1">
        <v>54.17</v>
      </c>
      <c r="F67" s="1">
        <v>1501</v>
      </c>
      <c r="G67" s="1" t="str">
        <f>HYPERLINK("https://www.ncbi.nlm.nih.gov/protein/KAF6991867.1?report=genbank&amp;log$=prottop&amp;blast_rank=64&amp;RID=5TPRM8MD016","KAF6991867.1")</f>
        <v>KAF6991867.1</v>
      </c>
    </row>
    <row r="68" spans="1:7" x14ac:dyDescent="0.25">
      <c r="A68" s="1" t="s">
        <v>34</v>
      </c>
      <c r="B68" s="9" t="s">
        <v>35</v>
      </c>
      <c r="C68" s="2">
        <v>0.82</v>
      </c>
      <c r="D68" s="1">
        <v>0</v>
      </c>
      <c r="E68" s="1">
        <v>57.77</v>
      </c>
      <c r="F68" s="1">
        <v>1190</v>
      </c>
      <c r="G68" s="1" t="str">
        <f>HYPERLINK("https://www.ncbi.nlm.nih.gov/protein/VAI40811.1?report=genbank&amp;log$=prottop&amp;blast_rank=65&amp;RID=5TPRM8MD016","VAI40811.1")</f>
        <v>VAI40811.1</v>
      </c>
    </row>
    <row r="69" spans="1:7" x14ac:dyDescent="0.25">
      <c r="A69" s="1" t="s">
        <v>65</v>
      </c>
      <c r="B69" s="9" t="s">
        <v>66</v>
      </c>
      <c r="C69" s="2">
        <v>0.96</v>
      </c>
      <c r="D69" s="1">
        <v>0</v>
      </c>
      <c r="E69" s="1">
        <v>56.36</v>
      </c>
      <c r="F69" s="1">
        <v>1255</v>
      </c>
      <c r="G69" s="1" t="str">
        <f>HYPERLINK("https://www.ncbi.nlm.nih.gov/protein/KAE8816777.1?report=genbank&amp;log$=prottop&amp;blast_rank=66&amp;RID=5TPRM8MD016","KAE8816777.1")</f>
        <v>KAE8816777.1</v>
      </c>
    </row>
    <row r="70" spans="1:7" x14ac:dyDescent="0.25">
      <c r="A70" s="1" t="s">
        <v>46</v>
      </c>
      <c r="B70" s="9" t="s">
        <v>8</v>
      </c>
      <c r="C70" s="2">
        <v>0.99</v>
      </c>
      <c r="D70" s="1">
        <v>0</v>
      </c>
      <c r="E70" s="1">
        <v>55.21</v>
      </c>
      <c r="F70" s="1">
        <v>1416</v>
      </c>
      <c r="G70" s="1" t="str">
        <f>HYPERLINK("https://www.ncbi.nlm.nih.gov/protein/EMS59866.1?report=genbank&amp;log$=prottop&amp;blast_rank=67&amp;RID=5TPRM8MD016","EMS59866.1")</f>
        <v>EMS59866.1</v>
      </c>
    </row>
    <row r="71" spans="1:7" x14ac:dyDescent="0.25">
      <c r="A71" s="1" t="s">
        <v>25</v>
      </c>
      <c r="B71" s="9" t="s">
        <v>9</v>
      </c>
      <c r="C71" s="2">
        <v>0.97</v>
      </c>
      <c r="D71" s="1">
        <v>0</v>
      </c>
      <c r="E71" s="1">
        <v>53.82</v>
      </c>
      <c r="F71" s="1">
        <v>1427</v>
      </c>
      <c r="G71" s="1" t="str">
        <f>HYPERLINK("https://www.ncbi.nlm.nih.gov/protein/XP_044451715.1?report=genbank&amp;log$=prottop&amp;blast_rank=68&amp;RID=5TPRM8MD016","XP_044451715.1")</f>
        <v>XP_044451715.1</v>
      </c>
    </row>
    <row r="72" spans="1:7" x14ac:dyDescent="0.25">
      <c r="A72" s="1" t="s">
        <v>67</v>
      </c>
      <c r="B72" s="9" t="s">
        <v>9</v>
      </c>
      <c r="C72" s="2">
        <v>0.97</v>
      </c>
      <c r="D72" s="1">
        <v>0</v>
      </c>
      <c r="E72" s="1">
        <v>53.82</v>
      </c>
      <c r="F72" s="1">
        <v>1340</v>
      </c>
      <c r="G72" s="1" t="str">
        <f>HYPERLINK("https://www.ncbi.nlm.nih.gov/protein/XP_044451719.1?report=genbank&amp;log$=prottop&amp;blast_rank=69&amp;RID=5TPRM8MD016","XP_044451719.1")</f>
        <v>XP_044451719.1</v>
      </c>
    </row>
    <row r="73" spans="1:7" x14ac:dyDescent="0.25">
      <c r="A73" s="1" t="s">
        <v>68</v>
      </c>
      <c r="B73" s="9" t="s">
        <v>9</v>
      </c>
      <c r="C73" s="2">
        <v>0.97</v>
      </c>
      <c r="D73" s="1">
        <v>0</v>
      </c>
      <c r="E73" s="1">
        <v>53.82</v>
      </c>
      <c r="F73" s="1">
        <v>1367</v>
      </c>
      <c r="G73" s="1" t="str">
        <f>HYPERLINK("https://www.ncbi.nlm.nih.gov/protein/XP_044451718.1?report=genbank&amp;log$=prottop&amp;blast_rank=70&amp;RID=5TPRM8MD016","XP_044451718.1")</f>
        <v>XP_044451718.1</v>
      </c>
    </row>
    <row r="74" spans="1:7" x14ac:dyDescent="0.25">
      <c r="A74" s="1" t="s">
        <v>30</v>
      </c>
      <c r="B74" s="9" t="s">
        <v>9</v>
      </c>
      <c r="C74" s="2">
        <v>0.97</v>
      </c>
      <c r="D74" s="1">
        <v>0</v>
      </c>
      <c r="E74" s="1">
        <v>54.13</v>
      </c>
      <c r="F74" s="1">
        <v>1486</v>
      </c>
      <c r="G74" s="1" t="str">
        <f>HYPERLINK("https://www.ncbi.nlm.nih.gov/protein/XP_044420693.1?report=genbank&amp;log$=prottop&amp;blast_rank=71&amp;RID=5TPRM8MD016","XP_044420693.1")</f>
        <v>XP_044420693.1</v>
      </c>
    </row>
    <row r="75" spans="1:7" x14ac:dyDescent="0.25">
      <c r="A75" s="1" t="s">
        <v>69</v>
      </c>
      <c r="B75" s="9" t="s">
        <v>9</v>
      </c>
      <c r="C75" s="2">
        <v>0.97</v>
      </c>
      <c r="D75" s="1">
        <v>0</v>
      </c>
      <c r="E75" s="1">
        <v>53.82</v>
      </c>
      <c r="F75" s="1">
        <v>1369</v>
      </c>
      <c r="G75" s="1" t="str">
        <f>HYPERLINK("https://www.ncbi.nlm.nih.gov/protein/XP_044451717.1?report=genbank&amp;log$=prottop&amp;blast_rank=72&amp;RID=5TPRM8MD016","XP_044451717.1")</f>
        <v>XP_044451717.1</v>
      </c>
    </row>
    <row r="76" spans="1:7" x14ac:dyDescent="0.25">
      <c r="A76" s="1" t="s">
        <v>28</v>
      </c>
      <c r="B76" s="9" t="s">
        <v>9</v>
      </c>
      <c r="C76" s="2">
        <v>0.97</v>
      </c>
      <c r="D76" s="1">
        <v>0</v>
      </c>
      <c r="E76" s="1">
        <v>53.82</v>
      </c>
      <c r="F76" s="1">
        <v>1373</v>
      </c>
      <c r="G76" s="1" t="str">
        <f>HYPERLINK("https://www.ncbi.nlm.nih.gov/protein/XP_044451716.1?report=genbank&amp;log$=prottop&amp;blast_rank=73&amp;RID=5TPRM8MD016","XP_044451716.1")</f>
        <v>XP_044451716.1</v>
      </c>
    </row>
    <row r="77" spans="1:7" x14ac:dyDescent="0.25">
      <c r="A77" s="1" t="s">
        <v>38</v>
      </c>
      <c r="B77" s="9" t="s">
        <v>7</v>
      </c>
      <c r="C77" s="2">
        <v>0.97</v>
      </c>
      <c r="D77" s="1">
        <v>0</v>
      </c>
      <c r="E77" s="1">
        <v>54.33</v>
      </c>
      <c r="F77" s="1">
        <v>1280</v>
      </c>
      <c r="G77" s="1" t="str">
        <f>HYPERLINK("https://www.ncbi.nlm.nih.gov/protein/XP_020154381.1?report=genbank&amp;log$=prottop&amp;blast_rank=74&amp;RID=5TPRM8MD016","XP_020154381.1")</f>
        <v>XP_020154381.1</v>
      </c>
    </row>
    <row r="78" spans="1:7" x14ac:dyDescent="0.25">
      <c r="A78" s="1" t="s">
        <v>70</v>
      </c>
      <c r="B78" s="9" t="s">
        <v>7</v>
      </c>
      <c r="C78" s="2">
        <v>0.97</v>
      </c>
      <c r="D78" s="1">
        <v>0</v>
      </c>
      <c r="E78" s="1">
        <v>53.97</v>
      </c>
      <c r="F78" s="1">
        <v>1416</v>
      </c>
      <c r="G78" s="1" t="str">
        <f>HYPERLINK("https://www.ncbi.nlm.nih.gov/protein/XP_020178359.1?report=genbank&amp;log$=prottop&amp;blast_rank=75&amp;RID=5TPRM8MD016","XP_020178359.1")</f>
        <v>XP_020178359.1</v>
      </c>
    </row>
    <row r="79" spans="1:7" x14ac:dyDescent="0.25">
      <c r="A79" s="1" t="s">
        <v>71</v>
      </c>
      <c r="B79" s="9" t="s">
        <v>7</v>
      </c>
      <c r="C79" s="2">
        <v>0.97</v>
      </c>
      <c r="D79" s="1">
        <v>0</v>
      </c>
      <c r="E79" s="1">
        <v>53.97</v>
      </c>
      <c r="F79" s="1">
        <v>1329</v>
      </c>
      <c r="G79" s="1" t="str">
        <f>HYPERLINK("https://www.ncbi.nlm.nih.gov/protein/XP_020178364.1?report=genbank&amp;log$=prottop&amp;blast_rank=76&amp;RID=5TPRM8MD016","XP_020178364.1")</f>
        <v>XP_020178364.1</v>
      </c>
    </row>
    <row r="80" spans="1:7" x14ac:dyDescent="0.25">
      <c r="A80" s="1" t="s">
        <v>72</v>
      </c>
      <c r="B80" s="9" t="s">
        <v>7</v>
      </c>
      <c r="C80" s="2">
        <v>0.97</v>
      </c>
      <c r="D80" s="1">
        <v>0</v>
      </c>
      <c r="E80" s="1">
        <v>53.97</v>
      </c>
      <c r="F80" s="1">
        <v>1356</v>
      </c>
      <c r="G80" s="1" t="str">
        <f>HYPERLINK("https://www.ncbi.nlm.nih.gov/protein/XP_020178362.1?report=genbank&amp;log$=prottop&amp;blast_rank=77&amp;RID=5TPRM8MD016","XP_020178362.1")</f>
        <v>XP_020178362.1</v>
      </c>
    </row>
    <row r="81" spans="1:7" x14ac:dyDescent="0.25">
      <c r="A81" s="1" t="s">
        <v>73</v>
      </c>
      <c r="B81" s="9" t="s">
        <v>7</v>
      </c>
      <c r="C81" s="2">
        <v>0.97</v>
      </c>
      <c r="D81" s="1">
        <v>0</v>
      </c>
      <c r="E81" s="1">
        <v>53.97</v>
      </c>
      <c r="F81" s="1">
        <v>1358</v>
      </c>
      <c r="G81" s="1" t="str">
        <f>HYPERLINK("https://www.ncbi.nlm.nih.gov/protein/XP_020178361.1?report=genbank&amp;log$=prottop&amp;blast_rank=78&amp;RID=5TPRM8MD016","XP_020178361.1")</f>
        <v>XP_020178361.1</v>
      </c>
    </row>
    <row r="82" spans="1:7" x14ac:dyDescent="0.25">
      <c r="A82" s="1" t="s">
        <v>22</v>
      </c>
      <c r="B82" s="9" t="s">
        <v>9</v>
      </c>
      <c r="C82" s="2">
        <v>0.97</v>
      </c>
      <c r="D82" s="1">
        <v>0</v>
      </c>
      <c r="E82" s="1">
        <v>54.25</v>
      </c>
      <c r="F82" s="1">
        <v>1280</v>
      </c>
      <c r="G82" s="1" t="str">
        <f>HYPERLINK("https://www.ncbi.nlm.nih.gov/protein/XP_044400390.1?report=genbank&amp;log$=prottop&amp;blast_rank=79&amp;RID=5TPRM8MD016","XP_044400390.1")</f>
        <v>XP_044400390.1</v>
      </c>
    </row>
    <row r="83" spans="1:7" x14ac:dyDescent="0.25">
      <c r="A83" s="1" t="s">
        <v>74</v>
      </c>
      <c r="B83" s="9" t="s">
        <v>75</v>
      </c>
      <c r="C83" s="2">
        <v>0.96</v>
      </c>
      <c r="D83" s="1">
        <v>0</v>
      </c>
      <c r="E83" s="1">
        <v>54.95</v>
      </c>
      <c r="F83" s="1">
        <v>1217</v>
      </c>
      <c r="G83" s="1" t="str">
        <f>HYPERLINK("https://www.ncbi.nlm.nih.gov/protein/XP_015649424.1?report=genbank&amp;log$=prottop&amp;blast_rank=80&amp;RID=5TPRM8MD016","XP_015649424.1")</f>
        <v>XP_015649424.1</v>
      </c>
    </row>
    <row r="84" spans="1:7" x14ac:dyDescent="0.25">
      <c r="A84" s="1" t="s">
        <v>26</v>
      </c>
      <c r="B84" s="9" t="s">
        <v>8</v>
      </c>
      <c r="C84" s="2">
        <v>0.97</v>
      </c>
      <c r="D84" s="1">
        <v>0</v>
      </c>
      <c r="E84" s="1">
        <v>54.55</v>
      </c>
      <c r="F84" s="1">
        <v>1284</v>
      </c>
      <c r="G84" s="1" t="str">
        <f>HYPERLINK("https://www.ncbi.nlm.nih.gov/protein/XP_048551360.1?report=genbank&amp;log$=prottop&amp;blast_rank=81&amp;RID=5TPRM8MD016","XP_048551360.1")</f>
        <v>XP_048551360.1</v>
      </c>
    </row>
    <row r="85" spans="1:7" x14ac:dyDescent="0.25">
      <c r="A85" s="1" t="s">
        <v>17</v>
      </c>
      <c r="B85" s="9" t="s">
        <v>9</v>
      </c>
      <c r="C85" s="2">
        <v>0.96</v>
      </c>
      <c r="D85" s="1">
        <v>0</v>
      </c>
      <c r="E85" s="1">
        <v>54.96</v>
      </c>
      <c r="F85" s="1">
        <v>1249</v>
      </c>
      <c r="G85" s="1" t="str">
        <f>HYPERLINK("https://www.ncbi.nlm.nih.gov/protein/XP_044394499.1?report=genbank&amp;log$=prottop&amp;blast_rank=82&amp;RID=5TPRM8MD016","XP_044394499.1")</f>
        <v>XP_044394499.1</v>
      </c>
    </row>
    <row r="86" spans="1:7" x14ac:dyDescent="0.25">
      <c r="A86" s="1" t="s">
        <v>76</v>
      </c>
      <c r="B86" s="9" t="s">
        <v>75</v>
      </c>
      <c r="C86" s="2">
        <v>0.96</v>
      </c>
      <c r="D86" s="1">
        <v>0</v>
      </c>
      <c r="E86" s="1">
        <v>54.37</v>
      </c>
      <c r="F86" s="1">
        <v>1213</v>
      </c>
      <c r="G86" s="1" t="str">
        <f>HYPERLINK("https://www.ncbi.nlm.nih.gov/protein/BAD87306.1?report=genbank&amp;log$=prottop&amp;blast_rank=83&amp;RID=5TPRM8MD016","BAD87306.1")</f>
        <v>BAD87306.1</v>
      </c>
    </row>
    <row r="87" spans="1:7" x14ac:dyDescent="0.25">
      <c r="A87" s="1" t="s">
        <v>77</v>
      </c>
      <c r="B87" s="9" t="s">
        <v>7</v>
      </c>
      <c r="C87" s="2">
        <v>0.97</v>
      </c>
      <c r="D87" s="1">
        <v>0</v>
      </c>
      <c r="E87" s="1">
        <v>52.77</v>
      </c>
      <c r="F87" s="1">
        <v>1507</v>
      </c>
      <c r="G87" s="1" t="str">
        <f>HYPERLINK("https://www.ncbi.nlm.nih.gov/protein/XP_045085363.1?report=genbank&amp;log$=prottop&amp;blast_rank=84&amp;RID=5TPRM8MD016","XP_045085363.1")</f>
        <v>XP_045085363.1</v>
      </c>
    </row>
    <row r="88" spans="1:7" x14ac:dyDescent="0.25">
      <c r="A88" s="1" t="s">
        <v>78</v>
      </c>
      <c r="B88" s="9" t="s">
        <v>7</v>
      </c>
      <c r="C88" s="2">
        <v>0.97</v>
      </c>
      <c r="D88" s="1">
        <v>0</v>
      </c>
      <c r="E88" s="1">
        <v>52.77</v>
      </c>
      <c r="F88" s="1">
        <v>1481</v>
      </c>
      <c r="G88" s="1" t="str">
        <f>HYPERLINK("https://www.ncbi.nlm.nih.gov/protein/XP_045085364.1?report=genbank&amp;log$=prottop&amp;blast_rank=85&amp;RID=5TPRM8MD016","XP_045085364.1")</f>
        <v>XP_045085364.1</v>
      </c>
    </row>
    <row r="89" spans="1:7" x14ac:dyDescent="0.25">
      <c r="A89" s="1" t="s">
        <v>79</v>
      </c>
      <c r="B89" s="9" t="s">
        <v>9</v>
      </c>
      <c r="C89" s="2">
        <v>0.97</v>
      </c>
      <c r="D89" s="1">
        <v>0</v>
      </c>
      <c r="E89" s="1">
        <v>52.77</v>
      </c>
      <c r="F89" s="1">
        <v>1455</v>
      </c>
      <c r="G89" s="1" t="str">
        <f>HYPERLINK("https://www.ncbi.nlm.nih.gov/protein/XP_044451712.1?report=genbank&amp;log$=prottop&amp;blast_rank=86&amp;RID=5TPRM8MD016","XP_044451712.1")</f>
        <v>XP_044451712.1</v>
      </c>
    </row>
    <row r="90" spans="1:7" x14ac:dyDescent="0.25">
      <c r="A90" s="1" t="s">
        <v>80</v>
      </c>
      <c r="B90" s="9" t="s">
        <v>7</v>
      </c>
      <c r="C90" s="2">
        <v>0.97</v>
      </c>
      <c r="D90" s="1">
        <v>0</v>
      </c>
      <c r="E90" s="1">
        <v>52.77</v>
      </c>
      <c r="F90" s="1">
        <v>1456</v>
      </c>
      <c r="G90" s="1" t="str">
        <f>HYPERLINK("https://www.ncbi.nlm.nih.gov/protein/XP_045085365.1?report=genbank&amp;log$=prottop&amp;blast_rank=87&amp;RID=5TPRM8MD016","XP_045085365.1")</f>
        <v>XP_045085365.1</v>
      </c>
    </row>
    <row r="91" spans="1:7" x14ac:dyDescent="0.25">
      <c r="A91" s="1" t="s">
        <v>81</v>
      </c>
      <c r="B91" s="9" t="s">
        <v>9</v>
      </c>
      <c r="C91" s="2">
        <v>0.97</v>
      </c>
      <c r="D91" s="1">
        <v>0</v>
      </c>
      <c r="E91" s="1">
        <v>52.77</v>
      </c>
      <c r="F91" s="1">
        <v>1430</v>
      </c>
      <c r="G91" s="1" t="str">
        <f>HYPERLINK("https://www.ncbi.nlm.nih.gov/protein/XP_044451713.1?report=genbank&amp;log$=prottop&amp;blast_rank=88&amp;RID=5TPRM8MD016","XP_044451713.1")</f>
        <v>XP_044451713.1</v>
      </c>
    </row>
    <row r="92" spans="1:7" x14ac:dyDescent="0.25">
      <c r="A92" s="1" t="s">
        <v>82</v>
      </c>
      <c r="B92" s="9" t="s">
        <v>9</v>
      </c>
      <c r="C92" s="2">
        <v>0.97</v>
      </c>
      <c r="D92" s="1">
        <v>0</v>
      </c>
      <c r="E92" s="1">
        <v>52.77</v>
      </c>
      <c r="F92" s="1">
        <v>1481</v>
      </c>
      <c r="G92" s="1" t="str">
        <f>HYPERLINK("https://www.ncbi.nlm.nih.gov/protein/XP_044451710.1?report=genbank&amp;log$=prottop&amp;blast_rank=89&amp;RID=5TPRM8MD016","XP_044451710.1")</f>
        <v>XP_044451710.1</v>
      </c>
    </row>
    <row r="93" spans="1:7" x14ac:dyDescent="0.25">
      <c r="A93" s="1" t="s">
        <v>83</v>
      </c>
      <c r="B93" s="9" t="s">
        <v>9</v>
      </c>
      <c r="C93" s="2">
        <v>0.97</v>
      </c>
      <c r="D93" s="1">
        <v>0</v>
      </c>
      <c r="E93" s="1">
        <v>52.77</v>
      </c>
      <c r="F93" s="1">
        <v>1456</v>
      </c>
      <c r="G93" s="1" t="str">
        <f>HYPERLINK("https://www.ncbi.nlm.nih.gov/protein/XP_044451711.1?report=genbank&amp;log$=prottop&amp;blast_rank=90&amp;RID=5TPRM8MD016","XP_044451711.1")</f>
        <v>XP_044451711.1</v>
      </c>
    </row>
    <row r="94" spans="1:7" x14ac:dyDescent="0.25">
      <c r="A94" s="1" t="s">
        <v>84</v>
      </c>
      <c r="B94" s="9" t="s">
        <v>7</v>
      </c>
      <c r="C94" s="2">
        <v>0.97</v>
      </c>
      <c r="D94" s="1">
        <v>0</v>
      </c>
      <c r="E94" s="1">
        <v>52.77</v>
      </c>
      <c r="F94" s="1">
        <v>1508</v>
      </c>
      <c r="G94" s="1" t="str">
        <f>HYPERLINK("https://www.ncbi.nlm.nih.gov/protein/XP_020178369.1?report=genbank&amp;log$=prottop&amp;blast_rank=91&amp;RID=5TPRM8MD016","XP_020178369.1")</f>
        <v>XP_020178369.1</v>
      </c>
    </row>
    <row r="95" spans="1:7" x14ac:dyDescent="0.25">
      <c r="A95" s="1" t="s">
        <v>85</v>
      </c>
      <c r="B95" s="9" t="s">
        <v>9</v>
      </c>
      <c r="C95" s="2">
        <v>0.97</v>
      </c>
      <c r="D95" s="1">
        <v>0</v>
      </c>
      <c r="E95" s="1">
        <v>52.77</v>
      </c>
      <c r="F95" s="1">
        <v>1507</v>
      </c>
      <c r="G95" s="1" t="str">
        <f>HYPERLINK("https://www.ncbi.nlm.nih.gov/protein/XP_044451708.1?report=genbank&amp;log$=prottop&amp;blast_rank=92&amp;RID=5TPRM8MD016","XP_044451708.1")</f>
        <v>XP_044451708.1</v>
      </c>
    </row>
    <row r="96" spans="1:7" x14ac:dyDescent="0.25">
      <c r="A96" s="1" t="s">
        <v>86</v>
      </c>
      <c r="B96" s="9" t="s">
        <v>9</v>
      </c>
      <c r="C96" s="2">
        <v>0.97</v>
      </c>
      <c r="D96" s="1">
        <v>0</v>
      </c>
      <c r="E96" s="1">
        <v>52.77</v>
      </c>
      <c r="F96" s="1">
        <v>1482</v>
      </c>
      <c r="G96" s="1" t="str">
        <f>HYPERLINK("https://www.ncbi.nlm.nih.gov/protein/XP_044451709.1?report=genbank&amp;log$=prottop&amp;blast_rank=93&amp;RID=5TPRM8MD016","XP_044451709.1")</f>
        <v>XP_044451709.1</v>
      </c>
    </row>
    <row r="97" spans="1:7" x14ac:dyDescent="0.25">
      <c r="A97" s="1" t="s">
        <v>20</v>
      </c>
      <c r="B97" s="9" t="s">
        <v>7</v>
      </c>
      <c r="C97" s="2">
        <v>0.97</v>
      </c>
      <c r="D97" s="1">
        <v>0</v>
      </c>
      <c r="E97" s="1">
        <v>52.77</v>
      </c>
      <c r="F97" s="1">
        <v>1533</v>
      </c>
      <c r="G97" s="1" t="str">
        <f>HYPERLINK("https://www.ncbi.nlm.nih.gov/protein/XP_020178367.1?report=genbank&amp;log$=prottop&amp;blast_rank=94&amp;RID=5TPRM8MD016","XP_020178367.1")</f>
        <v>XP_020178367.1</v>
      </c>
    </row>
    <row r="98" spans="1:7" x14ac:dyDescent="0.25">
      <c r="A98" s="1" t="s">
        <v>87</v>
      </c>
      <c r="B98" s="9" t="s">
        <v>9</v>
      </c>
      <c r="C98" s="2">
        <v>0.97</v>
      </c>
      <c r="D98" s="1">
        <v>0</v>
      </c>
      <c r="E98" s="1">
        <v>52.77</v>
      </c>
      <c r="F98" s="1">
        <v>1508</v>
      </c>
      <c r="G98" s="1" t="str">
        <f>HYPERLINK("https://www.ncbi.nlm.nih.gov/protein/XP_044451707.1?report=genbank&amp;log$=prottop&amp;blast_rank=95&amp;RID=5TPRM8MD016","XP_044451707.1")</f>
        <v>XP_044451707.1</v>
      </c>
    </row>
    <row r="99" spans="1:7" x14ac:dyDescent="0.25">
      <c r="A99" s="1" t="s">
        <v>88</v>
      </c>
      <c r="B99" s="9" t="s">
        <v>9</v>
      </c>
      <c r="C99" s="2">
        <v>0.97</v>
      </c>
      <c r="D99" s="1">
        <v>0</v>
      </c>
      <c r="E99" s="1">
        <v>52.77</v>
      </c>
      <c r="F99" s="1">
        <v>1533</v>
      </c>
      <c r="G99" s="1" t="str">
        <f>HYPERLINK("https://www.ncbi.nlm.nih.gov/protein/XP_044451706.1?report=genbank&amp;log$=prottop&amp;blast_rank=96&amp;RID=5TPRM8MD016","XP_044451706.1")</f>
        <v>XP_044451706.1</v>
      </c>
    </row>
    <row r="100" spans="1:7" x14ac:dyDescent="0.25">
      <c r="A100" s="1" t="s">
        <v>89</v>
      </c>
      <c r="B100" s="9" t="s">
        <v>9</v>
      </c>
      <c r="C100" s="2">
        <v>0.81</v>
      </c>
      <c r="D100" s="1">
        <v>0</v>
      </c>
      <c r="E100" s="1">
        <v>62.24</v>
      </c>
      <c r="F100" s="1">
        <v>1091</v>
      </c>
      <c r="G100" s="1" t="str">
        <f>HYPERLINK("https://www.ncbi.nlm.nih.gov/protein/KAF7099319.1?report=genbank&amp;log$=prottop&amp;blast_rank=97&amp;RID=5TPRM8MD016","KAF7099319.1")</f>
        <v>KAF7099319.1</v>
      </c>
    </row>
    <row r="101" spans="1:7" x14ac:dyDescent="0.25">
      <c r="A101" s="1" t="s">
        <v>34</v>
      </c>
      <c r="B101" s="9" t="s">
        <v>35</v>
      </c>
      <c r="C101" s="2">
        <v>0.81</v>
      </c>
      <c r="D101" s="1">
        <v>0</v>
      </c>
      <c r="E101" s="1">
        <v>62.15</v>
      </c>
      <c r="F101" s="1">
        <v>1091</v>
      </c>
      <c r="G101" s="1" t="str">
        <f>HYPERLINK("https://www.ncbi.nlm.nih.gov/protein/VAI82367.1?report=genbank&amp;log$=prottop&amp;blast_rank=98&amp;RID=5TPRM8MD016","VAI82367.1")</f>
        <v>VAI82367.1</v>
      </c>
    </row>
    <row r="102" spans="1:7" x14ac:dyDescent="0.25">
      <c r="A102" s="1" t="s">
        <v>90</v>
      </c>
      <c r="B102" s="9" t="s">
        <v>75</v>
      </c>
      <c r="C102" s="2">
        <v>0.96</v>
      </c>
      <c r="D102" s="1">
        <v>0</v>
      </c>
      <c r="E102" s="1">
        <v>53.35</v>
      </c>
      <c r="F102" s="1">
        <v>1710</v>
      </c>
      <c r="G102" s="1" t="str">
        <f>HYPERLINK("https://www.ncbi.nlm.nih.gov/protein/EEE55968.1?report=genbank&amp;log$=prottop&amp;blast_rank=99&amp;RID=5TPRM8MD016","EEE55968.1")</f>
        <v>EEE55968.1</v>
      </c>
    </row>
    <row r="103" spans="1:7" ht="16.5" thickBot="1" x14ac:dyDescent="0.3">
      <c r="A103" s="5" t="s">
        <v>17</v>
      </c>
      <c r="B103" s="10" t="s">
        <v>9</v>
      </c>
      <c r="C103" s="6">
        <v>0.97</v>
      </c>
      <c r="D103" s="5">
        <v>0</v>
      </c>
      <c r="E103" s="5">
        <v>53.98</v>
      </c>
      <c r="F103" s="5">
        <v>1332</v>
      </c>
      <c r="G103" s="5" t="str">
        <f>HYPERLINK("https://www.ncbi.nlm.nih.gov/protein/XP_044360032.1?report=genbank&amp;log$=prottop&amp;blast_rank=100&amp;RID=5TPRM8MD016","XP_044360032.1")</f>
        <v>XP_044360032.1</v>
      </c>
    </row>
    <row r="107" spans="1:7" x14ac:dyDescent="0.25">
      <c r="A107" t="s">
        <v>15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 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Gutierrez-Gonzalez</dc:creator>
  <cp:lastModifiedBy>Anna</cp:lastModifiedBy>
  <dcterms:created xsi:type="dcterms:W3CDTF">2020-11-27T18:47:38Z</dcterms:created>
  <dcterms:modified xsi:type="dcterms:W3CDTF">2023-06-26T21:03:23Z</dcterms:modified>
</cp:coreProperties>
</file>