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/>
  <mc:AlternateContent xmlns:mc="http://schemas.openxmlformats.org/markup-compatibility/2006">
    <mc:Choice Requires="x15">
      <x15ac:absPath xmlns:x15ac="http://schemas.microsoft.com/office/spreadsheetml/2010/11/ac" url="/Users/nkmacbookpro/Library/Mobile Documents/com~apple~CloudDocs/UCDs/Datasets/"/>
    </mc:Choice>
  </mc:AlternateContent>
  <xr:revisionPtr revIDLastSave="0" documentId="13_ncr:1_{282CC1A2-550B-5648-AC32-8657838823BB}" xr6:coauthVersionLast="47" xr6:coauthVersionMax="47" xr10:uidLastSave="{00000000-0000-0000-0000-000000000000}"/>
  <bookViews>
    <workbookView xWindow="0" yWindow="460" windowWidth="28800" windowHeight="17540" xr2:uid="{00000000-000D-0000-FFFF-FFFF00000000}"/>
  </bookViews>
  <sheets>
    <sheet name="Dataset 3" sheetId="3" r:id="rId1"/>
  </sheets>
  <definedNames>
    <definedName name="_xlnm.Print_Area" localSheetId="0">'Dataset 3'!$A$1:$AF$78</definedName>
    <definedName name="_xlnm.Print_Titles" localSheetId="0">'Dataset 3'!$A:$F,'Dataset 3'!$1:$3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2" i="3" l="1"/>
  <c r="S72" i="3"/>
  <c r="R72" i="3"/>
  <c r="Q72" i="3"/>
  <c r="P72" i="3"/>
  <c r="O72" i="3"/>
  <c r="N72" i="3"/>
  <c r="N41" i="3"/>
  <c r="N52" i="3" s="1"/>
  <c r="S41" i="3"/>
  <c r="S52" i="3" s="1"/>
  <c r="R41" i="3"/>
  <c r="R52" i="3" s="1"/>
  <c r="Q41" i="3"/>
  <c r="Q52" i="3" s="1"/>
  <c r="P41" i="3"/>
  <c r="P52" i="3" s="1"/>
  <c r="O41" i="3"/>
  <c r="O52" i="3" s="1"/>
  <c r="U71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50" i="3"/>
  <c r="U51" i="3"/>
  <c r="U42" i="3"/>
  <c r="U43" i="3"/>
  <c r="U44" i="3"/>
  <c r="U45" i="3"/>
  <c r="U46" i="3"/>
  <c r="U47" i="3"/>
  <c r="U48" i="3"/>
  <c r="U49" i="3"/>
  <c r="U40" i="3"/>
  <c r="U35" i="3"/>
  <c r="U36" i="3"/>
  <c r="U37" i="3"/>
  <c r="U38" i="3"/>
  <c r="U39" i="3"/>
  <c r="U34" i="3"/>
  <c r="U23" i="3"/>
  <c r="U24" i="3"/>
  <c r="U25" i="3"/>
  <c r="U26" i="3"/>
  <c r="U27" i="3"/>
  <c r="U28" i="3"/>
  <c r="U29" i="3"/>
  <c r="U30" i="3"/>
  <c r="U31" i="3"/>
  <c r="U32" i="3"/>
  <c r="U33" i="3"/>
  <c r="U18" i="3"/>
  <c r="U19" i="3"/>
  <c r="U20" i="3"/>
  <c r="U21" i="3"/>
  <c r="U14" i="3"/>
  <c r="U15" i="3"/>
  <c r="U16" i="3"/>
  <c r="U17" i="3"/>
  <c r="U13" i="3"/>
  <c r="U12" i="3"/>
  <c r="U11" i="3"/>
  <c r="U10" i="3"/>
  <c r="U9" i="3"/>
  <c r="U8" i="3"/>
  <c r="U7" i="3"/>
  <c r="U6" i="3"/>
  <c r="U5" i="3"/>
  <c r="U4" i="3"/>
  <c r="U41" i="3" l="1"/>
  <c r="U52" i="3" s="1"/>
  <c r="N73" i="3"/>
  <c r="U72" i="3"/>
  <c r="S73" i="3"/>
  <c r="O73" i="3"/>
  <c r="P73" i="3"/>
  <c r="Q73" i="3"/>
  <c r="R73" i="3"/>
  <c r="U73" i="3" l="1"/>
</calcChain>
</file>

<file path=xl/sharedStrings.xml><?xml version="1.0" encoding="utf-8"?>
<sst xmlns="http://schemas.openxmlformats.org/spreadsheetml/2006/main" count="898" uniqueCount="516">
  <si>
    <t>jMorp</t>
  </si>
  <si>
    <t>gnomAD</t>
  </si>
  <si>
    <t>J-morp JPN</t>
  </si>
  <si>
    <t>codon</t>
  </si>
  <si>
    <t>GRCh38</t>
  </si>
  <si>
    <t>JPN</t>
  </si>
  <si>
    <t>AFR</t>
  </si>
  <si>
    <t>AMR</t>
  </si>
  <si>
    <t>EAS</t>
  </si>
  <si>
    <t>NFE</t>
  </si>
  <si>
    <t>OTH</t>
  </si>
  <si>
    <t>onset</t>
  </si>
  <si>
    <t>family</t>
  </si>
  <si>
    <t>case</t>
  </si>
  <si>
    <t>references</t>
  </si>
  <si>
    <t>dbSNP</t>
  </si>
  <si>
    <t>8.3K</t>
  </si>
  <si>
    <t>14K</t>
  </si>
  <si>
    <t>NAGS</t>
  </si>
  <si>
    <t>c.299C&gt;A</t>
  </si>
  <si>
    <t>c.369G&gt;A</t>
  </si>
  <si>
    <t xml:space="preserve"> rs1457207409 A=0.00000 (AFR 0.00002)</t>
  </si>
  <si>
    <t>c.376C&gt;T</t>
  </si>
  <si>
    <t>c.719C&gt;A</t>
  </si>
  <si>
    <t>c.739C&gt;T</t>
  </si>
  <si>
    <t>ASJ</t>
  </si>
  <si>
    <t>gnomAd v3.1 ASJ</t>
  </si>
  <si>
    <t>rs748875458 T=0.00007</t>
  </si>
  <si>
    <t>c.1272C&gt;G</t>
  </si>
  <si>
    <t>gnomAd v3.1 NFE</t>
  </si>
  <si>
    <t>rs1214956593 A=0.00000, G=0.00003</t>
  </si>
  <si>
    <t>c1419G&gt;A</t>
  </si>
  <si>
    <t>rs1039703404  A=0.00000</t>
  </si>
  <si>
    <t>c1486A&gt;T</t>
  </si>
  <si>
    <t>rs1171508087 T=0.0002</t>
  </si>
  <si>
    <t>CPS1-03</t>
  </si>
  <si>
    <t>c.420C&gt;A</t>
  </si>
  <si>
    <t>neonatal</t>
  </si>
  <si>
    <t>US</t>
  </si>
  <si>
    <t>Eeds 2006</t>
  </si>
  <si>
    <t>1361235; pathogenic</t>
  </si>
  <si>
    <t>CM063934</t>
  </si>
  <si>
    <t>CPS1-04</t>
  </si>
  <si>
    <t>c.562C&gt;T</t>
  </si>
  <si>
    <t>neonatal (4d)</t>
  </si>
  <si>
    <t>KR</t>
  </si>
  <si>
    <t>Choi 2017</t>
  </si>
  <si>
    <t>CPS1</t>
  </si>
  <si>
    <t>c.952C&gt;T</t>
  </si>
  <si>
    <t>JP</t>
  </si>
  <si>
    <t>c.1285G&gt;T</t>
  </si>
  <si>
    <t>c.1318G&gt;T</t>
  </si>
  <si>
    <t>ND</t>
  </si>
  <si>
    <t>984186; likely pathogenic</t>
  </si>
  <si>
    <t>CM219601</t>
  </si>
  <si>
    <t>CPS1-16</t>
  </si>
  <si>
    <t>c.2359C&gt;T</t>
  </si>
  <si>
    <t xml:space="preserve">neonatal (3d, 2d) </t>
  </si>
  <si>
    <t>2426; pathogenic</t>
  </si>
  <si>
    <t>c.2616C&gt;G</t>
  </si>
  <si>
    <t>c.2788G&gt;T</t>
  </si>
  <si>
    <t>rs1424820114 T=0.00007 (African 0.0003)</t>
  </si>
  <si>
    <t>CPS1-18</t>
  </si>
  <si>
    <t>c.2858C&gt;A</t>
  </si>
  <si>
    <t>Kido 2021 Pt7</t>
  </si>
  <si>
    <t>c.3136C&gt;T</t>
  </si>
  <si>
    <t>neonatal (2d)</t>
  </si>
  <si>
    <t>AT-Italian</t>
  </si>
  <si>
    <t>Rokicki 2017</t>
  </si>
  <si>
    <t>CM1719732</t>
  </si>
  <si>
    <t>c.3520C&gt;T</t>
  </si>
  <si>
    <t>1076647; pathogenic</t>
  </si>
  <si>
    <t>c.3784C&gt;T</t>
  </si>
  <si>
    <t>552571; pathogenic</t>
  </si>
  <si>
    <t>c.4102C&gt;T</t>
  </si>
  <si>
    <t>rs1180519617 T=0.00000 (African 0.00002)</t>
  </si>
  <si>
    <t>c.4191G&gt;A</t>
  </si>
  <si>
    <t>c.4237C&gt;T</t>
  </si>
  <si>
    <t>c.835C&gt;T</t>
  </si>
  <si>
    <t>6333; pathogenic/ likely pathogenic</t>
  </si>
  <si>
    <t>c.846C&gt;A</t>
  </si>
  <si>
    <t>Ruxmohan 2021</t>
  </si>
  <si>
    <t>c.1030C&gt;T</t>
  </si>
  <si>
    <t>c.1069C&gt;T</t>
  </si>
  <si>
    <t>528373; pathogenic/ likely pathogenic</t>
  </si>
  <si>
    <t>rs756859126 T=0.00007 (African 0.0003, African American 0.0004)</t>
  </si>
  <si>
    <t>c.1117G&gt;T</t>
  </si>
  <si>
    <t>rs1453708640 T=0.00000</t>
  </si>
  <si>
    <t>ASL</t>
  </si>
  <si>
    <t>c.205A&gt;T</t>
  </si>
  <si>
    <t>c.371G&gt;A</t>
  </si>
  <si>
    <t>rs1786558070</t>
  </si>
  <si>
    <t>ASL-07</t>
  </si>
  <si>
    <t>c.544C&gt;T</t>
  </si>
  <si>
    <t>92362; pathogenic</t>
  </si>
  <si>
    <t>rs398123126 T=0.00008 (European T=0.00011)</t>
  </si>
  <si>
    <t>ASL-09</t>
  </si>
  <si>
    <t>c.649C&gt;T</t>
  </si>
  <si>
    <t>203615; pathogenic</t>
  </si>
  <si>
    <t>rs369879957 T=0.00007 (European 0.00009)</t>
  </si>
  <si>
    <t xml:space="preserve">c.1231C&gt;T </t>
  </si>
  <si>
    <t>c.1350G&gt;A</t>
  </si>
  <si>
    <t>ASL(!)</t>
  </si>
  <si>
    <t>c.1395G&gt;A</t>
  </si>
  <si>
    <t>ARG1</t>
  </si>
  <si>
    <t>gnomAD v3.1 NFE</t>
  </si>
  <si>
    <t>ARG1-02</t>
  </si>
  <si>
    <t>c.61C&gt;T</t>
  </si>
  <si>
    <t>2397; pathogenic</t>
  </si>
  <si>
    <t>rs104893944; T=0.00006 (European 0.00008)</t>
  </si>
  <si>
    <t>ARG1-05</t>
  </si>
  <si>
    <t>c.365G&gt;A</t>
  </si>
  <si>
    <t>2390; pathogenic</t>
  </si>
  <si>
    <t>rs104893947; T=0.000010 (African 0.0002, African American 0.0002)</t>
  </si>
  <si>
    <t>c.556G&gt;T</t>
  </si>
  <si>
    <t>gnomAD v3.1 Other</t>
  </si>
  <si>
    <t>gnomAD v3.1 AMR</t>
  </si>
  <si>
    <t>ARG1-06</t>
  </si>
  <si>
    <t>c.871C&gt;T</t>
  </si>
  <si>
    <t>2388; pathogenic/ likely pathogenic</t>
  </si>
  <si>
    <t>rs104893940; T=0.000060 (European 0.000060)</t>
  </si>
  <si>
    <t>SLC25A15</t>
  </si>
  <si>
    <t>c.521C&gt;A</t>
  </si>
  <si>
    <t>SLC25A15-03</t>
  </si>
  <si>
    <t>c.535C&gt;T</t>
  </si>
  <si>
    <t xml:space="preserve">AMI </t>
  </si>
  <si>
    <t>5994; pathogenic</t>
  </si>
  <si>
    <t>rs104894429; T=0.000038 (European 0.00001, Asian 0.0009)</t>
  </si>
  <si>
    <t>c.671G&gt;A</t>
  </si>
  <si>
    <t>rs1339837152 A=0.00000 (European 0.00001)</t>
  </si>
  <si>
    <t>SLC25A15-06</t>
  </si>
  <si>
    <t>c.823C&gt;T</t>
  </si>
  <si>
    <t>38403; Likely pathogenic</t>
  </si>
  <si>
    <t>rs202247807; T=0.000015</t>
  </si>
  <si>
    <t>! 0.00004</t>
  </si>
  <si>
    <t>SLC25A13</t>
  </si>
  <si>
    <t>SLC25A13-03</t>
  </si>
  <si>
    <t>c.127C&gt;T</t>
  </si>
  <si>
    <t>rs780525233 *A=0.00000 (gnoMAD European 0.000029, East Asian 0.0003)</t>
  </si>
  <si>
    <t>SLC25A13-08</t>
  </si>
  <si>
    <t>c.550C&gt;T</t>
  </si>
  <si>
    <t>SLC25A13-10</t>
  </si>
  <si>
    <t>c.674C&gt;A</t>
  </si>
  <si>
    <t>c.934C&gt;T</t>
  </si>
  <si>
    <t>SLC25A13-14</t>
  </si>
  <si>
    <t>c.958C&gt;T</t>
  </si>
  <si>
    <t>SLC25A13-15</t>
  </si>
  <si>
    <t>c.1075C&gt;T</t>
  </si>
  <si>
    <t xml:space="preserve">SAS </t>
  </si>
  <si>
    <t>gnomAD v3.1 South Asia</t>
  </si>
  <si>
    <t>rs1794541339 A=0.00000</t>
  </si>
  <si>
    <t>SLC25A13-16</t>
  </si>
  <si>
    <t>c.1173T&gt;G</t>
  </si>
  <si>
    <t xml:space="preserve">gnomAD v3.1 NFE </t>
  </si>
  <si>
    <t>rs762925301 C=0.00000</t>
  </si>
  <si>
    <t>SLC25A13-19</t>
  </si>
  <si>
    <t>c.1402C&gt;T</t>
  </si>
  <si>
    <t>SLC25A13-20</t>
  </si>
  <si>
    <t>c.1648C&gt;T</t>
  </si>
  <si>
    <t>SLC25A13-23</t>
  </si>
  <si>
    <t>c.1765C&gt;T</t>
  </si>
  <si>
    <t>Lin 2020</t>
  </si>
  <si>
    <t>SLC25A13-24</t>
  </si>
  <si>
    <t>c.1804G&gt;T</t>
  </si>
  <si>
    <t>SLC25A13-25</t>
  </si>
  <si>
    <t xml:space="preserve">c.1816C&gt;T </t>
  </si>
  <si>
    <t>21514; pathogenic</t>
  </si>
  <si>
    <t>SLC25A13-26</t>
  </si>
  <si>
    <t>c.1820G&gt;A</t>
  </si>
  <si>
    <t>SLC25A13-*</t>
  </si>
  <si>
    <t>c.1859C&gt;G</t>
  </si>
  <si>
    <t>Prostate adenoca.</t>
  </si>
  <si>
    <t>code</t>
    <phoneticPr fontId="1"/>
  </si>
  <si>
    <t>cDNA</t>
    <phoneticPr fontId="1"/>
  </si>
  <si>
    <t>protein</t>
    <phoneticPr fontId="1"/>
  </si>
  <si>
    <t xml:space="preserve">Mutation and Location 			</t>
    <phoneticPr fontId="1"/>
  </si>
  <si>
    <t>OTH-ethnicity</t>
    <phoneticPr fontId="1"/>
  </si>
  <si>
    <t>CM170029</t>
  </si>
  <si>
    <t>rs772576138 A=0.00000, *T=0.00000</t>
    <phoneticPr fontId="1"/>
  </si>
  <si>
    <t>CM071660</t>
  </si>
  <si>
    <t>CM2112797</t>
    <phoneticPr fontId="1"/>
  </si>
  <si>
    <t>ND[2]
late (3y)
NBS
neonatal</t>
    <phoneticPr fontId="1"/>
  </si>
  <si>
    <t>TW-USA[2]
JP
US
US</t>
    <phoneticPr fontId="1"/>
  </si>
  <si>
    <t xml:space="preserve">severe developmental delays </t>
  </si>
  <si>
    <t>CM012587</t>
  </si>
  <si>
    <t>DE-Germany</t>
  </si>
  <si>
    <t>Engel2009</t>
    <phoneticPr fontId="1"/>
  </si>
  <si>
    <t>Miller2014</t>
    <phoneticPr fontId="1"/>
  </si>
  <si>
    <t>CM091427</t>
    <phoneticPr fontId="1"/>
  </si>
  <si>
    <t>CM146380</t>
    <phoneticPr fontId="1"/>
  </si>
  <si>
    <t>neonatal NBS[3 3] 
neonatal(4d)</t>
    <phoneticPr fontId="1"/>
  </si>
  <si>
    <t>Balmer 2014
Bijarnia-Mahay 2018</t>
    <phoneticPr fontId="1"/>
  </si>
  <si>
    <t>CM072864</t>
  </si>
  <si>
    <t>CM141233</t>
  </si>
  <si>
    <t>infancy (1~23m) infancy (6m) etc. infancy (17m~4y) NBS
childhood (7 13y)</t>
    <phoneticPr fontId="1"/>
  </si>
  <si>
    <t>Cardoso 1999
Jain-Ghai 2011
Carvalho 2012
Rodrigues 2014
Diez-Fernandez 2018</t>
    <phoneticPr fontId="1"/>
  </si>
  <si>
    <t>CM993111</t>
    <phoneticPr fontId="1"/>
  </si>
  <si>
    <t>infancy (&lt;9m)
infancy (24m)
infancy (3m)
infancy (30d)</t>
    <phoneticPr fontId="1"/>
  </si>
  <si>
    <t>JP
BR
DE- Arabic
JP</t>
    <phoneticPr fontId="1"/>
  </si>
  <si>
    <t>Uchino 1992
Carvalho 2012
Amayreh 2014
Yokoi 2021</t>
    <phoneticPr fontId="1"/>
  </si>
  <si>
    <t>CM920104</t>
  </si>
  <si>
    <t>Other</t>
    <phoneticPr fontId="1"/>
  </si>
  <si>
    <t>infancy
infancy (3y) etc.
childhood
neonatal etc.
infancy~ (3m 7y)</t>
    <phoneticPr fontId="1"/>
  </si>
  <si>
    <t>JP
JP [2]
IT
IT-Senegal, Morocco
CN [2]</t>
    <phoneticPr fontId="1"/>
  </si>
  <si>
    <t>CM001338</t>
  </si>
  <si>
    <r>
      <t>neonatal</t>
    </r>
    <r>
      <rPr>
        <vertAlign val="superscript"/>
        <sz val="12"/>
        <color indexed="8"/>
        <rFont val="Times New Roman"/>
        <family val="1"/>
      </rPr>
      <t xml:space="preserve">
</t>
    </r>
    <r>
      <rPr>
        <sz val="12"/>
        <color indexed="8"/>
        <rFont val="Times New Roman"/>
        <family val="1"/>
      </rPr>
      <t>infancy (34d)
infancy
infancy (1y)</t>
    </r>
    <phoneticPr fontId="1"/>
  </si>
  <si>
    <t>UK-German-French
AT
MY
CH-France</t>
    <phoneticPr fontId="1"/>
  </si>
  <si>
    <t>Grody 1992
Scholl-Bürgi 2008
Mohseni 2014
Diez-Fernandez 2018</t>
    <phoneticPr fontId="1"/>
  </si>
  <si>
    <t xml:space="preserve">gnomAD v3.1.2
 AFR NFE
</t>
  </si>
  <si>
    <t>CM920106</t>
  </si>
  <si>
    <t>Torisu 2006</t>
  </si>
  <si>
    <t>CM065465</t>
  </si>
  <si>
    <t>NICCD (6w) etc.</t>
  </si>
  <si>
    <t>US-French-Canadian</t>
  </si>
  <si>
    <t>Dimmock 2009</t>
    <phoneticPr fontId="1"/>
  </si>
  <si>
    <t xml:space="preserve">gnomAD v3.1.2
  EAS NFE </t>
  </si>
  <si>
    <t>CM090576</t>
  </si>
  <si>
    <t>NICCD 
NICCD</t>
    <phoneticPr fontId="1"/>
  </si>
  <si>
    <t>JP
CN [3]</t>
    <phoneticPr fontId="1"/>
  </si>
  <si>
    <t>Kobayashi 2003
Lin 2016</t>
    <phoneticPr fontId="1"/>
  </si>
  <si>
    <t xml:space="preserve">gnomAD v3.1.2
  NFE </t>
  </si>
  <si>
    <t>CM034750</t>
  </si>
  <si>
    <t>21515; pathogenic</t>
  </si>
  <si>
    <t>rs80338716
A=0.000061
Euro. 0.000062</t>
    <phoneticPr fontId="1"/>
  </si>
  <si>
    <t>CM991267</t>
  </si>
  <si>
    <t>6004;   pathogenic</t>
  </si>
  <si>
    <t>rs80338719 
A=0.00011 
Euro. 0.00011
African 0.00012</t>
    <phoneticPr fontId="1"/>
  </si>
  <si>
    <t>NICCD
NICCD
NICCD (0m)</t>
    <phoneticPr fontId="1"/>
  </si>
  <si>
    <t>JP-Chinese, Hebei
CN
JP</t>
    <phoneticPr fontId="1"/>
  </si>
  <si>
    <t>Song 2008
Lin 2016
Kido 2022</t>
    <phoneticPr fontId="1"/>
  </si>
  <si>
    <t>CM087351</t>
  </si>
  <si>
    <t>372748; pathogenic</t>
  </si>
  <si>
    <t>rs763191789
A=0.00000</t>
    <phoneticPr fontId="1"/>
  </si>
  <si>
    <t>NICCD (6w) etc.</t>
    <phoneticPr fontId="1"/>
  </si>
  <si>
    <t>gnomAD v3.1.2
  NFE
Capalbo2019 carrier</t>
  </si>
  <si>
    <t>CM090577</t>
  </si>
  <si>
    <t>449394; Pathogenic(2); Uncertain significance(1)</t>
  </si>
  <si>
    <t>rs758827458
A=0.00007
Euro. 0.0001
*C=0.00000</t>
    <phoneticPr fontId="1"/>
  </si>
  <si>
    <t>CM081806</t>
  </si>
  <si>
    <t>21508; pathogenic/ likely pathogenic</t>
  </si>
  <si>
    <t>rs80338721
A=0.000049
Euro. 0.000054</t>
    <phoneticPr fontId="1"/>
  </si>
  <si>
    <t>NICCD
NICCD</t>
    <phoneticPr fontId="1"/>
  </si>
  <si>
    <t>CN [5]
CN</t>
    <phoneticPr fontId="1"/>
  </si>
  <si>
    <t>Lin 2016
Lin 2020</t>
    <phoneticPr fontId="1"/>
  </si>
  <si>
    <t>CM103907</t>
  </si>
  <si>
    <t>939098; pathogenic</t>
  </si>
  <si>
    <t>rs540149539 A=0.00000</t>
  </si>
  <si>
    <t>CTLN2 (adult)</t>
  </si>
  <si>
    <t>CN-Japanese</t>
  </si>
  <si>
    <t>Song 2013</t>
  </si>
  <si>
    <t>CM139594</t>
  </si>
  <si>
    <t>rs1364726997
8.3K A=0.00006</t>
    <phoneticPr fontId="1"/>
  </si>
  <si>
    <t>NICCD</t>
  </si>
  <si>
    <t>CN</t>
  </si>
  <si>
    <t>CM207699</t>
  </si>
  <si>
    <t>664925; pathogenic</t>
  </si>
  <si>
    <t>rs1261058897
A=0.00000</t>
    <phoneticPr fontId="1"/>
  </si>
  <si>
    <t>CM020187</t>
  </si>
  <si>
    <t>21513; pathogenic</t>
  </si>
  <si>
    <t xml:space="preserve">rs80338727
*T=0.00000
8.3K A=0.00012 </t>
    <phoneticPr fontId="1"/>
  </si>
  <si>
    <t>CM003063,</t>
  </si>
  <si>
    <t>rs80338729
A=0.00000</t>
    <phoneticPr fontId="1"/>
  </si>
  <si>
    <t>NBS (infancy 35d)</t>
  </si>
  <si>
    <t>Kang 2015</t>
    <phoneticPr fontId="1"/>
  </si>
  <si>
    <t>CM1517418</t>
  </si>
  <si>
    <t>CM1827664</t>
  </si>
  <si>
    <t xml:space="preserve">rs1220401209 </t>
  </si>
  <si>
    <t xml:space="preserve">gnomAD v3.1.2
  NFE </t>
    <phoneticPr fontId="1"/>
  </si>
  <si>
    <t>{Huang2018 prostate adenoca.}</t>
  </si>
  <si>
    <t>Clinical data</t>
    <phoneticPr fontId="1"/>
  </si>
  <si>
    <t>country</t>
    <phoneticPr fontId="1"/>
  </si>
  <si>
    <t>DE
JP [2]
JP
JP [2]</t>
    <phoneticPr fontId="1"/>
  </si>
  <si>
    <t>Rapp 2001
Kurokawa 2007
Sugiyama 2020
Kido 2021</t>
    <phoneticPr fontId="1"/>
  </si>
  <si>
    <t>rs121912596
T=0.00000</t>
    <phoneticPr fontId="1"/>
  </si>
  <si>
    <t>ND
neonatal (3d, 4d)
neonatal (2d)</t>
    <phoneticPr fontId="1"/>
  </si>
  <si>
    <t>CH
CH [2]
CN</t>
    <phoneticPr fontId="1"/>
  </si>
  <si>
    <t>Häberle 2011
Kretz 2012
Liu 2021</t>
    <phoneticPr fontId="1"/>
  </si>
  <si>
    <t>CM114398</t>
    <phoneticPr fontId="1"/>
  </si>
  <si>
    <t>rs756337473 A=0.00000, T=0.00005 (European T=0.00006)</t>
    <phoneticPr fontId="1"/>
  </si>
  <si>
    <t>CM042962</t>
    <phoneticPr fontId="1"/>
  </si>
  <si>
    <t>rs1414143303
T=0.00000</t>
    <phoneticPr fontId="1"/>
  </si>
  <si>
    <r>
      <t xml:space="preserve">Datset 3 Nonsense variants in large-scaled population studies </t>
    </r>
    <r>
      <rPr>
        <b/>
        <vertAlign val="superscript"/>
        <sz val="14"/>
        <color rgb="FF000000"/>
        <rFont val="Times New Roman"/>
        <family val="1"/>
      </rPr>
      <t>a)</t>
    </r>
    <r>
      <rPr>
        <b/>
        <sz val="14"/>
        <color indexed="8"/>
        <rFont val="Times New Roman"/>
        <family val="1"/>
      </rPr>
      <t xml:space="preserve"> </t>
    </r>
    <phoneticPr fontId="1"/>
  </si>
  <si>
    <t>Hou2020</t>
    <phoneticPr fontId="1"/>
  </si>
  <si>
    <t>gnomAd v3.1.2
  NFE</t>
  </si>
  <si>
    <t>gnomAd v3.1.2
  AFR</t>
  </si>
  <si>
    <t>gnomAd v3.1.2 NFE</t>
  </si>
  <si>
    <t>gnomAd v3.1.2
  EAS</t>
  </si>
  <si>
    <t>gnomAd v3.1.2
  NFE
Hou2020 Dataset sheet3 1308</t>
  </si>
  <si>
    <t>Li 2001
Gao 2003
Dimmock 2006 
Miller 2014</t>
    <phoneticPr fontId="1"/>
  </si>
  <si>
    <t>gnomAD v3.1.2
  NFE</t>
  </si>
  <si>
    <t>jMorp 14K38K
gnomAD v3.1.2
  NFE</t>
    <phoneticPr fontId="1"/>
  </si>
  <si>
    <t xml:space="preserve">gnomAD v3.1.2
  AFR </t>
    <phoneticPr fontId="1"/>
  </si>
  <si>
    <t>chr7:96284794</t>
    <phoneticPr fontId="1"/>
  </si>
  <si>
    <t xml:space="preserve">gnomAD v3.1.2
  AFR NFE
</t>
  </si>
  <si>
    <r>
      <t>312</t>
    </r>
    <r>
      <rPr>
        <vertAlign val="superscript"/>
        <sz val="12"/>
        <color rgb="FF000000"/>
        <rFont val="Times New Roman"/>
        <family val="1"/>
      </rPr>
      <t>+</t>
    </r>
    <phoneticPr fontId="1"/>
  </si>
  <si>
    <r>
      <t>-/10</t>
    </r>
    <r>
      <rPr>
        <vertAlign val="superscript"/>
        <sz val="12"/>
        <color rgb="FF000000"/>
        <rFont val="Times New Roman"/>
        <family val="1"/>
      </rPr>
      <t>+</t>
    </r>
    <phoneticPr fontId="1"/>
  </si>
  <si>
    <r>
      <t>-/26</t>
    </r>
    <r>
      <rPr>
        <vertAlign val="superscript"/>
        <sz val="12"/>
        <color rgb="FF000000"/>
        <rFont val="Times New Roman"/>
        <family val="1"/>
      </rPr>
      <t>+</t>
    </r>
    <phoneticPr fontId="1"/>
  </si>
  <si>
    <r>
      <t>-/20</t>
    </r>
    <r>
      <rPr>
        <vertAlign val="superscript"/>
        <sz val="12"/>
        <color rgb="FF000000"/>
        <rFont val="Times New Roman"/>
        <family val="1"/>
      </rPr>
      <t>+</t>
    </r>
    <phoneticPr fontId="1"/>
  </si>
  <si>
    <t>population study</t>
    <phoneticPr fontId="1"/>
  </si>
  <si>
    <t>Database</t>
    <phoneticPr fontId="1"/>
  </si>
  <si>
    <t>HGMD</t>
    <phoneticPr fontId="1"/>
  </si>
  <si>
    <t>ClinVar</t>
    <phoneticPr fontId="1"/>
  </si>
  <si>
    <t>chr6:131547180</t>
    <phoneticPr fontId="1"/>
  </si>
  <si>
    <r>
      <t xml:space="preserve">c.58C&gt;T
</t>
    </r>
    <r>
      <rPr>
        <sz val="7"/>
        <color rgb="FF000000"/>
        <rFont val="Times New Roman"/>
        <family val="1"/>
      </rPr>
      <t>ENST00000672233.1</t>
    </r>
    <phoneticPr fontId="1"/>
  </si>
  <si>
    <r>
      <t xml:space="preserve">c.29+ G&gt;A
</t>
    </r>
    <r>
      <rPr>
        <sz val="8"/>
        <color rgb="FF000000"/>
        <rFont val="Times New Roman"/>
        <family val="1"/>
      </rPr>
      <t>XM_017011663</t>
    </r>
    <phoneticPr fontId="1"/>
  </si>
  <si>
    <r>
      <t xml:space="preserve">c.76+ G&gt;T
</t>
    </r>
    <r>
      <rPr>
        <sz val="8"/>
        <color rgb="FF000000"/>
        <rFont val="Times New Roman"/>
        <family val="1"/>
      </rPr>
      <t>XM_017011663</t>
    </r>
    <phoneticPr fontId="1"/>
  </si>
  <si>
    <t/>
  </si>
  <si>
    <t>JPN
38722</t>
    <phoneticPr fontId="1"/>
  </si>
  <si>
    <t>AFR
20744</t>
    <phoneticPr fontId="1"/>
  </si>
  <si>
    <t>AMR
7647</t>
    <phoneticPr fontId="1"/>
  </si>
  <si>
    <t>EAS
2604</t>
    <phoneticPr fontId="1"/>
  </si>
  <si>
    <t>NFE
34029</t>
    <phoneticPr fontId="1"/>
  </si>
  <si>
    <t>ASJ</t>
    <phoneticPr fontId="1"/>
  </si>
  <si>
    <t>TOTAL
114878</t>
    <phoneticPr fontId="1"/>
  </si>
  <si>
    <t>c.1932T&gt;A</t>
    <phoneticPr fontId="1"/>
  </si>
  <si>
    <t>c.596C&gt;A</t>
    <phoneticPr fontId="1"/>
  </si>
  <si>
    <t>MANE</t>
  </si>
  <si>
    <t>MANE</t>
    <phoneticPr fontId="1"/>
  </si>
  <si>
    <t xml:space="preserve">MANE </t>
    <phoneticPr fontId="1"/>
  </si>
  <si>
    <t>+</t>
    <phoneticPr fontId="1"/>
  </si>
  <si>
    <t>chr17:44004962</t>
    <phoneticPr fontId="1"/>
  </si>
  <si>
    <t>chr17:44005032</t>
    <phoneticPr fontId="1"/>
  </si>
  <si>
    <t>chr17:44005039</t>
    <phoneticPr fontId="1"/>
  </si>
  <si>
    <t>chr17:44006041</t>
    <phoneticPr fontId="1"/>
  </si>
  <si>
    <t>chr17:44006061</t>
    <phoneticPr fontId="1"/>
  </si>
  <si>
    <t>chr17:44007594</t>
    <phoneticPr fontId="1"/>
  </si>
  <si>
    <t>chr17:44007741</t>
    <phoneticPr fontId="1"/>
  </si>
  <si>
    <t>chr17:44008482</t>
    <phoneticPr fontId="1"/>
  </si>
  <si>
    <t>chr2:210577459</t>
    <phoneticPr fontId="1"/>
  </si>
  <si>
    <t>chr2:210582650</t>
    <phoneticPr fontId="1"/>
  </si>
  <si>
    <t>chr2:210591835</t>
    <phoneticPr fontId="1"/>
  </si>
  <si>
    <t>chr2:210595508</t>
    <phoneticPr fontId="1"/>
  </si>
  <si>
    <t>chr2:210605197</t>
    <phoneticPr fontId="1"/>
  </si>
  <si>
    <t>chr2:210608527</t>
    <phoneticPr fontId="1"/>
  </si>
  <si>
    <t>chr2:210616470</t>
    <phoneticPr fontId="1"/>
  </si>
  <si>
    <t>chr2:210637802</t>
    <phoneticPr fontId="1"/>
  </si>
  <si>
    <t>chr2:210639178</t>
    <phoneticPr fontId="1"/>
  </si>
  <si>
    <t>chr2:210642660</t>
    <phoneticPr fontId="1"/>
  </si>
  <si>
    <t>chr2:210654064</t>
    <phoneticPr fontId="1"/>
  </si>
  <si>
    <t>chr2:210660512</t>
    <phoneticPr fontId="1"/>
  </si>
  <si>
    <t>chr2:210674902</t>
    <phoneticPr fontId="1"/>
  </si>
  <si>
    <t>chr2:210675757</t>
    <phoneticPr fontId="1"/>
  </si>
  <si>
    <t>chr2:210675803</t>
    <phoneticPr fontId="1"/>
  </si>
  <si>
    <t>chr9:130480446</t>
    <phoneticPr fontId="1"/>
  </si>
  <si>
    <t>chr9:130489340</t>
    <phoneticPr fontId="1"/>
  </si>
  <si>
    <t xml:space="preserve">chr9:130494926 </t>
    <phoneticPr fontId="1"/>
  </si>
  <si>
    <t xml:space="preserve">chr9:130494965 </t>
    <phoneticPr fontId="1"/>
  </si>
  <si>
    <t>chr9:130495013</t>
    <phoneticPr fontId="1"/>
  </si>
  <si>
    <t>chr7:66081995</t>
    <phoneticPr fontId="1"/>
  </si>
  <si>
    <t>chr7:66083099</t>
    <phoneticPr fontId="1"/>
  </si>
  <si>
    <t>chr7:66086763</t>
    <phoneticPr fontId="1"/>
  </si>
  <si>
    <t>chr7:66087380</t>
    <phoneticPr fontId="1"/>
  </si>
  <si>
    <t>chr7:66092644</t>
    <phoneticPr fontId="1"/>
  </si>
  <si>
    <t>chr7:66092867</t>
    <phoneticPr fontId="1"/>
  </si>
  <si>
    <t>chr7:66092912</t>
    <phoneticPr fontId="1"/>
  </si>
  <si>
    <t>chr6:131576666</t>
    <phoneticPr fontId="1"/>
  </si>
  <si>
    <t>chr6:131581278</t>
    <phoneticPr fontId="1"/>
  </si>
  <si>
    <t>chr6:131582711</t>
    <phoneticPr fontId="1"/>
  </si>
  <si>
    <t>chr6:131583810</t>
    <phoneticPr fontId="1"/>
  </si>
  <si>
    <t>chr13:40807362</t>
    <phoneticPr fontId="1"/>
  </si>
  <si>
    <t>chr13:40807376</t>
    <phoneticPr fontId="1"/>
  </si>
  <si>
    <t>chr13:40808486</t>
    <phoneticPr fontId="1"/>
  </si>
  <si>
    <t>chr13:40809584</t>
    <phoneticPr fontId="1"/>
  </si>
  <si>
    <t>chr7:96284747</t>
    <phoneticPr fontId="1"/>
  </si>
  <si>
    <t>chr7:96277281</t>
    <phoneticPr fontId="1"/>
  </si>
  <si>
    <t>chr7:96193102</t>
    <phoneticPr fontId="1"/>
  </si>
  <si>
    <t>chr7:96191189</t>
    <phoneticPr fontId="1"/>
  </si>
  <si>
    <t>chr7:96185014</t>
    <phoneticPr fontId="1"/>
  </si>
  <si>
    <t>chr7:96184990</t>
    <phoneticPr fontId="1"/>
  </si>
  <si>
    <t>chr7:96184391</t>
    <phoneticPr fontId="1"/>
  </si>
  <si>
    <t>chr7:96184379</t>
    <phoneticPr fontId="1"/>
  </si>
  <si>
    <t>chr7:96184376</t>
    <phoneticPr fontId="1"/>
  </si>
  <si>
    <t>chr7:96184281</t>
    <phoneticPr fontId="1"/>
  </si>
  <si>
    <t>chr7:96146684</t>
    <phoneticPr fontId="1"/>
  </si>
  <si>
    <t>chr7:96146609</t>
    <phoneticPr fontId="1"/>
  </si>
  <si>
    <t>chr7:96121944</t>
    <phoneticPr fontId="1"/>
  </si>
  <si>
    <t>chr7:96121734</t>
    <phoneticPr fontId="1"/>
  </si>
  <si>
    <t>chr7:96121695</t>
    <phoneticPr fontId="1"/>
  </si>
  <si>
    <t>chr7:96121683</t>
    <phoneticPr fontId="1"/>
  </si>
  <si>
    <t>chr7:96121679</t>
    <phoneticPr fontId="1"/>
  </si>
  <si>
    <t xml:space="preserve">chr7:96121363 </t>
    <phoneticPr fontId="1"/>
  </si>
  <si>
    <r>
      <t xml:space="preserve">MANE select transcript </t>
    </r>
    <r>
      <rPr>
        <sz val="10"/>
        <color rgb="FF000000"/>
        <rFont val="Times New Roman"/>
        <family val="1"/>
      </rPr>
      <t xml:space="preserve"> </t>
    </r>
    <r>
      <rPr>
        <vertAlign val="superscript"/>
        <sz val="10"/>
        <color rgb="FF000000"/>
        <rFont val="Times New Roman"/>
        <family val="1"/>
      </rPr>
      <t>b)</t>
    </r>
    <phoneticPr fontId="1"/>
  </si>
  <si>
    <t>MANE ,  termination codon</t>
    <phoneticPr fontId="1"/>
  </si>
  <si>
    <r>
      <t>SLC25A13</t>
    </r>
    <r>
      <rPr>
        <vertAlign val="superscript"/>
        <sz val="10"/>
        <color rgb="FF000000"/>
        <rFont val="Times New Roman"/>
        <family val="1"/>
      </rPr>
      <t>+</t>
    </r>
    <phoneticPr fontId="1"/>
  </si>
  <si>
    <r>
      <t>ARG1</t>
    </r>
    <r>
      <rPr>
        <vertAlign val="superscript"/>
        <sz val="10"/>
        <color rgb="FF000000"/>
        <rFont val="Times New Roman"/>
        <family val="1"/>
      </rPr>
      <t>+</t>
    </r>
    <phoneticPr fontId="1"/>
  </si>
  <si>
    <r>
      <t xml:space="preserve">Number of alleles </t>
    </r>
    <r>
      <rPr>
        <vertAlign val="superscript"/>
        <sz val="12"/>
        <color rgb="FF000000"/>
        <rFont val="Times New Roman"/>
        <family val="1"/>
      </rPr>
      <t>c)</t>
    </r>
    <phoneticPr fontId="1"/>
  </si>
  <si>
    <t>p.Ser100*
_amber</t>
  </si>
  <si>
    <t>pGln126*
_amber</t>
  </si>
  <si>
    <t>p.Ser240*
_amber</t>
  </si>
  <si>
    <t>p.Gln247*
_amber</t>
  </si>
  <si>
    <t>p.Tyr424*
_amber</t>
  </si>
  <si>
    <t>p.Lys496*
_amber</t>
  </si>
  <si>
    <t>p.Gln188*
_amber</t>
  </si>
  <si>
    <t>p.Gln318*
_amber</t>
  </si>
  <si>
    <t>p.Tyr872*
_amber</t>
  </si>
  <si>
    <t>p.Glu930*
_amber</t>
  </si>
  <si>
    <t>p.Gln1046*
_amber</t>
  </si>
  <si>
    <t>p.Gln357*
_amber</t>
  </si>
  <si>
    <t>p.Glu373*
_amber</t>
  </si>
  <si>
    <t>p.Lys69*
_amber</t>
  </si>
  <si>
    <t>p.Trp124*
_amber</t>
  </si>
  <si>
    <t>p.Gln411*
_amber</t>
  </si>
  <si>
    <t>p.Trp122*
_amber</t>
  </si>
  <si>
    <t>p.Trp224*
_amber</t>
  </si>
  <si>
    <t>p.Glu26+ *
_amber</t>
  </si>
  <si>
    <t>p.Ser225*
_amber</t>
  </si>
  <si>
    <t>p.Gln312*
_amber</t>
  </si>
  <si>
    <t>p.Tyr391*
_amber</t>
  </si>
  <si>
    <t>p.Gln549*
_amber</t>
  </si>
  <si>
    <t>p.Trp606*
_amber</t>
  </si>
  <si>
    <t>p.Tyr140*
_ochre</t>
  </si>
  <si>
    <t>p.Glu440*
_ochre</t>
  </si>
  <si>
    <t>p.Ser953*
_ochre</t>
  </si>
  <si>
    <t>p.Gln1368*
_ochre</t>
  </si>
  <si>
    <t>p.Gln1413*
_ochre</t>
  </si>
  <si>
    <t>p.Tyr282*
_ochre</t>
  </si>
  <si>
    <t>p.*_amber465*
_ochre</t>
  </si>
  <si>
    <t>p.Glu186*
_ochre</t>
  </si>
  <si>
    <t>p.Ser199*
_ochre</t>
  </si>
  <si>
    <t>p.Ser174*
_ochre</t>
  </si>
  <si>
    <t>p.Gln359*
_ochre</t>
  </si>
  <si>
    <t>p.Glu601*
_ochre</t>
  </si>
  <si>
    <t>p.Trp123*
_opal</t>
  </si>
  <si>
    <t>p.Trp473*
_opal</t>
  </si>
  <si>
    <t>p.Gly429*
_opal</t>
  </si>
  <si>
    <t>p.Cys644*
_opal</t>
  </si>
  <si>
    <t>p.Arg787*
_opal</t>
  </si>
  <si>
    <t>p.Arg1174*
_opal</t>
  </si>
  <si>
    <t>p.Arg1262*
_opal</t>
  </si>
  <si>
    <t>p.Trp1397*
_opal</t>
  </si>
  <si>
    <t>p.Arg279*
_opal</t>
  </si>
  <si>
    <t>p.Arg344*
_opal</t>
  </si>
  <si>
    <t>p.Arg182*
_opal</t>
  </si>
  <si>
    <t>p.Arg217*
_opal</t>
  </si>
  <si>
    <t>p.Trp450*
_opal</t>
  </si>
  <si>
    <t>p.Arg20*
_opal</t>
  </si>
  <si>
    <t>p.Arg21*
_opal</t>
  </si>
  <si>
    <t>p.Arg291*
_opal</t>
  </si>
  <si>
    <t>p.Arg179*
_opal</t>
  </si>
  <si>
    <t>p.Arg275*
_opal</t>
  </si>
  <si>
    <t>p.Trp10+ *
_opal</t>
  </si>
  <si>
    <t>p.Arg43*
_opal</t>
  </si>
  <si>
    <t>p.Arg184*
_opal</t>
  </si>
  <si>
    <t>p.Arg319*
_opal</t>
  </si>
  <si>
    <t>p.Arg355*
_opal</t>
  </si>
  <si>
    <t>p.Arg360*
_opal</t>
  </si>
  <si>
    <t>p.Arg467*
_opal</t>
  </si>
  <si>
    <t>p.Arg588*
_opal</t>
  </si>
  <si>
    <t>p.Arg605*
_opal</t>
  </si>
  <si>
    <t>p.Ser619*
_opal</t>
  </si>
  <si>
    <t>Wakutani 2004
Eeds 2006
Kurokawa 2007
Ono 2009
Funghini 2012 
Zhou 2020</t>
    <phoneticPr fontId="1"/>
  </si>
  <si>
    <t>CPS1-23</t>
    <phoneticPr fontId="1"/>
  </si>
  <si>
    <t>CPS1-26</t>
    <phoneticPr fontId="1"/>
  </si>
  <si>
    <t>CPS1-28</t>
    <phoneticPr fontId="1"/>
  </si>
  <si>
    <t>Trevisson 2007, 2009
Imatiaz 2010
Balmer 2014
Baruteau 2017
Zhang 2019</t>
    <phoneticPr fontId="1"/>
  </si>
  <si>
    <t>984301;
likely pathogenic</t>
    <phoneticPr fontId="1"/>
  </si>
  <si>
    <t>rs121908645 T=0.000052 (European 0.000055)</t>
    <phoneticPr fontId="1"/>
  </si>
  <si>
    <t>rs1251623714 *A=0.00000</t>
    <phoneticPr fontId="1"/>
  </si>
  <si>
    <t>IT [2]
SA
CH-US[3]+Belgian UK
CN</t>
    <phoneticPr fontId="1"/>
  </si>
  <si>
    <t>neonatal
neonatal
neonatal
late
neonatal</t>
    <phoneticPr fontId="1"/>
  </si>
  <si>
    <t>JP
US [2]
JP
JP
IT
CN</t>
    <phoneticPr fontId="1"/>
  </si>
  <si>
    <t>late (13y)
neonatal
neonatal (2d)
perineonatal (1m)
neonatal (1d) 
neonatal (1d)</t>
    <phoneticPr fontId="1"/>
  </si>
  <si>
    <t>Tsujino 2000
Miyamoto 2001
Salvi 2001
Tessa 2009        
Guan 2017</t>
    <phoneticPr fontId="1"/>
  </si>
  <si>
    <t>c.1324C&gt;T</t>
    <phoneticPr fontId="1"/>
  </si>
  <si>
    <t>p.Gln442*
_amber</t>
    <phoneticPr fontId="1"/>
  </si>
  <si>
    <t>jMorp 8.3-38KJPN</t>
  </si>
  <si>
    <t>jMorp 8.3-38KJPN
gnomAd v3.1.2
  NFE</t>
  </si>
  <si>
    <t>jMorp 8.3-38KJPN
gnomAD v3.1.2
  AFR</t>
  </si>
  <si>
    <t>jMorp 8.3-38KJPN
gnomAD v3.1.2
  AFR EAS NFE AMI</t>
  </si>
  <si>
    <t xml:space="preserve">jMorp 8.3-38KJPN
gnomAD v3.1.2
   SAS </t>
  </si>
  <si>
    <t>jMorp 38KJPN</t>
  </si>
  <si>
    <t>[jMorp 38KJPN]</t>
  </si>
  <si>
    <t>jMorp 38KJPN
gnomAD v3.1.2
  AMR
Capalbo2019 carrier</t>
  </si>
  <si>
    <t xml:space="preserve">jMorp 38KJPN
gnomAD v3.1.2
  NFE </t>
  </si>
  <si>
    <t>jMorp 14-38KJPN</t>
  </si>
  <si>
    <t>jMorp 14-38KJPN
gnomAd v3.1.2
  NFE</t>
  </si>
  <si>
    <t>jMorp 14-38KJPN
gnomAD v3.1.2
  NFE</t>
  </si>
  <si>
    <t>jMorp 14-38KJPN
gnomAD v3.1.2
 AFR NFE OTH</t>
  </si>
  <si>
    <t>jMorp 38KJPN</t>
    <phoneticPr fontId="1"/>
  </si>
  <si>
    <t>total (MANE CDS)</t>
    <phoneticPr fontId="1"/>
  </si>
  <si>
    <t>total (SLC25A13)</t>
    <phoneticPr fontId="1"/>
  </si>
  <si>
    <t>total (all)</t>
    <phoneticPr fontId="1"/>
  </si>
  <si>
    <t>infancy~ (5m 3y)</t>
    <phoneticPr fontId="1"/>
  </si>
  <si>
    <t>chr6:131583095</t>
    <phoneticPr fontId="1"/>
  </si>
  <si>
    <t>CumSum (MANE CDS)</t>
    <phoneticPr fontId="1"/>
  </si>
  <si>
    <t>gnomAd v3.1.2
  AFR NFE        Capalbo2019</t>
    <phoneticPr fontId="1"/>
  </si>
  <si>
    <t>CH-US[5]+Italian   IN</t>
    <phoneticPr fontId="1"/>
  </si>
  <si>
    <t>JP</t>
    <phoneticPr fontId="1"/>
  </si>
  <si>
    <t>PT [4]
CA [2]-Iraqi ND
BR [5]
PT [5]
CH-Turkey [2]</t>
    <phoneticPr fontId="1"/>
  </si>
  <si>
    <t>Hayasaka2012
Hirayama2018
Hayasaka2018
Kido 2022</t>
    <phoneticPr fontId="1"/>
  </si>
  <si>
    <t xml:space="preserve">JP
JP
JP
JP [4]
JP
JP                    </t>
    <phoneticPr fontId="1"/>
  </si>
  <si>
    <t>NICCD (2m)
NICCD
CTLN2 (48y)
NICCD (1~2m)
FTTDCD (2y)
CTLN2 (48y)</t>
    <phoneticPr fontId="1"/>
  </si>
  <si>
    <t>Yasuda 2000
Wada 2020
Fang 2021
Kido 2022</t>
    <phoneticPr fontId="1"/>
  </si>
  <si>
    <t>JP
JP
CN
JP [3]</t>
    <phoneticPr fontId="1"/>
  </si>
  <si>
    <t>CTLN2 (adult)
hypoketotic hypoglycemia(1y)
NICCD
NICCD (1m) etc.</t>
    <phoneticPr fontId="1"/>
  </si>
  <si>
    <t>Tabata 2008
Avdjieva-Tzavella 2014
Lin 2016
Togawa 2016
Fang 2021
Kido 2022</t>
    <phoneticPr fontId="1"/>
  </si>
  <si>
    <t>JP
BG
CN [3]
JP
CN
JP [2]</t>
    <phoneticPr fontId="1"/>
  </si>
  <si>
    <t>NICCD
NICCD
NICCD
NICCD
NICCD
NICCD (0~5m)</t>
    <phoneticPr fontId="1"/>
  </si>
  <si>
    <t>Kobayashi 1999
Tanaka 2002
Takahashi 2006
Song 2013
Togawa 2016
Hirayama 2018
Suzuki 2019
Kido 2022</t>
    <phoneticPr fontId="1"/>
  </si>
  <si>
    <t>JP [2]
JP
JP
CN-Japanese
JP
JP [6]
JP 
JP [20]</t>
    <phoneticPr fontId="1"/>
  </si>
  <si>
    <t>CTLN2 (adult)
CTLN2
CTLN2 (24y)
CTLN2 (adult)
NICCD
NICCD
CTLN2 (74y)
NICCD (1~10m)
CTLN2 (62y)</t>
    <phoneticPr fontId="1"/>
  </si>
  <si>
    <t>US-hispanic</t>
    <phoneticPr fontId="1"/>
  </si>
  <si>
    <t>CPS1-21</t>
    <phoneticPr fontId="1"/>
  </si>
  <si>
    <t>c.3093C&gt;A</t>
  </si>
  <si>
    <t>p.Tyr1031*
_ochre</t>
  </si>
  <si>
    <t>neonatal (2d)
neonatal</t>
    <phoneticPr fontId="1"/>
  </si>
  <si>
    <t>JP
JP</t>
    <phoneticPr fontId="1"/>
  </si>
  <si>
    <t>Kurokawa 2007
Kido 2021</t>
    <phoneticPr fontId="1"/>
  </si>
  <si>
    <t>jMorp38K</t>
    <phoneticPr fontId="1"/>
  </si>
  <si>
    <t>CM071669</t>
  </si>
  <si>
    <t>chr2:210642617</t>
    <phoneticPr fontId="1"/>
  </si>
  <si>
    <t>ASS1-08</t>
  </si>
  <si>
    <t>ASS1-09</t>
  </si>
  <si>
    <t>ASS1-11</t>
  </si>
  <si>
    <t>ASS1-12</t>
  </si>
  <si>
    <t>ASS1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</si>
</sst>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0"/>
    <numFmt numFmtId="177" formatCode="0.00000"/>
    <numFmt numFmtId="178" formatCode="0.000"/>
    <numFmt numFmtId="179" formatCode="0_ "/>
  </numFmts>
  <fonts count="20">
    <font>
      <sz val="10"/>
      <color indexed="8"/>
      <name val="ヒラギノ角ゴ ProN W3"/>
    </font>
    <font>
      <sz val="6"/>
      <name val="Tsukushi A Round Gothic Bold"/>
      <family val="3"/>
      <charset val="128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12"/>
      <color indexed="8"/>
      <name val="Times New Roman"/>
      <family val="1"/>
    </font>
    <font>
      <vertAlign val="superscript"/>
      <sz val="12"/>
      <color indexed="8"/>
      <name val="Times New Roman"/>
      <family val="1"/>
    </font>
    <font>
      <b/>
      <vertAlign val="superscript"/>
      <sz val="14"/>
      <color rgb="FF000000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b/>
      <u/>
      <sz val="12"/>
      <color indexed="8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u/>
      <sz val="12"/>
      <color indexed="8"/>
      <name val="Times New Roman"/>
      <family val="1"/>
    </font>
    <font>
      <sz val="12"/>
      <color rgb="FFFF93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rgb="FFDBDBDB"/>
        <bgColor rgb="FF000000"/>
      </patternFill>
    </fill>
  </fills>
  <borders count="1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2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A5A5A5"/>
      </left>
      <right style="thin">
        <color rgb="FF3F3F3F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9">
    <xf numFmtId="0" fontId="0" fillId="0" borderId="0" xfId="0">
      <alignment vertical="top" wrapText="1"/>
    </xf>
    <xf numFmtId="0" fontId="3" fillId="0" borderId="0" xfId="0" applyNumberFormat="1" applyFont="1">
      <alignment vertical="top" wrapText="1"/>
    </xf>
    <xf numFmtId="176" fontId="3" fillId="0" borderId="7" xfId="0" applyNumberFormat="1" applyFont="1" applyBorder="1">
      <alignment vertical="top" wrapText="1"/>
    </xf>
    <xf numFmtId="176" fontId="3" fillId="0" borderId="1" xfId="0" applyNumberFormat="1" applyFont="1" applyBorder="1">
      <alignment vertical="top" wrapText="1"/>
    </xf>
    <xf numFmtId="0" fontId="3" fillId="0" borderId="1" xfId="0" applyFont="1" applyBorder="1">
      <alignment vertical="top" wrapText="1"/>
    </xf>
    <xf numFmtId="177" fontId="3" fillId="0" borderId="1" xfId="0" applyNumberFormat="1" applyFont="1" applyBorder="1">
      <alignment vertical="top" wrapText="1"/>
    </xf>
    <xf numFmtId="178" fontId="3" fillId="0" borderId="1" xfId="0" applyNumberFormat="1" applyFont="1" applyBorder="1">
      <alignment vertical="top" wrapText="1"/>
    </xf>
    <xf numFmtId="0" fontId="3" fillId="4" borderId="1" xfId="0" applyFont="1" applyFill="1" applyBorder="1">
      <alignment vertical="top" wrapText="1"/>
    </xf>
    <xf numFmtId="0" fontId="5" fillId="0" borderId="0" xfId="0" applyNumberFormat="1" applyFont="1">
      <alignment vertical="top" wrapText="1"/>
    </xf>
    <xf numFmtId="0" fontId="6" fillId="0" borderId="0" xfId="0" applyNumberFormat="1" applyFont="1">
      <alignment vertical="top" wrapText="1"/>
    </xf>
    <xf numFmtId="0" fontId="6" fillId="4" borderId="3" xfId="0" applyNumberFormat="1" applyFont="1" applyFill="1" applyBorder="1">
      <alignment vertical="top" wrapText="1"/>
    </xf>
    <xf numFmtId="176" fontId="6" fillId="0" borderId="5" xfId="0" applyNumberFormat="1" applyFont="1" applyBorder="1">
      <alignment vertical="top" wrapText="1"/>
    </xf>
    <xf numFmtId="176" fontId="6" fillId="0" borderId="3" xfId="0" applyNumberFormat="1" applyFont="1" applyBorder="1">
      <alignment vertical="top" wrapText="1"/>
    </xf>
    <xf numFmtId="176" fontId="6" fillId="0" borderId="3" xfId="0" applyNumberFormat="1" applyFont="1" applyBorder="1" applyAlignment="1">
      <alignment horizontal="center" vertical="top" wrapText="1"/>
    </xf>
    <xf numFmtId="0" fontId="6" fillId="0" borderId="3" xfId="0" applyFont="1" applyBorder="1">
      <alignment vertical="top" wrapText="1"/>
    </xf>
    <xf numFmtId="177" fontId="6" fillId="0" borderId="3" xfId="0" applyNumberFormat="1" applyFont="1" applyBorder="1">
      <alignment vertical="top" wrapText="1"/>
    </xf>
    <xf numFmtId="0" fontId="6" fillId="4" borderId="1" xfId="0" applyNumberFormat="1" applyFont="1" applyFill="1" applyBorder="1">
      <alignment vertical="top" wrapText="1"/>
    </xf>
    <xf numFmtId="176" fontId="6" fillId="0" borderId="7" xfId="0" applyNumberFormat="1" applyFont="1" applyBorder="1">
      <alignment vertical="top" wrapText="1"/>
    </xf>
    <xf numFmtId="176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>
      <alignment vertical="top" wrapText="1"/>
    </xf>
    <xf numFmtId="49" fontId="6" fillId="0" borderId="1" xfId="0" applyNumberFormat="1" applyFont="1" applyBorder="1">
      <alignment vertical="top" wrapText="1"/>
    </xf>
    <xf numFmtId="177" fontId="6" fillId="0" borderId="1" xfId="0" applyNumberFormat="1" applyFont="1" applyBorder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NumberFormat="1" applyFont="1" applyBorder="1">
      <alignment vertical="top" wrapText="1"/>
    </xf>
    <xf numFmtId="176" fontId="6" fillId="0" borderId="1" xfId="0" applyNumberFormat="1" applyFont="1" applyBorder="1" applyAlignment="1">
      <alignment horizontal="right" vertical="top" wrapText="1"/>
    </xf>
    <xf numFmtId="177" fontId="6" fillId="0" borderId="1" xfId="0" applyNumberFormat="1" applyFont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right" vertical="top" wrapText="1"/>
    </xf>
    <xf numFmtId="0" fontId="2" fillId="2" borderId="8" xfId="0" applyFont="1" applyFill="1" applyBorder="1" applyAlignment="1">
      <alignment horizontal="center" vertical="top" wrapText="1"/>
    </xf>
    <xf numFmtId="49" fontId="2" fillId="2" borderId="8" xfId="0" applyNumberFormat="1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/>
    </xf>
    <xf numFmtId="0" fontId="2" fillId="0" borderId="0" xfId="0" applyNumberFormat="1" applyFont="1">
      <alignment vertical="top" wrapText="1"/>
    </xf>
    <xf numFmtId="49" fontId="6" fillId="4" borderId="3" xfId="0" applyNumberFormat="1" applyFont="1" applyFill="1" applyBorder="1" applyAlignment="1">
      <alignment horizontal="center" vertical="top" wrapText="1"/>
    </xf>
    <xf numFmtId="49" fontId="6" fillId="4" borderId="1" xfId="0" applyNumberFormat="1" applyFont="1" applyFill="1" applyBorder="1" applyAlignment="1">
      <alignment horizontal="center" vertical="top" wrapText="1"/>
    </xf>
    <xf numFmtId="49" fontId="6" fillId="4" borderId="3" xfId="0" applyNumberFormat="1" applyFont="1" applyFill="1" applyBorder="1" applyAlignment="1">
      <alignment horizontal="right" vertical="top" wrapText="1"/>
    </xf>
    <xf numFmtId="49" fontId="6" fillId="4" borderId="4" xfId="0" applyNumberFormat="1" applyFont="1" applyFill="1" applyBorder="1" applyAlignment="1">
      <alignment horizontal="right" vertical="top" wrapText="1"/>
    </xf>
    <xf numFmtId="49" fontId="6" fillId="4" borderId="1" xfId="0" applyNumberFormat="1" applyFont="1" applyFill="1" applyBorder="1" applyAlignment="1">
      <alignment horizontal="right" vertical="top" wrapText="1"/>
    </xf>
    <xf numFmtId="49" fontId="6" fillId="4" borderId="6" xfId="0" applyNumberFormat="1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right" vertical="top" wrapText="1"/>
    </xf>
    <xf numFmtId="0" fontId="3" fillId="4" borderId="6" xfId="0" applyFont="1" applyFill="1" applyBorder="1" applyAlignment="1">
      <alignment horizontal="right" vertical="top" wrapText="1"/>
    </xf>
    <xf numFmtId="0" fontId="2" fillId="2" borderId="1" xfId="0" applyFont="1" applyFill="1" applyBorder="1">
      <alignment vertical="top" wrapText="1"/>
    </xf>
    <xf numFmtId="49" fontId="2" fillId="3" borderId="1" xfId="0" applyNumberFormat="1" applyFont="1" applyFill="1" applyBorder="1" applyAlignment="1">
      <alignment horizontal="center" vertical="top" wrapText="1"/>
    </xf>
    <xf numFmtId="49" fontId="6" fillId="0" borderId="9" xfId="0" applyNumberFormat="1" applyFont="1" applyBorder="1">
      <alignment vertical="top" wrapText="1"/>
    </xf>
    <xf numFmtId="49" fontId="9" fillId="0" borderId="10" xfId="0" applyNumberFormat="1" applyFont="1" applyBorder="1">
      <alignment vertical="top" wrapText="1"/>
    </xf>
    <xf numFmtId="49" fontId="9" fillId="0" borderId="11" xfId="0" applyNumberFormat="1" applyFont="1" applyBorder="1">
      <alignment vertical="top" wrapText="1"/>
    </xf>
    <xf numFmtId="0" fontId="6" fillId="4" borderId="1" xfId="0" applyNumberFormat="1" applyFont="1" applyFill="1" applyBorder="1" applyAlignment="1">
      <alignment horizontal="right" vertical="top" wrapText="1"/>
    </xf>
    <xf numFmtId="0" fontId="6" fillId="4" borderId="1" xfId="0" quotePrefix="1" applyNumberFormat="1" applyFont="1" applyFill="1" applyBorder="1" applyAlignment="1">
      <alignment horizontal="right" vertical="top" wrapText="1"/>
    </xf>
    <xf numFmtId="49" fontId="6" fillId="0" borderId="12" xfId="0" applyNumberFormat="1" applyFont="1" applyBorder="1">
      <alignment vertical="top" wrapText="1"/>
    </xf>
    <xf numFmtId="176" fontId="11" fillId="0" borderId="7" xfId="0" applyNumberFormat="1" applyFont="1" applyBorder="1">
      <alignment vertical="top" wrapText="1"/>
    </xf>
    <xf numFmtId="176" fontId="11" fillId="0" borderId="1" xfId="0" applyNumberFormat="1" applyFont="1" applyBorder="1">
      <alignment vertical="top" wrapText="1"/>
    </xf>
    <xf numFmtId="176" fontId="6" fillId="0" borderId="1" xfId="0" applyNumberFormat="1" applyFont="1" applyBorder="1">
      <alignment vertical="top" wrapText="1"/>
    </xf>
    <xf numFmtId="1" fontId="6" fillId="0" borderId="5" xfId="0" applyNumberFormat="1" applyFont="1" applyBorder="1">
      <alignment vertical="top" wrapText="1"/>
    </xf>
    <xf numFmtId="1" fontId="6" fillId="0" borderId="3" xfId="0" applyNumberFormat="1" applyFont="1" applyBorder="1">
      <alignment vertical="top" wrapText="1"/>
    </xf>
    <xf numFmtId="1" fontId="6" fillId="0" borderId="7" xfId="0" applyNumberFormat="1" applyFont="1" applyBorder="1">
      <alignment vertical="top" wrapText="1"/>
    </xf>
    <xf numFmtId="1" fontId="6" fillId="0" borderId="1" xfId="0" applyNumberFormat="1" applyFont="1" applyBorder="1">
      <alignment vertical="top" wrapText="1"/>
    </xf>
    <xf numFmtId="1" fontId="6" fillId="0" borderId="1" xfId="0" applyNumberFormat="1" applyFont="1" applyBorder="1" applyAlignment="1">
      <alignment horizontal="right" vertical="top" wrapText="1"/>
    </xf>
    <xf numFmtId="49" fontId="14" fillId="4" borderId="1" xfId="0" applyNumberFormat="1" applyFont="1" applyFill="1" applyBorder="1" applyAlignment="1">
      <alignment horizontal="right" vertical="top" wrapText="1"/>
    </xf>
    <xf numFmtId="1" fontId="15" fillId="0" borderId="7" xfId="0" applyNumberFormat="1" applyFont="1" applyBorder="1">
      <alignment vertical="top" wrapText="1"/>
    </xf>
    <xf numFmtId="1" fontId="15" fillId="0" borderId="1" xfId="0" applyNumberFormat="1" applyFont="1" applyBorder="1">
      <alignment vertical="top" wrapText="1"/>
    </xf>
    <xf numFmtId="1" fontId="6" fillId="0" borderId="3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49" fontId="9" fillId="5" borderId="16" xfId="0" applyNumberFormat="1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center" vertical="center" wrapText="1"/>
    </xf>
    <xf numFmtId="179" fontId="3" fillId="0" borderId="7" xfId="0" applyNumberFormat="1" applyFont="1" applyBorder="1">
      <alignment vertical="top" wrapText="1"/>
    </xf>
    <xf numFmtId="179" fontId="3" fillId="0" borderId="1" xfId="0" applyNumberFormat="1" applyFont="1" applyBorder="1">
      <alignment vertical="top" wrapText="1"/>
    </xf>
    <xf numFmtId="49" fontId="6" fillId="0" borderId="15" xfId="0" applyNumberFormat="1" applyFont="1" applyBorder="1">
      <alignment vertical="top" wrapText="1"/>
    </xf>
    <xf numFmtId="179" fontId="3" fillId="0" borderId="1" xfId="0" applyNumberFormat="1" applyFont="1" applyBorder="1" applyAlignment="1">
      <alignment horizontal="center" vertical="top" wrapText="1"/>
    </xf>
    <xf numFmtId="176" fontId="15" fillId="0" borderId="7" xfId="0" applyNumberFormat="1" applyFont="1" applyBorder="1">
      <alignment vertical="top" wrapText="1"/>
    </xf>
    <xf numFmtId="176" fontId="15" fillId="0" borderId="1" xfId="0" applyNumberFormat="1" applyFont="1" applyBorder="1">
      <alignment vertical="top" wrapText="1"/>
    </xf>
    <xf numFmtId="1" fontId="18" fillId="0" borderId="1" xfId="0" applyNumberFormat="1" applyFont="1" applyBorder="1">
      <alignment vertical="top" wrapText="1"/>
    </xf>
    <xf numFmtId="176" fontId="18" fillId="0" borderId="1" xfId="0" applyNumberFormat="1" applyFont="1" applyBorder="1">
      <alignment vertical="top" wrapText="1"/>
    </xf>
    <xf numFmtId="0" fontId="9" fillId="5" borderId="10" xfId="0" applyFont="1" applyFill="1" applyBorder="1">
      <alignment vertical="top" wrapText="1"/>
    </xf>
    <xf numFmtId="49" fontId="9" fillId="5" borderId="17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>
      <alignment vertical="top" wrapText="1"/>
    </xf>
    <xf numFmtId="49" fontId="2" fillId="2" borderId="13" xfId="0" applyNumberFormat="1" applyFont="1" applyFill="1" applyBorder="1" applyAlignment="1">
      <alignment horizontal="center" vertical="top" wrapText="1"/>
    </xf>
    <xf numFmtId="0" fontId="0" fillId="0" borderId="14" xfId="0" applyBorder="1">
      <alignment vertical="top" wrapText="1"/>
    </xf>
    <xf numFmtId="0" fontId="0" fillId="0" borderId="15" xfId="0" applyBorder="1">
      <alignment vertical="top" wrapText="1"/>
    </xf>
    <xf numFmtId="0" fontId="2" fillId="2" borderId="13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2" fillId="3" borderId="1" xfId="0" applyNumberFormat="1" applyFont="1" applyFill="1" applyBorder="1" applyAlignment="1">
      <alignment horizontal="center" vertical="top" wrapText="1"/>
    </xf>
    <xf numFmtId="49" fontId="2" fillId="3" borderId="13" xfId="0" applyNumberFormat="1" applyFont="1" applyFill="1" applyBorder="1" applyAlignment="1">
      <alignment horizontal="center" vertical="top" wrapText="1"/>
    </xf>
    <xf numFmtId="49" fontId="2" fillId="3" borderId="14" xfId="0" applyNumberFormat="1" applyFont="1" applyFill="1" applyBorder="1" applyAlignment="1">
      <alignment horizontal="center" vertical="top" wrapText="1"/>
    </xf>
    <xf numFmtId="49" fontId="2" fillId="3" borderId="15" xfId="0" applyNumberFormat="1" applyFont="1" applyFill="1" applyBorder="1" applyAlignment="1">
      <alignment horizontal="center" vertical="top" wrapText="1"/>
    </xf>
    <xf numFmtId="0" fontId="19" fillId="0" borderId="1" xfId="0" applyNumberFormat="1" applyFont="1" applyBorder="1">
      <alignment vertical="top" wrapText="1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D5D5D5"/>
      <rgbColor rgb="FF3F3F3F"/>
      <rgbColor rgb="FFDBDBDB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418354</xdr:colOff>
      <xdr:row>73</xdr:row>
      <xdr:rowOff>239058</xdr:rowOff>
    </xdr:from>
    <xdr:ext cx="20610523" cy="123414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87AD26-DECF-0245-A1E8-C0393121381F}"/>
            </a:ext>
          </a:extLst>
        </xdr:cNvPr>
        <xdr:cNvSpPr txBox="1"/>
      </xdr:nvSpPr>
      <xdr:spPr>
        <a:xfrm>
          <a:off x="418354" y="29601458"/>
          <a:ext cx="20610523" cy="1234142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50800" tIns="50800" rIns="50800" bIns="50800" numCol="1" spcCol="38100" rtlCol="0" anchor="t">
          <a:noAutofit/>
        </a:bodyPr>
        <a:lstStyle/>
        <a:p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Data in Dataset 1 filtered to 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those listed in jMorp and/or gnomAD v3.1.2 databases.</a:t>
          </a:r>
          <a:endParaRPr lang="en-US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Encoded in MANE (Matched Annotation between NCBI and EBI) select transcripts or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is described as "MANE" or "+," respectively.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Numbers of the alleles overlapping with patient mutations are shown in bold.</a:t>
          </a:r>
          <a:endParaRPr lang="ja-JP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A988-F950-7D4D-B5B0-C5F35D7F3A05}">
  <dimension ref="A1:AF73"/>
  <sheetViews>
    <sheetView showGridLines="0" tabSelected="1" topLeftCell="M57" zoomScale="138" zoomScaleNormal="92" workbookViewId="0">
      <selection activeCell="X60" sqref="X60:Y60"/>
    </sheetView>
  </sheetViews>
  <sheetFormatPr baseColWidth="10" defaultColWidth="19.5703125" defaultRowHeight="23" customHeight="1"/>
  <cols>
    <col min="1" max="1" width="10.7109375" style="1" customWidth="1"/>
    <col min="2" max="2" width="7.140625" style="1" customWidth="1"/>
    <col min="3" max="4" width="9.7109375" style="1" customWidth="1"/>
    <col min="5" max="6" width="13.28515625" style="1" customWidth="1"/>
    <col min="7" max="21" width="7.7109375" style="1" customWidth="1"/>
    <col min="22" max="22" width="14.28515625" style="1" customWidth="1"/>
    <col min="23" max="23" width="12.7109375" style="1" customWidth="1"/>
    <col min="24" max="25" width="6.7109375" style="1" customWidth="1"/>
    <col min="26" max="26" width="20.42578125" style="1" customWidth="1"/>
    <col min="27" max="27" width="19.28515625" style="1" customWidth="1"/>
    <col min="28" max="29" width="10.7109375" style="1" customWidth="1"/>
    <col min="30" max="30" width="11.7109375" style="1" customWidth="1"/>
    <col min="31" max="32" width="11.42578125" style="1" hidden="1" customWidth="1"/>
    <col min="33" max="33" width="19.5703125" style="1" customWidth="1"/>
    <col min="34" max="16384" width="19.5703125" style="1"/>
  </cols>
  <sheetData>
    <row r="1" spans="1:32" s="8" customFormat="1" ht="28" customHeight="1">
      <c r="A1" s="75" t="s">
        <v>281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</row>
    <row r="2" spans="1:32" s="33" customFormat="1" ht="18.5" customHeight="1">
      <c r="A2" s="42"/>
      <c r="B2" s="76" t="s">
        <v>175</v>
      </c>
      <c r="C2" s="77"/>
      <c r="D2" s="77"/>
      <c r="E2" s="77"/>
      <c r="F2" s="77"/>
      <c r="G2" s="43" t="s">
        <v>0</v>
      </c>
      <c r="H2" s="84" t="s">
        <v>1</v>
      </c>
      <c r="I2" s="77"/>
      <c r="J2" s="77"/>
      <c r="K2" s="77"/>
      <c r="L2" s="77"/>
      <c r="M2" s="77"/>
      <c r="N2" s="85" t="s">
        <v>385</v>
      </c>
      <c r="O2" s="86"/>
      <c r="P2" s="86"/>
      <c r="Q2" s="86"/>
      <c r="R2" s="86"/>
      <c r="S2" s="86"/>
      <c r="T2" s="86"/>
      <c r="U2" s="87"/>
      <c r="V2" s="78" t="s">
        <v>269</v>
      </c>
      <c r="W2" s="79"/>
      <c r="X2" s="79"/>
      <c r="Y2" s="79"/>
      <c r="Z2" s="80"/>
      <c r="AA2" s="81" t="s">
        <v>299</v>
      </c>
      <c r="AB2" s="82"/>
      <c r="AC2" s="82"/>
      <c r="AD2" s="83"/>
      <c r="AE2" s="43" t="s">
        <v>2</v>
      </c>
      <c r="AF2" s="43" t="s">
        <v>2</v>
      </c>
    </row>
    <row r="3" spans="1:32" s="33" customFormat="1" ht="38" customHeight="1">
      <c r="A3" s="28" t="s">
        <v>172</v>
      </c>
      <c r="B3" s="29" t="s">
        <v>3</v>
      </c>
      <c r="C3" s="29" t="s">
        <v>173</v>
      </c>
      <c r="D3" s="29" t="s">
        <v>174</v>
      </c>
      <c r="E3" s="29" t="s">
        <v>4</v>
      </c>
      <c r="F3" s="29" t="s">
        <v>381</v>
      </c>
      <c r="G3" s="30" t="s">
        <v>5</v>
      </c>
      <c r="H3" s="30" t="s">
        <v>6</v>
      </c>
      <c r="I3" s="30" t="s">
        <v>7</v>
      </c>
      <c r="J3" s="30" t="s">
        <v>8</v>
      </c>
      <c r="K3" s="30" t="s">
        <v>9</v>
      </c>
      <c r="L3" s="30" t="s">
        <v>10</v>
      </c>
      <c r="M3" s="30" t="s">
        <v>176</v>
      </c>
      <c r="N3" s="30" t="s">
        <v>307</v>
      </c>
      <c r="O3" s="30" t="s">
        <v>308</v>
      </c>
      <c r="P3" s="30" t="s">
        <v>309</v>
      </c>
      <c r="Q3" s="30" t="s">
        <v>310</v>
      </c>
      <c r="R3" s="30" t="s">
        <v>311</v>
      </c>
      <c r="S3" s="30" t="s">
        <v>10</v>
      </c>
      <c r="T3" s="30" t="s">
        <v>176</v>
      </c>
      <c r="U3" s="30" t="s">
        <v>313</v>
      </c>
      <c r="V3" s="31" t="s">
        <v>11</v>
      </c>
      <c r="W3" s="32" t="s">
        <v>270</v>
      </c>
      <c r="X3" s="31" t="s">
        <v>12</v>
      </c>
      <c r="Y3" s="31" t="s">
        <v>13</v>
      </c>
      <c r="Z3" s="31" t="s">
        <v>14</v>
      </c>
      <c r="AA3" s="31" t="s">
        <v>298</v>
      </c>
      <c r="AB3" s="31" t="s">
        <v>300</v>
      </c>
      <c r="AC3" s="31" t="s">
        <v>301</v>
      </c>
      <c r="AD3" s="30" t="s">
        <v>15</v>
      </c>
      <c r="AE3" s="30" t="s">
        <v>16</v>
      </c>
      <c r="AF3" s="30" t="s">
        <v>17</v>
      </c>
    </row>
    <row r="4" spans="1:32" s="9" customFormat="1" ht="34" customHeight="1">
      <c r="A4" s="34" t="s">
        <v>18</v>
      </c>
      <c r="B4" s="10">
        <v>100</v>
      </c>
      <c r="C4" s="36" t="s">
        <v>19</v>
      </c>
      <c r="D4" s="36" t="s">
        <v>386</v>
      </c>
      <c r="E4" s="36" t="s">
        <v>320</v>
      </c>
      <c r="F4" s="37" t="s">
        <v>317</v>
      </c>
      <c r="G4" s="11"/>
      <c r="H4" s="12">
        <v>4.8000000000000001E-5</v>
      </c>
      <c r="I4" s="12"/>
      <c r="J4" s="12"/>
      <c r="K4" s="12"/>
      <c r="L4" s="12"/>
      <c r="M4" s="13"/>
      <c r="N4" s="53" t="s">
        <v>306</v>
      </c>
      <c r="O4" s="54">
        <v>2</v>
      </c>
      <c r="P4" s="54" t="s">
        <v>306</v>
      </c>
      <c r="Q4" s="54" t="s">
        <v>306</v>
      </c>
      <c r="R4" s="54" t="s">
        <v>306</v>
      </c>
      <c r="S4" s="54"/>
      <c r="T4" s="13"/>
      <c r="U4" s="61">
        <f>ROUND(SUM(N4:S4),0)</f>
        <v>2</v>
      </c>
      <c r="V4" s="14"/>
      <c r="W4" s="14"/>
      <c r="X4" s="14"/>
      <c r="Y4" s="14"/>
      <c r="Z4" s="14"/>
      <c r="AA4" s="49" t="s">
        <v>284</v>
      </c>
      <c r="AB4" s="14"/>
      <c r="AC4" s="14"/>
      <c r="AD4" s="14"/>
      <c r="AE4" s="15"/>
      <c r="AF4" s="15"/>
    </row>
    <row r="5" spans="1:32" s="9" customFormat="1" ht="34" customHeight="1">
      <c r="A5" s="35" t="s">
        <v>18</v>
      </c>
      <c r="B5" s="16">
        <v>123</v>
      </c>
      <c r="C5" s="38" t="s">
        <v>20</v>
      </c>
      <c r="D5" s="38" t="s">
        <v>422</v>
      </c>
      <c r="E5" s="38" t="s">
        <v>321</v>
      </c>
      <c r="F5" s="39" t="s">
        <v>318</v>
      </c>
      <c r="G5" s="17"/>
      <c r="H5" s="52">
        <v>2.4000000000000001E-5</v>
      </c>
      <c r="I5" s="52"/>
      <c r="J5" s="52"/>
      <c r="K5" s="52"/>
      <c r="L5" s="52"/>
      <c r="M5" s="18"/>
      <c r="N5" s="55" t="s">
        <v>306</v>
      </c>
      <c r="O5" s="56">
        <v>1</v>
      </c>
      <c r="P5" s="56" t="s">
        <v>306</v>
      </c>
      <c r="Q5" s="56" t="s">
        <v>306</v>
      </c>
      <c r="R5" s="56" t="s">
        <v>306</v>
      </c>
      <c r="S5" s="56"/>
      <c r="T5" s="18"/>
      <c r="U5" s="62">
        <f>ROUND(SUM(N5:S5),0)</f>
        <v>1</v>
      </c>
      <c r="V5" s="19"/>
      <c r="W5" s="19"/>
      <c r="X5" s="19"/>
      <c r="Y5" s="19"/>
      <c r="Z5" s="19"/>
      <c r="AA5" s="20" t="s">
        <v>284</v>
      </c>
      <c r="AB5" s="19"/>
      <c r="AC5" s="19"/>
      <c r="AD5" s="20" t="s">
        <v>21</v>
      </c>
      <c r="AE5" s="21"/>
      <c r="AF5" s="21"/>
    </row>
    <row r="6" spans="1:32" s="9" customFormat="1" ht="34" customHeight="1">
      <c r="A6" s="35" t="s">
        <v>18</v>
      </c>
      <c r="B6" s="16">
        <v>126</v>
      </c>
      <c r="C6" s="38" t="s">
        <v>22</v>
      </c>
      <c r="D6" s="38" t="s">
        <v>387</v>
      </c>
      <c r="E6" s="38" t="s">
        <v>322</v>
      </c>
      <c r="F6" s="39" t="s">
        <v>317</v>
      </c>
      <c r="G6" s="17">
        <v>1.2999999999999999E-5</v>
      </c>
      <c r="H6" s="52"/>
      <c r="I6" s="52"/>
      <c r="J6" s="52"/>
      <c r="K6" s="52"/>
      <c r="L6" s="52"/>
      <c r="M6" s="18"/>
      <c r="N6" s="55">
        <v>1</v>
      </c>
      <c r="O6" s="56" t="s">
        <v>306</v>
      </c>
      <c r="P6" s="56" t="s">
        <v>306</v>
      </c>
      <c r="Q6" s="56" t="s">
        <v>306</v>
      </c>
      <c r="R6" s="56" t="s">
        <v>306</v>
      </c>
      <c r="S6" s="56"/>
      <c r="T6" s="18"/>
      <c r="U6" s="62">
        <f>ROUND(SUM(N6:S6),0)</f>
        <v>1</v>
      </c>
      <c r="V6" s="19"/>
      <c r="W6" s="19"/>
      <c r="X6" s="19"/>
      <c r="Y6" s="19"/>
      <c r="Z6" s="19"/>
      <c r="AA6" s="20" t="s">
        <v>470</v>
      </c>
      <c r="AB6" s="19"/>
      <c r="AC6" s="19"/>
      <c r="AD6" s="19"/>
      <c r="AE6" s="21"/>
      <c r="AF6" s="21"/>
    </row>
    <row r="7" spans="1:32" s="9" customFormat="1" ht="34" customHeight="1">
      <c r="A7" s="35" t="s">
        <v>18</v>
      </c>
      <c r="B7" s="16">
        <v>240</v>
      </c>
      <c r="C7" s="38" t="s">
        <v>23</v>
      </c>
      <c r="D7" s="38" t="s">
        <v>388</v>
      </c>
      <c r="E7" s="38" t="s">
        <v>323</v>
      </c>
      <c r="F7" s="39" t="s">
        <v>317</v>
      </c>
      <c r="G7" s="17"/>
      <c r="H7" s="52">
        <v>2.4000000000000001E-5</v>
      </c>
      <c r="I7" s="52"/>
      <c r="J7" s="52"/>
      <c r="K7" s="52"/>
      <c r="L7" s="52"/>
      <c r="M7" s="18"/>
      <c r="N7" s="55" t="s">
        <v>306</v>
      </c>
      <c r="O7" s="56">
        <v>1</v>
      </c>
      <c r="P7" s="56" t="s">
        <v>306</v>
      </c>
      <c r="Q7" s="56" t="s">
        <v>306</v>
      </c>
      <c r="R7" s="56" t="s">
        <v>306</v>
      </c>
      <c r="S7" s="56"/>
      <c r="T7" s="18"/>
      <c r="U7" s="62">
        <f>ROUND(SUM(N7:S7),0)</f>
        <v>1</v>
      </c>
      <c r="V7" s="20"/>
      <c r="W7" s="19"/>
      <c r="X7" s="19"/>
      <c r="Y7" s="19"/>
      <c r="Z7" s="19"/>
      <c r="AA7" s="20" t="s">
        <v>284</v>
      </c>
      <c r="AB7" s="19"/>
      <c r="AC7" s="19"/>
      <c r="AD7" s="19"/>
      <c r="AE7" s="21"/>
      <c r="AF7" s="21"/>
    </row>
    <row r="8" spans="1:32" s="9" customFormat="1" ht="34" customHeight="1">
      <c r="A8" s="35" t="s">
        <v>18</v>
      </c>
      <c r="B8" s="16">
        <v>247</v>
      </c>
      <c r="C8" s="38" t="s">
        <v>24</v>
      </c>
      <c r="D8" s="38" t="s">
        <v>389</v>
      </c>
      <c r="E8" s="38" t="s">
        <v>324</v>
      </c>
      <c r="F8" s="39" t="s">
        <v>317</v>
      </c>
      <c r="G8" s="17"/>
      <c r="H8" s="52"/>
      <c r="I8" s="52"/>
      <c r="J8" s="52"/>
      <c r="K8" s="52"/>
      <c r="L8" s="52">
        <v>8.6700000000000004E-4</v>
      </c>
      <c r="M8" s="22" t="s">
        <v>25</v>
      </c>
      <c r="N8" s="55" t="s">
        <v>306</v>
      </c>
      <c r="O8" s="56" t="s">
        <v>306</v>
      </c>
      <c r="P8" s="56" t="s">
        <v>306</v>
      </c>
      <c r="Q8" s="56" t="s">
        <v>306</v>
      </c>
      <c r="R8" s="56" t="s">
        <v>306</v>
      </c>
      <c r="S8" s="56">
        <v>3</v>
      </c>
      <c r="T8" s="22" t="s">
        <v>312</v>
      </c>
      <c r="U8" s="62">
        <f>ROUND(SUM(N8:S8),0)</f>
        <v>3</v>
      </c>
      <c r="V8" s="19"/>
      <c r="W8" s="19"/>
      <c r="X8" s="23"/>
      <c r="Y8" s="23"/>
      <c r="Z8" s="19"/>
      <c r="AA8" s="20" t="s">
        <v>26</v>
      </c>
      <c r="AB8" s="19"/>
      <c r="AC8" s="19"/>
      <c r="AD8" s="20" t="s">
        <v>27</v>
      </c>
      <c r="AE8" s="21"/>
      <c r="AF8" s="21"/>
    </row>
    <row r="9" spans="1:32" s="9" customFormat="1" ht="34" customHeight="1">
      <c r="A9" s="35" t="s">
        <v>18</v>
      </c>
      <c r="B9" s="16">
        <v>424</v>
      </c>
      <c r="C9" s="38" t="s">
        <v>28</v>
      </c>
      <c r="D9" s="38" t="s">
        <v>390</v>
      </c>
      <c r="E9" s="38" t="s">
        <v>325</v>
      </c>
      <c r="F9" s="39" t="s">
        <v>317</v>
      </c>
      <c r="G9" s="17"/>
      <c r="H9" s="52"/>
      <c r="I9" s="52"/>
      <c r="J9" s="52"/>
      <c r="K9" s="52">
        <v>1.5E-5</v>
      </c>
      <c r="L9" s="52"/>
      <c r="M9" s="18"/>
      <c r="N9" s="55" t="s">
        <v>306</v>
      </c>
      <c r="O9" s="56" t="s">
        <v>306</v>
      </c>
      <c r="P9" s="56" t="s">
        <v>306</v>
      </c>
      <c r="Q9" s="56" t="s">
        <v>306</v>
      </c>
      <c r="R9" s="56">
        <v>1</v>
      </c>
      <c r="S9" s="56"/>
      <c r="T9" s="18"/>
      <c r="U9" s="62">
        <f t="shared" ref="U9:U11" si="0">ROUND(SUM(N9:S9),0)</f>
        <v>1</v>
      </c>
      <c r="V9" s="19"/>
      <c r="W9" s="19"/>
      <c r="X9" s="23"/>
      <c r="Y9" s="23"/>
      <c r="Z9" s="19"/>
      <c r="AA9" s="20" t="s">
        <v>29</v>
      </c>
      <c r="AB9" s="19"/>
      <c r="AC9" s="19"/>
      <c r="AD9" s="20" t="s">
        <v>30</v>
      </c>
      <c r="AE9" s="21"/>
      <c r="AF9" s="21"/>
    </row>
    <row r="10" spans="1:32" s="9" customFormat="1" ht="34" customHeight="1">
      <c r="A10" s="35" t="s">
        <v>18</v>
      </c>
      <c r="B10" s="16">
        <v>473</v>
      </c>
      <c r="C10" s="38" t="s">
        <v>31</v>
      </c>
      <c r="D10" s="38" t="s">
        <v>423</v>
      </c>
      <c r="E10" s="38" t="s">
        <v>326</v>
      </c>
      <c r="F10" s="39" t="s">
        <v>317</v>
      </c>
      <c r="G10" s="17"/>
      <c r="H10" s="52"/>
      <c r="I10" s="52"/>
      <c r="J10" s="52"/>
      <c r="K10" s="52">
        <v>1.5E-5</v>
      </c>
      <c r="L10" s="52"/>
      <c r="M10" s="18"/>
      <c r="N10" s="55" t="s">
        <v>306</v>
      </c>
      <c r="O10" s="56" t="s">
        <v>306</v>
      </c>
      <c r="P10" s="56" t="s">
        <v>306</v>
      </c>
      <c r="Q10" s="56" t="s">
        <v>306</v>
      </c>
      <c r="R10" s="56">
        <v>1</v>
      </c>
      <c r="S10" s="56"/>
      <c r="T10" s="18"/>
      <c r="U10" s="62">
        <f t="shared" si="0"/>
        <v>1</v>
      </c>
      <c r="V10" s="19"/>
      <c r="W10" s="19"/>
      <c r="X10" s="23"/>
      <c r="Y10" s="23"/>
      <c r="Z10" s="19"/>
      <c r="AA10" s="20" t="s">
        <v>29</v>
      </c>
      <c r="AB10" s="19"/>
      <c r="AC10" s="19"/>
      <c r="AD10" s="20" t="s">
        <v>32</v>
      </c>
      <c r="AE10" s="21"/>
      <c r="AF10" s="21"/>
    </row>
    <row r="11" spans="1:32" s="9" customFormat="1" ht="34" customHeight="1">
      <c r="A11" s="35" t="s">
        <v>18</v>
      </c>
      <c r="B11" s="16">
        <v>496</v>
      </c>
      <c r="C11" s="38" t="s">
        <v>33</v>
      </c>
      <c r="D11" s="38" t="s">
        <v>391</v>
      </c>
      <c r="E11" s="38" t="s">
        <v>327</v>
      </c>
      <c r="F11" s="39" t="s">
        <v>317</v>
      </c>
      <c r="G11" s="17"/>
      <c r="H11" s="52"/>
      <c r="I11" s="52"/>
      <c r="J11" s="52"/>
      <c r="K11" s="52">
        <v>1.5E-5</v>
      </c>
      <c r="L11" s="52"/>
      <c r="M11" s="18"/>
      <c r="N11" s="55" t="s">
        <v>306</v>
      </c>
      <c r="O11" s="56" t="s">
        <v>306</v>
      </c>
      <c r="P11" s="56" t="s">
        <v>306</v>
      </c>
      <c r="Q11" s="56" t="s">
        <v>306</v>
      </c>
      <c r="R11" s="56">
        <v>1</v>
      </c>
      <c r="S11" s="56"/>
      <c r="T11" s="18"/>
      <c r="U11" s="62">
        <f t="shared" si="0"/>
        <v>1</v>
      </c>
      <c r="V11" s="19"/>
      <c r="W11" s="19"/>
      <c r="X11" s="23"/>
      <c r="Y11" s="23"/>
      <c r="Z11" s="19"/>
      <c r="AA11" s="20" t="s">
        <v>29</v>
      </c>
      <c r="AB11" s="19"/>
      <c r="AC11" s="19"/>
      <c r="AD11" s="20" t="s">
        <v>34</v>
      </c>
      <c r="AE11" s="21"/>
      <c r="AF11" s="21"/>
    </row>
    <row r="12" spans="1:32" s="9" customFormat="1" ht="34" customHeight="1">
      <c r="A12" s="35" t="s">
        <v>35</v>
      </c>
      <c r="B12" s="16">
        <v>140</v>
      </c>
      <c r="C12" s="38" t="s">
        <v>36</v>
      </c>
      <c r="D12" s="38" t="s">
        <v>410</v>
      </c>
      <c r="E12" s="38" t="s">
        <v>328</v>
      </c>
      <c r="F12" s="39" t="s">
        <v>317</v>
      </c>
      <c r="G12" s="17"/>
      <c r="H12" s="52"/>
      <c r="I12" s="52"/>
      <c r="J12" s="52"/>
      <c r="K12" s="70">
        <v>2.9E-5</v>
      </c>
      <c r="L12" s="52"/>
      <c r="M12" s="18"/>
      <c r="N12" s="55" t="s">
        <v>306</v>
      </c>
      <c r="O12" s="56" t="s">
        <v>306</v>
      </c>
      <c r="P12" s="56" t="s">
        <v>306</v>
      </c>
      <c r="Q12" s="56" t="s">
        <v>306</v>
      </c>
      <c r="R12" s="60">
        <v>2</v>
      </c>
      <c r="S12" s="56"/>
      <c r="T12" s="18"/>
      <c r="U12" s="62">
        <f>ROUND(SUM(N12:S12),0)</f>
        <v>2</v>
      </c>
      <c r="V12" s="20" t="s">
        <v>37</v>
      </c>
      <c r="W12" s="20" t="s">
        <v>38</v>
      </c>
      <c r="X12" s="24">
        <v>1</v>
      </c>
      <c r="Y12" s="24">
        <v>1</v>
      </c>
      <c r="Z12" s="20" t="s">
        <v>39</v>
      </c>
      <c r="AA12" s="20" t="s">
        <v>283</v>
      </c>
      <c r="AB12" s="20" t="s">
        <v>41</v>
      </c>
      <c r="AC12" s="20" t="s">
        <v>40</v>
      </c>
      <c r="AD12" s="20" t="s">
        <v>178</v>
      </c>
      <c r="AE12" s="21"/>
      <c r="AF12" s="21"/>
    </row>
    <row r="13" spans="1:32" s="9" customFormat="1" ht="34" customHeight="1">
      <c r="A13" s="35" t="s">
        <v>42</v>
      </c>
      <c r="B13" s="16">
        <v>188</v>
      </c>
      <c r="C13" s="38" t="s">
        <v>43</v>
      </c>
      <c r="D13" s="38" t="s">
        <v>392</v>
      </c>
      <c r="E13" s="38" t="s">
        <v>329</v>
      </c>
      <c r="F13" s="39" t="s">
        <v>317</v>
      </c>
      <c r="G13" s="17">
        <v>1.2999999999999999E-5</v>
      </c>
      <c r="H13" s="52"/>
      <c r="I13" s="52"/>
      <c r="J13" s="52"/>
      <c r="K13" s="52"/>
      <c r="L13" s="52"/>
      <c r="M13" s="18"/>
      <c r="N13" s="55">
        <v>1</v>
      </c>
      <c r="O13" s="56" t="s">
        <v>306</v>
      </c>
      <c r="P13" s="56" t="s">
        <v>306</v>
      </c>
      <c r="Q13" s="56" t="s">
        <v>306</v>
      </c>
      <c r="R13" s="56" t="s">
        <v>306</v>
      </c>
      <c r="S13" s="56"/>
      <c r="T13" s="18"/>
      <c r="U13" s="62">
        <f>ROUND(SUM(N13:S13),0)</f>
        <v>1</v>
      </c>
      <c r="V13" s="20" t="s">
        <v>44</v>
      </c>
      <c r="W13" s="20" t="s">
        <v>45</v>
      </c>
      <c r="X13" s="24">
        <v>1</v>
      </c>
      <c r="Y13" s="24">
        <v>1</v>
      </c>
      <c r="Z13" s="20" t="s">
        <v>46</v>
      </c>
      <c r="AA13" s="20" t="s">
        <v>474</v>
      </c>
      <c r="AB13" s="19" t="s">
        <v>177</v>
      </c>
      <c r="AC13" s="19"/>
      <c r="AD13" s="19"/>
      <c r="AE13" s="21"/>
      <c r="AF13" s="21">
        <v>4.0000000000000003E-5</v>
      </c>
    </row>
    <row r="14" spans="1:32" s="9" customFormat="1" ht="34" customHeight="1">
      <c r="A14" s="35" t="s">
        <v>47</v>
      </c>
      <c r="B14" s="16">
        <v>318</v>
      </c>
      <c r="C14" s="38" t="s">
        <v>48</v>
      </c>
      <c r="D14" s="38" t="s">
        <v>393</v>
      </c>
      <c r="E14" s="38" t="s">
        <v>330</v>
      </c>
      <c r="F14" s="39" t="s">
        <v>317</v>
      </c>
      <c r="G14" s="17">
        <v>1.2999999999999999E-5</v>
      </c>
      <c r="H14" s="52"/>
      <c r="I14" s="52"/>
      <c r="J14" s="52"/>
      <c r="K14" s="52"/>
      <c r="L14" s="52"/>
      <c r="M14" s="18"/>
      <c r="N14" s="55">
        <v>1</v>
      </c>
      <c r="O14" s="56" t="s">
        <v>306</v>
      </c>
      <c r="P14" s="56" t="s">
        <v>306</v>
      </c>
      <c r="Q14" s="56" t="s">
        <v>306</v>
      </c>
      <c r="R14" s="56" t="s">
        <v>306</v>
      </c>
      <c r="S14" s="56"/>
      <c r="T14" s="18"/>
      <c r="U14" s="62">
        <f t="shared" ref="U14:U33" si="1">ROUND(SUM(N14:S14),0)</f>
        <v>1</v>
      </c>
      <c r="V14" s="19"/>
      <c r="W14" s="20"/>
      <c r="X14" s="19"/>
      <c r="Y14" s="19"/>
      <c r="Z14" s="19"/>
      <c r="AA14" s="20" t="s">
        <v>465</v>
      </c>
      <c r="AB14" s="19"/>
      <c r="AC14" s="19"/>
      <c r="AD14" s="19"/>
      <c r="AE14" s="21">
        <v>1E-4</v>
      </c>
      <c r="AF14" s="21">
        <v>4.0000000000000003E-5</v>
      </c>
    </row>
    <row r="15" spans="1:32" s="9" customFormat="1" ht="34" customHeight="1">
      <c r="A15" s="35" t="s">
        <v>47</v>
      </c>
      <c r="B15" s="16">
        <v>429</v>
      </c>
      <c r="C15" s="38" t="s">
        <v>50</v>
      </c>
      <c r="D15" s="38" t="s">
        <v>424</v>
      </c>
      <c r="E15" s="38" t="s">
        <v>331</v>
      </c>
      <c r="F15" s="39" t="s">
        <v>317</v>
      </c>
      <c r="G15" s="17">
        <v>1.2999999999999999E-5</v>
      </c>
      <c r="H15" s="52"/>
      <c r="I15" s="52"/>
      <c r="J15" s="52"/>
      <c r="K15" s="52"/>
      <c r="L15" s="52"/>
      <c r="M15" s="18"/>
      <c r="N15" s="55">
        <v>1</v>
      </c>
      <c r="O15" s="56" t="s">
        <v>306</v>
      </c>
      <c r="P15" s="56" t="s">
        <v>306</v>
      </c>
      <c r="Q15" s="56" t="s">
        <v>306</v>
      </c>
      <c r="R15" s="56" t="s">
        <v>306</v>
      </c>
      <c r="S15" s="56"/>
      <c r="T15" s="18"/>
      <c r="U15" s="62">
        <f t="shared" si="1"/>
        <v>1</v>
      </c>
      <c r="V15" s="19"/>
      <c r="W15" s="19"/>
      <c r="X15" s="19"/>
      <c r="Y15" s="19"/>
      <c r="Z15" s="19"/>
      <c r="AA15" s="20" t="s">
        <v>471</v>
      </c>
      <c r="AB15" s="19"/>
      <c r="AC15" s="19"/>
      <c r="AD15" s="19"/>
      <c r="AE15" s="21"/>
      <c r="AF15" s="21"/>
    </row>
    <row r="16" spans="1:32" s="9" customFormat="1" ht="34" customHeight="1">
      <c r="A16" s="35" t="s">
        <v>47</v>
      </c>
      <c r="B16" s="16">
        <v>440</v>
      </c>
      <c r="C16" s="38" t="s">
        <v>51</v>
      </c>
      <c r="D16" s="38" t="s">
        <v>411</v>
      </c>
      <c r="E16" s="38" t="s">
        <v>330</v>
      </c>
      <c r="F16" s="39" t="s">
        <v>317</v>
      </c>
      <c r="G16" s="17">
        <v>1.2999999999999999E-5</v>
      </c>
      <c r="H16" s="52"/>
      <c r="I16" s="52"/>
      <c r="J16" s="52"/>
      <c r="K16" s="52"/>
      <c r="L16" s="52"/>
      <c r="M16" s="18"/>
      <c r="N16" s="55">
        <v>1</v>
      </c>
      <c r="O16" s="56" t="s">
        <v>306</v>
      </c>
      <c r="P16" s="56" t="s">
        <v>306</v>
      </c>
      <c r="Q16" s="56" t="s">
        <v>306</v>
      </c>
      <c r="R16" s="56" t="s">
        <v>306</v>
      </c>
      <c r="S16" s="56"/>
      <c r="T16" s="18"/>
      <c r="U16" s="62">
        <f t="shared" si="1"/>
        <v>1</v>
      </c>
      <c r="V16" s="19"/>
      <c r="W16" s="20"/>
      <c r="X16" s="19"/>
      <c r="Y16" s="19"/>
      <c r="Z16" s="19"/>
      <c r="AA16" s="20" t="s">
        <v>465</v>
      </c>
      <c r="AB16" s="19"/>
      <c r="AC16" s="20"/>
      <c r="AD16" s="19"/>
      <c r="AE16" s="21">
        <v>1E-4</v>
      </c>
      <c r="AF16" s="21">
        <v>4.0000000000000003E-5</v>
      </c>
    </row>
    <row r="17" spans="1:32" s="9" customFormat="1" ht="34" customHeight="1">
      <c r="A17" s="35" t="s">
        <v>47</v>
      </c>
      <c r="B17" s="16">
        <v>644</v>
      </c>
      <c r="C17" s="38" t="s">
        <v>314</v>
      </c>
      <c r="D17" s="38" t="s">
        <v>425</v>
      </c>
      <c r="E17" s="38" t="s">
        <v>332</v>
      </c>
      <c r="F17" s="39" t="s">
        <v>317</v>
      </c>
      <c r="G17" s="17"/>
      <c r="H17" s="52"/>
      <c r="I17" s="52"/>
      <c r="J17" s="52"/>
      <c r="K17" s="52">
        <v>1.5E-5</v>
      </c>
      <c r="L17" s="52"/>
      <c r="M17" s="18"/>
      <c r="N17" s="55" t="s">
        <v>306</v>
      </c>
      <c r="O17" s="56" t="s">
        <v>306</v>
      </c>
      <c r="P17" s="56" t="s">
        <v>306</v>
      </c>
      <c r="Q17" s="56" t="s">
        <v>306</v>
      </c>
      <c r="R17" s="56">
        <v>1</v>
      </c>
      <c r="S17" s="56"/>
      <c r="T17" s="18"/>
      <c r="U17" s="62">
        <f t="shared" si="1"/>
        <v>1</v>
      </c>
      <c r="V17" s="19"/>
      <c r="W17" s="19"/>
      <c r="X17" s="19"/>
      <c r="Y17" s="19"/>
      <c r="Z17" s="19"/>
      <c r="AA17" s="20" t="s">
        <v>29</v>
      </c>
      <c r="AB17" s="20" t="s">
        <v>54</v>
      </c>
      <c r="AC17" s="20" t="s">
        <v>53</v>
      </c>
      <c r="AD17" s="20" t="s">
        <v>457</v>
      </c>
      <c r="AE17" s="21"/>
      <c r="AF17" s="21"/>
    </row>
    <row r="18" spans="1:32" s="9" customFormat="1" ht="34" customHeight="1">
      <c r="A18" s="35" t="s">
        <v>55</v>
      </c>
      <c r="B18" s="16">
        <v>787</v>
      </c>
      <c r="C18" s="38" t="s">
        <v>56</v>
      </c>
      <c r="D18" s="38" t="s">
        <v>426</v>
      </c>
      <c r="E18" s="38" t="s">
        <v>333</v>
      </c>
      <c r="F18" s="39" t="s">
        <v>317</v>
      </c>
      <c r="G18" s="69">
        <v>3.8999999999999999E-5</v>
      </c>
      <c r="H18" s="52"/>
      <c r="I18" s="52"/>
      <c r="J18" s="52"/>
      <c r="K18" s="70">
        <v>2.9E-5</v>
      </c>
      <c r="L18" s="52"/>
      <c r="M18" s="18"/>
      <c r="N18" s="59">
        <v>3</v>
      </c>
      <c r="O18" s="56" t="s">
        <v>306</v>
      </c>
      <c r="P18" s="56" t="s">
        <v>306</v>
      </c>
      <c r="Q18" s="56" t="s">
        <v>306</v>
      </c>
      <c r="R18" s="60">
        <v>2</v>
      </c>
      <c r="S18" s="56"/>
      <c r="T18" s="18"/>
      <c r="U18" s="62">
        <f>ROUND(SUM(N18:S18),0)</f>
        <v>5</v>
      </c>
      <c r="V18" s="44" t="s">
        <v>57</v>
      </c>
      <c r="W18" s="20" t="s">
        <v>271</v>
      </c>
      <c r="X18" s="24">
        <v>6</v>
      </c>
      <c r="Y18" s="24">
        <v>6</v>
      </c>
      <c r="Z18" s="20" t="s">
        <v>272</v>
      </c>
      <c r="AA18" s="20" t="s">
        <v>475</v>
      </c>
      <c r="AB18" s="20" t="s">
        <v>179</v>
      </c>
      <c r="AC18" s="20" t="s">
        <v>58</v>
      </c>
      <c r="AD18" s="20" t="s">
        <v>273</v>
      </c>
      <c r="AE18" s="21">
        <v>1E-4</v>
      </c>
      <c r="AF18" s="21">
        <v>6.9999999999999994E-5</v>
      </c>
    </row>
    <row r="19" spans="1:32" s="9" customFormat="1" ht="34" customHeight="1">
      <c r="A19" s="35" t="s">
        <v>47</v>
      </c>
      <c r="B19" s="16">
        <v>872</v>
      </c>
      <c r="C19" s="38" t="s">
        <v>59</v>
      </c>
      <c r="D19" s="38" t="s">
        <v>394</v>
      </c>
      <c r="E19" s="38" t="s">
        <v>334</v>
      </c>
      <c r="F19" s="39" t="s">
        <v>317</v>
      </c>
      <c r="G19" s="17">
        <v>1.2999999999999999E-5</v>
      </c>
      <c r="H19" s="52"/>
      <c r="I19" s="52"/>
      <c r="J19" s="52"/>
      <c r="K19" s="52"/>
      <c r="L19" s="52"/>
      <c r="M19" s="18"/>
      <c r="N19" s="55">
        <v>1</v>
      </c>
      <c r="O19" s="56" t="s">
        <v>306</v>
      </c>
      <c r="P19" s="56" t="s">
        <v>306</v>
      </c>
      <c r="Q19" s="56" t="s">
        <v>306</v>
      </c>
      <c r="R19" s="56" t="s">
        <v>306</v>
      </c>
      <c r="S19" s="56"/>
      <c r="T19" s="18"/>
      <c r="U19" s="62">
        <f t="shared" si="1"/>
        <v>1</v>
      </c>
      <c r="V19" s="19"/>
      <c r="W19" s="19"/>
      <c r="X19" s="19"/>
      <c r="Y19" s="19"/>
      <c r="Z19" s="19"/>
      <c r="AA19" s="20" t="s">
        <v>471</v>
      </c>
      <c r="AB19" s="19"/>
      <c r="AC19" s="19"/>
      <c r="AD19" s="19"/>
      <c r="AE19" s="21"/>
      <c r="AF19" s="21"/>
    </row>
    <row r="20" spans="1:32" s="9" customFormat="1" ht="34" customHeight="1">
      <c r="A20" s="35" t="s">
        <v>47</v>
      </c>
      <c r="B20" s="16">
        <v>930</v>
      </c>
      <c r="C20" s="38" t="s">
        <v>60</v>
      </c>
      <c r="D20" s="38" t="s">
        <v>395</v>
      </c>
      <c r="E20" s="38" t="s">
        <v>335</v>
      </c>
      <c r="F20" s="39" t="s">
        <v>317</v>
      </c>
      <c r="G20" s="17"/>
      <c r="H20" s="52">
        <v>2.4000000000000001E-5</v>
      </c>
      <c r="I20" s="52"/>
      <c r="J20" s="52"/>
      <c r="K20" s="52"/>
      <c r="L20" s="52"/>
      <c r="M20" s="18"/>
      <c r="N20" s="55" t="s">
        <v>306</v>
      </c>
      <c r="O20" s="56">
        <v>1</v>
      </c>
      <c r="P20" s="56" t="s">
        <v>306</v>
      </c>
      <c r="Q20" s="56" t="s">
        <v>306</v>
      </c>
      <c r="R20" s="56" t="s">
        <v>306</v>
      </c>
      <c r="S20" s="56"/>
      <c r="T20" s="18"/>
      <c r="U20" s="62">
        <f t="shared" si="1"/>
        <v>1</v>
      </c>
      <c r="V20" s="19"/>
      <c r="W20" s="19"/>
      <c r="X20" s="19"/>
      <c r="Y20" s="19"/>
      <c r="Z20" s="19"/>
      <c r="AA20" s="20" t="s">
        <v>284</v>
      </c>
      <c r="AB20" s="19"/>
      <c r="AC20" s="19"/>
      <c r="AD20" s="20" t="s">
        <v>61</v>
      </c>
      <c r="AE20" s="21"/>
      <c r="AF20" s="21"/>
    </row>
    <row r="21" spans="1:32" s="9" customFormat="1" ht="34" customHeight="1">
      <c r="A21" s="35" t="s">
        <v>62</v>
      </c>
      <c r="B21" s="16">
        <v>953</v>
      </c>
      <c r="C21" s="38" t="s">
        <v>63</v>
      </c>
      <c r="D21" s="38" t="s">
        <v>412</v>
      </c>
      <c r="E21" s="38" t="s">
        <v>336</v>
      </c>
      <c r="F21" s="39" t="s">
        <v>317</v>
      </c>
      <c r="G21" s="69">
        <v>1.2999999999999999E-5</v>
      </c>
      <c r="H21" s="52"/>
      <c r="I21" s="52"/>
      <c r="J21" s="52"/>
      <c r="K21" s="52"/>
      <c r="L21" s="52"/>
      <c r="M21" s="18"/>
      <c r="N21" s="59">
        <v>1</v>
      </c>
      <c r="O21" s="56" t="s">
        <v>306</v>
      </c>
      <c r="P21" s="56" t="s">
        <v>306</v>
      </c>
      <c r="Q21" s="56" t="s">
        <v>306</v>
      </c>
      <c r="R21" s="56" t="s">
        <v>306</v>
      </c>
      <c r="S21" s="56"/>
      <c r="T21" s="18"/>
      <c r="U21" s="62">
        <f t="shared" si="1"/>
        <v>1</v>
      </c>
      <c r="V21" s="20" t="s">
        <v>37</v>
      </c>
      <c r="W21" s="20" t="s">
        <v>49</v>
      </c>
      <c r="X21" s="24">
        <v>1</v>
      </c>
      <c r="Y21" s="24">
        <v>1</v>
      </c>
      <c r="Z21" s="20" t="s">
        <v>64</v>
      </c>
      <c r="AA21" s="20" t="s">
        <v>474</v>
      </c>
      <c r="AB21" s="19" t="s">
        <v>180</v>
      </c>
      <c r="AC21" s="19"/>
      <c r="AD21" s="19"/>
      <c r="AE21" s="21"/>
      <c r="AF21" s="21">
        <v>4.0000000000000003E-5</v>
      </c>
    </row>
    <row r="22" spans="1:32" s="9" customFormat="1" ht="34" customHeight="1">
      <c r="A22" s="35" t="s">
        <v>502</v>
      </c>
      <c r="B22" s="73">
        <v>1031</v>
      </c>
      <c r="C22" s="74" t="s">
        <v>503</v>
      </c>
      <c r="D22" s="74" t="s">
        <v>504</v>
      </c>
      <c r="E22" s="38" t="s">
        <v>510</v>
      </c>
      <c r="F22" s="39" t="s">
        <v>317</v>
      </c>
      <c r="G22" s="69">
        <v>1.2999999999999999E-5</v>
      </c>
      <c r="H22" s="52"/>
      <c r="I22" s="52"/>
      <c r="J22" s="52"/>
      <c r="K22" s="52"/>
      <c r="L22" s="52"/>
      <c r="M22" s="18"/>
      <c r="N22" s="59">
        <v>1</v>
      </c>
      <c r="O22" s="56" t="s">
        <v>306</v>
      </c>
      <c r="P22" s="56" t="s">
        <v>306</v>
      </c>
      <c r="Q22" s="56" t="s">
        <v>306</v>
      </c>
      <c r="R22" s="56" t="s">
        <v>306</v>
      </c>
      <c r="S22" s="56"/>
      <c r="T22" s="18"/>
      <c r="U22" s="62">
        <f>ROUND(SUM(N22:S22),0)</f>
        <v>1</v>
      </c>
      <c r="V22" s="44" t="s">
        <v>505</v>
      </c>
      <c r="W22" s="20" t="s">
        <v>506</v>
      </c>
      <c r="X22" s="24">
        <v>2</v>
      </c>
      <c r="Y22" s="24">
        <v>2</v>
      </c>
      <c r="Z22" s="20" t="s">
        <v>507</v>
      </c>
      <c r="AA22" s="20" t="s">
        <v>508</v>
      </c>
      <c r="AB22" s="20" t="s">
        <v>509</v>
      </c>
      <c r="AC22" s="19"/>
      <c r="AD22" s="19"/>
      <c r="AE22" s="21"/>
      <c r="AF22" s="21">
        <v>4.0000000000000003E-5</v>
      </c>
    </row>
    <row r="23" spans="1:32" s="9" customFormat="1" ht="34" customHeight="1">
      <c r="A23" s="35" t="s">
        <v>451</v>
      </c>
      <c r="B23" s="16">
        <v>1046</v>
      </c>
      <c r="C23" s="38" t="s">
        <v>65</v>
      </c>
      <c r="D23" s="38" t="s">
        <v>396</v>
      </c>
      <c r="E23" s="38" t="s">
        <v>337</v>
      </c>
      <c r="F23" s="39" t="s">
        <v>317</v>
      </c>
      <c r="G23" s="17"/>
      <c r="H23" s="52"/>
      <c r="I23" s="52"/>
      <c r="J23" s="52"/>
      <c r="K23" s="70">
        <v>1.5E-5</v>
      </c>
      <c r="L23" s="52"/>
      <c r="M23" s="18"/>
      <c r="N23" s="55" t="s">
        <v>306</v>
      </c>
      <c r="O23" s="56" t="s">
        <v>306</v>
      </c>
      <c r="P23" s="56" t="s">
        <v>306</v>
      </c>
      <c r="Q23" s="56" t="s">
        <v>306</v>
      </c>
      <c r="R23" s="60">
        <v>1</v>
      </c>
      <c r="S23" s="56"/>
      <c r="T23" s="18"/>
      <c r="U23" s="62">
        <f t="shared" si="1"/>
        <v>1</v>
      </c>
      <c r="V23" s="20" t="s">
        <v>66</v>
      </c>
      <c r="W23" s="20" t="s">
        <v>67</v>
      </c>
      <c r="X23" s="24">
        <v>1</v>
      </c>
      <c r="Y23" s="24">
        <v>1</v>
      </c>
      <c r="Z23" s="20" t="s">
        <v>68</v>
      </c>
      <c r="AA23" s="20" t="s">
        <v>285</v>
      </c>
      <c r="AB23" s="20" t="s">
        <v>69</v>
      </c>
      <c r="AC23" s="19"/>
      <c r="AD23" s="19"/>
      <c r="AE23" s="21"/>
      <c r="AF23" s="21"/>
    </row>
    <row r="24" spans="1:32" s="9" customFormat="1" ht="34" customHeight="1">
      <c r="A24" s="35" t="s">
        <v>452</v>
      </c>
      <c r="B24" s="16">
        <v>1174</v>
      </c>
      <c r="C24" s="38" t="s">
        <v>70</v>
      </c>
      <c r="D24" s="38" t="s">
        <v>427</v>
      </c>
      <c r="E24" s="38" t="s">
        <v>338</v>
      </c>
      <c r="F24" s="39" t="s">
        <v>317</v>
      </c>
      <c r="G24" s="17">
        <v>2.5999999999999998E-5</v>
      </c>
      <c r="H24" s="52"/>
      <c r="I24" s="52"/>
      <c r="J24" s="52"/>
      <c r="K24" s="52"/>
      <c r="L24" s="52"/>
      <c r="M24" s="18"/>
      <c r="N24" s="55">
        <v>2</v>
      </c>
      <c r="O24" s="56" t="s">
        <v>306</v>
      </c>
      <c r="P24" s="56" t="s">
        <v>306</v>
      </c>
      <c r="Q24" s="56" t="s">
        <v>306</v>
      </c>
      <c r="R24" s="56" t="s">
        <v>306</v>
      </c>
      <c r="S24" s="56"/>
      <c r="T24" s="18"/>
      <c r="U24" s="62">
        <f t="shared" si="1"/>
        <v>2</v>
      </c>
      <c r="V24" s="44" t="s">
        <v>274</v>
      </c>
      <c r="W24" s="20" t="s">
        <v>275</v>
      </c>
      <c r="X24" s="24">
        <v>4</v>
      </c>
      <c r="Y24" s="24">
        <v>4</v>
      </c>
      <c r="Z24" s="20" t="s">
        <v>276</v>
      </c>
      <c r="AA24" s="20" t="s">
        <v>465</v>
      </c>
      <c r="AB24" s="20" t="s">
        <v>277</v>
      </c>
      <c r="AC24" s="20" t="s">
        <v>71</v>
      </c>
      <c r="AD24" s="20" t="s">
        <v>278</v>
      </c>
      <c r="AE24" s="21">
        <v>1E-4</v>
      </c>
      <c r="AF24" s="21">
        <v>4.0000000000000003E-5</v>
      </c>
    </row>
    <row r="25" spans="1:32" s="9" customFormat="1" ht="34" customHeight="1">
      <c r="A25" s="35" t="s">
        <v>453</v>
      </c>
      <c r="B25" s="16">
        <v>1262</v>
      </c>
      <c r="C25" s="38" t="s">
        <v>72</v>
      </c>
      <c r="D25" s="38" t="s">
        <v>428</v>
      </c>
      <c r="E25" s="38" t="s">
        <v>339</v>
      </c>
      <c r="F25" s="39" t="s">
        <v>317</v>
      </c>
      <c r="G25" s="69">
        <v>1.6799999999999999E-4</v>
      </c>
      <c r="H25" s="52"/>
      <c r="I25" s="52"/>
      <c r="J25" s="52"/>
      <c r="K25" s="70">
        <v>1.5E-5</v>
      </c>
      <c r="L25" s="52"/>
      <c r="M25" s="18"/>
      <c r="N25" s="59">
        <v>13</v>
      </c>
      <c r="O25" s="56" t="s">
        <v>306</v>
      </c>
      <c r="P25" s="56" t="s">
        <v>306</v>
      </c>
      <c r="Q25" s="56" t="s">
        <v>306</v>
      </c>
      <c r="R25" s="60">
        <v>1</v>
      </c>
      <c r="S25" s="56"/>
      <c r="T25" s="18"/>
      <c r="U25" s="62">
        <f t="shared" si="1"/>
        <v>14</v>
      </c>
      <c r="V25" s="44" t="s">
        <v>461</v>
      </c>
      <c r="W25" s="20" t="s">
        <v>460</v>
      </c>
      <c r="X25" s="24">
        <v>7</v>
      </c>
      <c r="Y25" s="24">
        <v>8</v>
      </c>
      <c r="Z25" s="20" t="s">
        <v>450</v>
      </c>
      <c r="AA25" s="20" t="s">
        <v>466</v>
      </c>
      <c r="AB25" s="20" t="s">
        <v>279</v>
      </c>
      <c r="AC25" s="20" t="s">
        <v>73</v>
      </c>
      <c r="AD25" s="20" t="s">
        <v>280</v>
      </c>
      <c r="AE25" s="21">
        <v>1E-4</v>
      </c>
      <c r="AF25" s="21">
        <v>1.1E-4</v>
      </c>
    </row>
    <row r="26" spans="1:32" s="9" customFormat="1" ht="34" customHeight="1">
      <c r="A26" s="35" t="s">
        <v>47</v>
      </c>
      <c r="B26" s="16">
        <v>1368</v>
      </c>
      <c r="C26" s="38" t="s">
        <v>74</v>
      </c>
      <c r="D26" s="38" t="s">
        <v>413</v>
      </c>
      <c r="E26" s="38" t="s">
        <v>340</v>
      </c>
      <c r="F26" s="39" t="s">
        <v>317</v>
      </c>
      <c r="G26" s="17"/>
      <c r="H26" s="52">
        <v>2.4000000000000001E-5</v>
      </c>
      <c r="I26" s="52"/>
      <c r="J26" s="52"/>
      <c r="K26" s="52"/>
      <c r="L26" s="52"/>
      <c r="M26" s="18"/>
      <c r="N26" s="55" t="s">
        <v>306</v>
      </c>
      <c r="O26" s="56">
        <v>1</v>
      </c>
      <c r="P26" s="56" t="s">
        <v>306</v>
      </c>
      <c r="Q26" s="56" t="s">
        <v>306</v>
      </c>
      <c r="R26" s="56" t="s">
        <v>306</v>
      </c>
      <c r="S26" s="56"/>
      <c r="T26" s="18"/>
      <c r="U26" s="62">
        <f t="shared" si="1"/>
        <v>1</v>
      </c>
      <c r="V26" s="19"/>
      <c r="W26" s="19"/>
      <c r="X26" s="19"/>
      <c r="Y26" s="19"/>
      <c r="Z26" s="19"/>
      <c r="AA26" s="20" t="s">
        <v>284</v>
      </c>
      <c r="AB26" s="19"/>
      <c r="AC26" s="19"/>
      <c r="AD26" s="20" t="s">
        <v>75</v>
      </c>
      <c r="AE26" s="21"/>
      <c r="AF26" s="21"/>
    </row>
    <row r="27" spans="1:32" s="9" customFormat="1" ht="34" customHeight="1">
      <c r="A27" s="35" t="s">
        <v>47</v>
      </c>
      <c r="B27" s="16">
        <v>1397</v>
      </c>
      <c r="C27" s="38" t="s">
        <v>76</v>
      </c>
      <c r="D27" s="38" t="s">
        <v>429</v>
      </c>
      <c r="E27" s="38" t="s">
        <v>341</v>
      </c>
      <c r="F27" s="39" t="s">
        <v>317</v>
      </c>
      <c r="G27" s="17"/>
      <c r="H27" s="52">
        <v>2.4000000000000001E-5</v>
      </c>
      <c r="I27" s="52"/>
      <c r="J27" s="52"/>
      <c r="K27" s="52"/>
      <c r="L27" s="52"/>
      <c r="M27" s="18"/>
      <c r="N27" s="55" t="s">
        <v>306</v>
      </c>
      <c r="O27" s="56">
        <v>1</v>
      </c>
      <c r="P27" s="56" t="s">
        <v>306</v>
      </c>
      <c r="Q27" s="56" t="s">
        <v>306</v>
      </c>
      <c r="R27" s="56" t="s">
        <v>306</v>
      </c>
      <c r="S27" s="56"/>
      <c r="T27" s="18"/>
      <c r="U27" s="62">
        <f t="shared" si="1"/>
        <v>1</v>
      </c>
      <c r="V27" s="19"/>
      <c r="W27" s="19"/>
      <c r="X27" s="19"/>
      <c r="Y27" s="19"/>
      <c r="Z27" s="19"/>
      <c r="AA27" s="20" t="s">
        <v>284</v>
      </c>
      <c r="AB27" s="19"/>
      <c r="AC27" s="19"/>
      <c r="AD27" s="19"/>
      <c r="AE27" s="21"/>
      <c r="AF27" s="21"/>
    </row>
    <row r="28" spans="1:32" s="9" customFormat="1" ht="34" customHeight="1">
      <c r="A28" s="35" t="s">
        <v>47</v>
      </c>
      <c r="B28" s="16">
        <v>1413</v>
      </c>
      <c r="C28" s="38" t="s">
        <v>77</v>
      </c>
      <c r="D28" s="38" t="s">
        <v>414</v>
      </c>
      <c r="E28" s="38" t="s">
        <v>342</v>
      </c>
      <c r="F28" s="39" t="s">
        <v>317</v>
      </c>
      <c r="G28" s="17"/>
      <c r="H28" s="52"/>
      <c r="I28" s="52"/>
      <c r="J28" s="52">
        <v>1.93E-4</v>
      </c>
      <c r="K28" s="52"/>
      <c r="L28" s="52"/>
      <c r="M28" s="18"/>
      <c r="N28" s="55" t="s">
        <v>306</v>
      </c>
      <c r="O28" s="56" t="s">
        <v>306</v>
      </c>
      <c r="P28" s="56" t="s">
        <v>306</v>
      </c>
      <c r="Q28" s="56">
        <v>1</v>
      </c>
      <c r="R28" s="56" t="s">
        <v>306</v>
      </c>
      <c r="S28" s="56"/>
      <c r="T28" s="18"/>
      <c r="U28" s="62">
        <f t="shared" si="1"/>
        <v>1</v>
      </c>
      <c r="V28" s="19"/>
      <c r="W28" s="19"/>
      <c r="X28" s="19"/>
      <c r="Y28" s="19"/>
      <c r="Z28" s="19"/>
      <c r="AA28" s="20" t="s">
        <v>286</v>
      </c>
      <c r="AB28" s="19"/>
      <c r="AC28" s="19"/>
      <c r="AD28" s="19"/>
      <c r="AE28" s="21"/>
      <c r="AF28" s="21"/>
    </row>
    <row r="29" spans="1:32" s="9" customFormat="1" ht="34" customHeight="1">
      <c r="A29" s="35" t="s">
        <v>511</v>
      </c>
      <c r="B29" s="16">
        <v>279</v>
      </c>
      <c r="C29" s="38" t="s">
        <v>78</v>
      </c>
      <c r="D29" s="38" t="s">
        <v>430</v>
      </c>
      <c r="E29" s="38" t="s">
        <v>343</v>
      </c>
      <c r="F29" s="39" t="s">
        <v>317</v>
      </c>
      <c r="G29" s="17"/>
      <c r="H29" s="72">
        <v>2.4000000000000001E-5</v>
      </c>
      <c r="I29" s="52"/>
      <c r="J29" s="52"/>
      <c r="K29" s="70">
        <v>1.5E-5</v>
      </c>
      <c r="L29" s="52"/>
      <c r="M29" s="18"/>
      <c r="N29" s="55" t="s">
        <v>306</v>
      </c>
      <c r="O29" s="71">
        <v>1</v>
      </c>
      <c r="P29" s="56" t="s">
        <v>306</v>
      </c>
      <c r="Q29" s="56" t="s">
        <v>306</v>
      </c>
      <c r="R29" s="60">
        <v>1</v>
      </c>
      <c r="S29" s="56"/>
      <c r="T29" s="18"/>
      <c r="U29" s="62">
        <f t="shared" si="1"/>
        <v>2</v>
      </c>
      <c r="V29" s="44" t="s">
        <v>181</v>
      </c>
      <c r="W29" s="20" t="s">
        <v>182</v>
      </c>
      <c r="X29" s="24">
        <v>5</v>
      </c>
      <c r="Y29" s="24">
        <v>5</v>
      </c>
      <c r="Z29" s="20" t="s">
        <v>288</v>
      </c>
      <c r="AA29" s="45" t="s">
        <v>485</v>
      </c>
      <c r="AB29" s="20" t="s">
        <v>184</v>
      </c>
      <c r="AC29" s="20" t="s">
        <v>79</v>
      </c>
      <c r="AD29" s="20" t="s">
        <v>456</v>
      </c>
      <c r="AE29" s="21"/>
      <c r="AF29" s="21"/>
    </row>
    <row r="30" spans="1:32" s="9" customFormat="1" ht="34" customHeight="1">
      <c r="A30" s="35" t="s">
        <v>512</v>
      </c>
      <c r="B30" s="16">
        <v>282</v>
      </c>
      <c r="C30" s="38" t="s">
        <v>80</v>
      </c>
      <c r="D30" s="38" t="s">
        <v>415</v>
      </c>
      <c r="E30" s="38" t="s">
        <v>344</v>
      </c>
      <c r="F30" s="39" t="s">
        <v>317</v>
      </c>
      <c r="G30" s="17"/>
      <c r="H30" s="52">
        <v>1.21E-4</v>
      </c>
      <c r="I30" s="52"/>
      <c r="J30" s="52"/>
      <c r="K30" s="52"/>
      <c r="L30" s="52"/>
      <c r="M30" s="18"/>
      <c r="N30" s="55" t="s">
        <v>306</v>
      </c>
      <c r="O30" s="56">
        <v>5</v>
      </c>
      <c r="P30" s="56" t="s">
        <v>306</v>
      </c>
      <c r="Q30" s="56" t="s">
        <v>306</v>
      </c>
      <c r="R30" s="56" t="s">
        <v>306</v>
      </c>
      <c r="S30" s="56"/>
      <c r="T30" s="18"/>
      <c r="U30" s="62">
        <f t="shared" si="1"/>
        <v>5</v>
      </c>
      <c r="V30" s="44" t="s">
        <v>183</v>
      </c>
      <c r="W30" s="20" t="s">
        <v>501</v>
      </c>
      <c r="X30" s="24">
        <v>1</v>
      </c>
      <c r="Y30" s="24">
        <v>1</v>
      </c>
      <c r="Z30" s="20" t="s">
        <v>81</v>
      </c>
      <c r="AA30" s="46" t="s">
        <v>284</v>
      </c>
      <c r="AB30" s="19"/>
      <c r="AC30" s="19"/>
      <c r="AD30" s="19"/>
      <c r="AE30" s="21"/>
      <c r="AF30" s="21"/>
    </row>
    <row r="31" spans="1:32" s="9" customFormat="1" ht="34" customHeight="1">
      <c r="A31" s="35" t="s">
        <v>513</v>
      </c>
      <c r="B31" s="16">
        <v>344</v>
      </c>
      <c r="C31" s="38" t="s">
        <v>82</v>
      </c>
      <c r="D31" s="38" t="s">
        <v>431</v>
      </c>
      <c r="E31" s="38" t="s">
        <v>345</v>
      </c>
      <c r="F31" s="39" t="s">
        <v>317</v>
      </c>
      <c r="G31" s="17"/>
      <c r="H31" s="52"/>
      <c r="I31" s="52"/>
      <c r="J31" s="52"/>
      <c r="K31" s="70">
        <v>1.5E-5</v>
      </c>
      <c r="L31" s="52"/>
      <c r="M31" s="18"/>
      <c r="N31" s="55" t="s">
        <v>306</v>
      </c>
      <c r="O31" s="56" t="s">
        <v>306</v>
      </c>
      <c r="P31" s="56" t="s">
        <v>306</v>
      </c>
      <c r="Q31" s="56" t="s">
        <v>306</v>
      </c>
      <c r="R31" s="60">
        <v>1</v>
      </c>
      <c r="S31" s="56"/>
      <c r="T31" s="18"/>
      <c r="U31" s="62">
        <f t="shared" si="1"/>
        <v>1</v>
      </c>
      <c r="V31" s="44" t="s">
        <v>52</v>
      </c>
      <c r="W31" s="20" t="s">
        <v>185</v>
      </c>
      <c r="X31" s="24">
        <v>1</v>
      </c>
      <c r="Y31" s="24">
        <v>1</v>
      </c>
      <c r="Z31" s="20" t="s">
        <v>186</v>
      </c>
      <c r="AA31" s="46" t="s">
        <v>283</v>
      </c>
      <c r="AB31" s="20" t="s">
        <v>188</v>
      </c>
      <c r="AC31" s="19"/>
      <c r="AD31" s="19"/>
      <c r="AE31" s="21"/>
      <c r="AF31" s="21"/>
    </row>
    <row r="32" spans="1:32" s="9" customFormat="1" ht="34" customHeight="1">
      <c r="A32" s="35" t="s">
        <v>514</v>
      </c>
      <c r="B32" s="16">
        <v>357</v>
      </c>
      <c r="C32" s="38" t="s">
        <v>83</v>
      </c>
      <c r="D32" s="38" t="s">
        <v>397</v>
      </c>
      <c r="E32" s="38" t="s">
        <v>346</v>
      </c>
      <c r="F32" s="39" t="s">
        <v>317</v>
      </c>
      <c r="G32" s="17"/>
      <c r="H32" s="72">
        <v>9.7E-5</v>
      </c>
      <c r="I32" s="52"/>
      <c r="J32" s="52"/>
      <c r="K32" s="52"/>
      <c r="L32" s="52"/>
      <c r="M32" s="18"/>
      <c r="N32" s="55" t="s">
        <v>306</v>
      </c>
      <c r="O32" s="71">
        <v>4</v>
      </c>
      <c r="P32" s="56" t="s">
        <v>306</v>
      </c>
      <c r="Q32" s="56" t="s">
        <v>306</v>
      </c>
      <c r="R32" s="56" t="s">
        <v>306</v>
      </c>
      <c r="S32" s="56"/>
      <c r="T32" s="18"/>
      <c r="U32" s="62">
        <f t="shared" si="1"/>
        <v>4</v>
      </c>
      <c r="V32" s="44" t="s">
        <v>37</v>
      </c>
      <c r="W32" s="20" t="s">
        <v>38</v>
      </c>
      <c r="X32" s="24">
        <v>1</v>
      </c>
      <c r="Y32" s="24">
        <v>1</v>
      </c>
      <c r="Z32" s="20" t="s">
        <v>187</v>
      </c>
      <c r="AA32" s="46" t="s">
        <v>284</v>
      </c>
      <c r="AB32" s="20" t="s">
        <v>189</v>
      </c>
      <c r="AC32" s="20" t="s">
        <v>84</v>
      </c>
      <c r="AD32" s="20" t="s">
        <v>85</v>
      </c>
      <c r="AE32" s="21"/>
      <c r="AF32" s="21"/>
    </row>
    <row r="33" spans="1:32" s="9" customFormat="1" ht="34" customHeight="1">
      <c r="A33" s="35" t="s">
        <v>515</v>
      </c>
      <c r="B33" s="16">
        <v>373</v>
      </c>
      <c r="C33" s="38" t="s">
        <v>86</v>
      </c>
      <c r="D33" s="38" t="s">
        <v>398</v>
      </c>
      <c r="E33" s="38" t="s">
        <v>347</v>
      </c>
      <c r="F33" s="39" t="s">
        <v>317</v>
      </c>
      <c r="G33" s="17"/>
      <c r="H33" s="52"/>
      <c r="I33" s="52"/>
      <c r="J33" s="52"/>
      <c r="K33" s="52">
        <v>1.5E-5</v>
      </c>
      <c r="L33" s="52"/>
      <c r="M33" s="18"/>
      <c r="N33" s="55" t="s">
        <v>306</v>
      </c>
      <c r="O33" s="56" t="s">
        <v>306</v>
      </c>
      <c r="P33" s="56" t="s">
        <v>306</v>
      </c>
      <c r="Q33" s="56" t="s">
        <v>306</v>
      </c>
      <c r="R33" s="56">
        <v>1</v>
      </c>
      <c r="S33" s="56"/>
      <c r="T33" s="18"/>
      <c r="U33" s="62">
        <f t="shared" si="1"/>
        <v>1</v>
      </c>
      <c r="V33" s="19"/>
      <c r="W33" s="19"/>
      <c r="X33" s="19"/>
      <c r="Y33" s="19"/>
      <c r="Z33" s="20" t="s">
        <v>282</v>
      </c>
      <c r="AA33" s="46" t="s">
        <v>287</v>
      </c>
      <c r="AB33" s="19"/>
      <c r="AC33" s="19"/>
      <c r="AD33" s="20" t="s">
        <v>87</v>
      </c>
      <c r="AE33" s="21"/>
      <c r="AF33" s="21"/>
    </row>
    <row r="34" spans="1:32" s="9" customFormat="1" ht="34" customHeight="1">
      <c r="A34" s="35" t="s">
        <v>88</v>
      </c>
      <c r="B34" s="16">
        <v>69</v>
      </c>
      <c r="C34" s="38" t="s">
        <v>89</v>
      </c>
      <c r="D34" s="38" t="s">
        <v>399</v>
      </c>
      <c r="E34" s="38" t="s">
        <v>348</v>
      </c>
      <c r="F34" s="39" t="s">
        <v>317</v>
      </c>
      <c r="G34" s="17"/>
      <c r="H34" s="52"/>
      <c r="I34" s="52"/>
      <c r="J34" s="52"/>
      <c r="K34" s="52">
        <v>1.5E-5</v>
      </c>
      <c r="L34" s="52"/>
      <c r="M34" s="18"/>
      <c r="N34" s="55" t="s">
        <v>306</v>
      </c>
      <c r="O34" s="56" t="s">
        <v>306</v>
      </c>
      <c r="P34" s="56" t="s">
        <v>306</v>
      </c>
      <c r="Q34" s="56" t="s">
        <v>306</v>
      </c>
      <c r="R34" s="56">
        <v>1</v>
      </c>
      <c r="S34" s="56"/>
      <c r="T34" s="18"/>
      <c r="U34" s="62">
        <f>ROUND(SUM(N34:S34),0)</f>
        <v>1</v>
      </c>
      <c r="V34" s="19"/>
      <c r="W34" s="19"/>
      <c r="X34" s="19"/>
      <c r="Y34" s="19"/>
      <c r="Z34" s="19"/>
      <c r="AA34" s="20" t="s">
        <v>289</v>
      </c>
      <c r="AB34" s="19"/>
      <c r="AC34" s="19"/>
      <c r="AD34" s="19"/>
      <c r="AE34" s="21"/>
      <c r="AF34" s="21"/>
    </row>
    <row r="35" spans="1:32" s="9" customFormat="1" ht="34" customHeight="1">
      <c r="A35" s="35" t="s">
        <v>88</v>
      </c>
      <c r="B35" s="16">
        <v>124</v>
      </c>
      <c r="C35" s="38" t="s">
        <v>90</v>
      </c>
      <c r="D35" s="38" t="s">
        <v>400</v>
      </c>
      <c r="E35" s="38" t="s">
        <v>349</v>
      </c>
      <c r="F35" s="39" t="s">
        <v>317</v>
      </c>
      <c r="G35" s="17">
        <v>1.2999999999999999E-5</v>
      </c>
      <c r="H35" s="52"/>
      <c r="I35" s="52"/>
      <c r="J35" s="52"/>
      <c r="K35" s="52"/>
      <c r="L35" s="52"/>
      <c r="M35" s="18"/>
      <c r="N35" s="55">
        <v>1</v>
      </c>
      <c r="O35" s="56" t="s">
        <v>306</v>
      </c>
      <c r="P35" s="56" t="s">
        <v>306</v>
      </c>
      <c r="Q35" s="56" t="s">
        <v>306</v>
      </c>
      <c r="R35" s="56" t="s">
        <v>306</v>
      </c>
      <c r="S35" s="56"/>
      <c r="T35" s="18"/>
      <c r="U35" s="62">
        <f t="shared" ref="U35:U39" si="2">ROUND(SUM(N35:S35),0)</f>
        <v>1</v>
      </c>
      <c r="V35" s="19"/>
      <c r="W35" s="19"/>
      <c r="X35" s="19"/>
      <c r="Y35" s="19"/>
      <c r="Z35" s="19"/>
      <c r="AA35" s="20" t="s">
        <v>478</v>
      </c>
      <c r="AB35" s="19"/>
      <c r="AC35" s="20" t="s">
        <v>455</v>
      </c>
      <c r="AD35" s="20" t="s">
        <v>91</v>
      </c>
      <c r="AE35" s="21"/>
      <c r="AF35" s="21"/>
    </row>
    <row r="36" spans="1:32" s="9" customFormat="1" ht="34" customHeight="1">
      <c r="A36" s="35" t="s">
        <v>92</v>
      </c>
      <c r="B36" s="16">
        <v>182</v>
      </c>
      <c r="C36" s="38" t="s">
        <v>93</v>
      </c>
      <c r="D36" s="38" t="s">
        <v>432</v>
      </c>
      <c r="E36" s="38" t="s">
        <v>350</v>
      </c>
      <c r="F36" s="39" t="s">
        <v>317</v>
      </c>
      <c r="G36" s="17">
        <v>5.1999999999999997E-5</v>
      </c>
      <c r="H36" s="52"/>
      <c r="I36" s="52"/>
      <c r="J36" s="52"/>
      <c r="K36" s="70">
        <v>1.03E-4</v>
      </c>
      <c r="L36" s="52"/>
      <c r="M36" s="18"/>
      <c r="N36" s="55">
        <v>4</v>
      </c>
      <c r="O36" s="56" t="s">
        <v>306</v>
      </c>
      <c r="P36" s="56" t="s">
        <v>306</v>
      </c>
      <c r="Q36" s="56" t="s">
        <v>306</v>
      </c>
      <c r="R36" s="60">
        <v>7</v>
      </c>
      <c r="S36" s="56"/>
      <c r="T36" s="18"/>
      <c r="U36" s="62">
        <f t="shared" si="2"/>
        <v>11</v>
      </c>
      <c r="V36" s="44" t="s">
        <v>459</v>
      </c>
      <c r="W36" s="20" t="s">
        <v>458</v>
      </c>
      <c r="X36" s="24">
        <v>9</v>
      </c>
      <c r="Y36" s="24">
        <v>9</v>
      </c>
      <c r="Z36" s="20" t="s">
        <v>454</v>
      </c>
      <c r="AA36" s="20" t="s">
        <v>476</v>
      </c>
      <c r="AB36" s="19" t="s">
        <v>192</v>
      </c>
      <c r="AC36" s="20" t="s">
        <v>94</v>
      </c>
      <c r="AD36" s="20" t="s">
        <v>95</v>
      </c>
      <c r="AE36" s="21"/>
      <c r="AF36" s="21">
        <v>4.0000000000000003E-5</v>
      </c>
    </row>
    <row r="37" spans="1:32" s="9" customFormat="1" ht="34" customHeight="1">
      <c r="A37" s="35" t="s">
        <v>96</v>
      </c>
      <c r="B37" s="16">
        <v>217</v>
      </c>
      <c r="C37" s="38" t="s">
        <v>97</v>
      </c>
      <c r="D37" s="38" t="s">
        <v>433</v>
      </c>
      <c r="E37" s="38" t="s">
        <v>351</v>
      </c>
      <c r="F37" s="39" t="s">
        <v>317</v>
      </c>
      <c r="G37" s="17">
        <v>1.2999999999999999E-5</v>
      </c>
      <c r="H37" s="52"/>
      <c r="I37" s="70">
        <v>6.6000000000000005E-5</v>
      </c>
      <c r="J37" s="52"/>
      <c r="K37" s="70">
        <v>7.3999999999999996E-5</v>
      </c>
      <c r="L37" s="52"/>
      <c r="M37" s="18"/>
      <c r="N37" s="55">
        <v>1</v>
      </c>
      <c r="O37" s="56" t="s">
        <v>306</v>
      </c>
      <c r="P37" s="60">
        <v>1</v>
      </c>
      <c r="Q37" s="56" t="s">
        <v>306</v>
      </c>
      <c r="R37" s="60">
        <v>5</v>
      </c>
      <c r="S37" s="56"/>
      <c r="T37" s="18"/>
      <c r="U37" s="62">
        <f t="shared" si="2"/>
        <v>7</v>
      </c>
      <c r="V37" s="44" t="s">
        <v>190</v>
      </c>
      <c r="W37" s="20" t="s">
        <v>486</v>
      </c>
      <c r="X37" s="24">
        <v>7</v>
      </c>
      <c r="Y37" s="24">
        <v>7</v>
      </c>
      <c r="Z37" s="20" t="s">
        <v>191</v>
      </c>
      <c r="AA37" s="20" t="s">
        <v>477</v>
      </c>
      <c r="AB37" s="20" t="s">
        <v>193</v>
      </c>
      <c r="AC37" s="20" t="s">
        <v>98</v>
      </c>
      <c r="AD37" s="20" t="s">
        <v>99</v>
      </c>
      <c r="AE37" s="21"/>
      <c r="AF37" s="21">
        <v>4.0000000000000003E-5</v>
      </c>
    </row>
    <row r="38" spans="1:32" s="9" customFormat="1" ht="34" customHeight="1">
      <c r="A38" s="35" t="s">
        <v>88</v>
      </c>
      <c r="B38" s="16">
        <v>411</v>
      </c>
      <c r="C38" s="38" t="s">
        <v>100</v>
      </c>
      <c r="D38" s="38" t="s">
        <v>401</v>
      </c>
      <c r="E38" s="38" t="s">
        <v>352</v>
      </c>
      <c r="F38" s="39" t="s">
        <v>317</v>
      </c>
      <c r="G38" s="17">
        <v>1.2999999999999999E-5</v>
      </c>
      <c r="H38" s="52"/>
      <c r="I38" s="52"/>
      <c r="J38" s="52"/>
      <c r="K38" s="52"/>
      <c r="L38" s="52"/>
      <c r="M38" s="18"/>
      <c r="N38" s="55">
        <v>1</v>
      </c>
      <c r="O38" s="56" t="s">
        <v>306</v>
      </c>
      <c r="P38" s="56" t="s">
        <v>306</v>
      </c>
      <c r="Q38" s="56" t="s">
        <v>306</v>
      </c>
      <c r="R38" s="56" t="s">
        <v>306</v>
      </c>
      <c r="S38" s="56"/>
      <c r="T38" s="18"/>
      <c r="U38" s="62">
        <f t="shared" si="2"/>
        <v>1</v>
      </c>
      <c r="V38" s="19"/>
      <c r="W38" s="19"/>
      <c r="X38" s="19"/>
      <c r="Y38" s="19"/>
      <c r="Z38" s="19"/>
      <c r="AA38" s="45" t="s">
        <v>465</v>
      </c>
      <c r="AB38" s="19"/>
      <c r="AC38" s="19"/>
      <c r="AD38" s="19"/>
      <c r="AE38" s="21">
        <v>1E-4</v>
      </c>
      <c r="AF38" s="21">
        <v>4.0000000000000003E-5</v>
      </c>
    </row>
    <row r="39" spans="1:32" s="9" customFormat="1" ht="34" customHeight="1">
      <c r="A39" s="35" t="s">
        <v>88</v>
      </c>
      <c r="B39" s="16">
        <v>450</v>
      </c>
      <c r="C39" s="38" t="s">
        <v>101</v>
      </c>
      <c r="D39" s="38" t="s">
        <v>434</v>
      </c>
      <c r="E39" s="38" t="s">
        <v>353</v>
      </c>
      <c r="F39" s="39" t="s">
        <v>317</v>
      </c>
      <c r="G39" s="17">
        <v>1.2999999999999999E-5</v>
      </c>
      <c r="H39" s="52"/>
      <c r="I39" s="52"/>
      <c r="J39" s="52"/>
      <c r="K39" s="52"/>
      <c r="L39" s="52"/>
      <c r="M39" s="18"/>
      <c r="N39" s="55">
        <v>1</v>
      </c>
      <c r="O39" s="56" t="s">
        <v>306</v>
      </c>
      <c r="P39" s="56" t="s">
        <v>306</v>
      </c>
      <c r="Q39" s="56" t="s">
        <v>306</v>
      </c>
      <c r="R39" s="56" t="s">
        <v>306</v>
      </c>
      <c r="S39" s="56"/>
      <c r="T39" s="18"/>
      <c r="U39" s="62">
        <f t="shared" si="2"/>
        <v>1</v>
      </c>
      <c r="V39" s="19"/>
      <c r="W39" s="19"/>
      <c r="X39" s="19"/>
      <c r="Y39" s="19"/>
      <c r="Z39" s="19"/>
      <c r="AA39" s="20" t="s">
        <v>474</v>
      </c>
      <c r="AB39" s="19"/>
      <c r="AC39" s="19"/>
      <c r="AD39" s="19"/>
      <c r="AE39" s="21"/>
      <c r="AF39" s="21">
        <v>4.0000000000000003E-5</v>
      </c>
    </row>
    <row r="40" spans="1:32" s="9" customFormat="1" ht="34" customHeight="1">
      <c r="A40" s="35" t="s">
        <v>102</v>
      </c>
      <c r="B40" s="16">
        <v>465</v>
      </c>
      <c r="C40" s="38" t="s">
        <v>103</v>
      </c>
      <c r="D40" s="58" t="s">
        <v>416</v>
      </c>
      <c r="E40" s="38" t="s">
        <v>354</v>
      </c>
      <c r="F40" s="39" t="s">
        <v>382</v>
      </c>
      <c r="G40" s="17">
        <v>1.4200000000000001E-4</v>
      </c>
      <c r="H40" s="52"/>
      <c r="I40" s="52"/>
      <c r="J40" s="52"/>
      <c r="K40" s="52"/>
      <c r="L40" s="52"/>
      <c r="M40" s="18"/>
      <c r="N40" s="55">
        <v>11</v>
      </c>
      <c r="O40" s="56" t="s">
        <v>306</v>
      </c>
      <c r="P40" s="56" t="s">
        <v>306</v>
      </c>
      <c r="Q40" s="56" t="s">
        <v>306</v>
      </c>
      <c r="R40" s="56" t="s">
        <v>306</v>
      </c>
      <c r="S40" s="56"/>
      <c r="T40" s="18"/>
      <c r="U40" s="62">
        <f>ROUND(SUM(N40:S40),0)</f>
        <v>11</v>
      </c>
      <c r="V40" s="19"/>
      <c r="W40" s="19"/>
      <c r="X40" s="19"/>
      <c r="Y40" s="19"/>
      <c r="Z40" s="19"/>
      <c r="AA40" s="20" t="s">
        <v>465</v>
      </c>
      <c r="AB40" s="19"/>
      <c r="AC40" s="19"/>
      <c r="AD40" s="19"/>
      <c r="AE40" s="21">
        <v>2.0000000000000001E-4</v>
      </c>
      <c r="AF40" s="21">
        <v>2.7999999999999998E-4</v>
      </c>
    </row>
    <row r="41" spans="1:32" s="9" customFormat="1" ht="34" customHeight="1">
      <c r="A41" s="35" t="s">
        <v>484</v>
      </c>
      <c r="B41" s="16"/>
      <c r="C41" s="38"/>
      <c r="D41" s="58"/>
      <c r="E41" s="38"/>
      <c r="F41" s="39"/>
      <c r="G41" s="50"/>
      <c r="H41" s="52"/>
      <c r="I41" s="52"/>
      <c r="J41" s="52"/>
      <c r="K41" s="52"/>
      <c r="L41" s="52"/>
      <c r="M41" s="18"/>
      <c r="N41" s="55">
        <f>ROUND(SUM(N4:N39),0)</f>
        <v>34</v>
      </c>
      <c r="O41" s="56">
        <f>ROUND(SUM(O4:O39),0)</f>
        <v>17</v>
      </c>
      <c r="P41" s="56">
        <f t="shared" ref="P41:S41" si="3">ROUND(SUM(P4:P39),0)</f>
        <v>1</v>
      </c>
      <c r="Q41" s="56">
        <f t="shared" si="3"/>
        <v>1</v>
      </c>
      <c r="R41" s="56">
        <f t="shared" si="3"/>
        <v>26</v>
      </c>
      <c r="S41" s="56">
        <f t="shared" si="3"/>
        <v>3</v>
      </c>
      <c r="T41" s="18"/>
      <c r="U41" s="62">
        <f>SUM(U4:U39)</f>
        <v>82</v>
      </c>
      <c r="V41" s="19"/>
      <c r="W41" s="19"/>
      <c r="X41" s="19"/>
      <c r="Y41" s="19"/>
      <c r="Z41" s="19"/>
      <c r="AA41" s="20"/>
      <c r="AB41" s="19"/>
      <c r="AC41" s="19"/>
      <c r="AD41" s="19"/>
      <c r="AE41" s="21"/>
      <c r="AF41" s="21"/>
    </row>
    <row r="42" spans="1:32" s="9" customFormat="1" ht="34" customHeight="1">
      <c r="A42" s="35" t="s">
        <v>384</v>
      </c>
      <c r="B42" s="48" t="s">
        <v>297</v>
      </c>
      <c r="C42" s="38" t="s">
        <v>303</v>
      </c>
      <c r="D42" s="38" t="s">
        <v>435</v>
      </c>
      <c r="E42" s="38" t="s">
        <v>302</v>
      </c>
      <c r="F42" s="39" t="s">
        <v>319</v>
      </c>
      <c r="G42" s="17"/>
      <c r="H42" s="52"/>
      <c r="I42" s="52"/>
      <c r="J42" s="52"/>
      <c r="K42" s="52">
        <v>5.8999999999999998E-5</v>
      </c>
      <c r="L42" s="52"/>
      <c r="M42" s="18"/>
      <c r="N42" s="55" t="s">
        <v>306</v>
      </c>
      <c r="O42" s="56" t="s">
        <v>306</v>
      </c>
      <c r="P42" s="56" t="s">
        <v>306</v>
      </c>
      <c r="Q42" s="56" t="s">
        <v>306</v>
      </c>
      <c r="R42" s="56">
        <v>4</v>
      </c>
      <c r="S42" s="56"/>
      <c r="T42" s="18"/>
      <c r="U42" s="62">
        <f t="shared" ref="U42:U49" si="4">ROUND(SUM(N42:S42),0)</f>
        <v>4</v>
      </c>
      <c r="V42" s="19"/>
      <c r="W42" s="19"/>
      <c r="X42" s="23"/>
      <c r="Y42" s="23"/>
      <c r="Z42" s="19"/>
      <c r="AA42" s="20" t="s">
        <v>105</v>
      </c>
      <c r="AB42" s="19"/>
      <c r="AC42" s="19"/>
      <c r="AD42" s="19"/>
      <c r="AE42" s="21"/>
      <c r="AF42" s="21"/>
    </row>
    <row r="43" spans="1:32" s="9" customFormat="1" ht="34" customHeight="1">
      <c r="A43" s="35" t="s">
        <v>106</v>
      </c>
      <c r="B43" s="16">
        <v>21</v>
      </c>
      <c r="C43" s="38" t="s">
        <v>107</v>
      </c>
      <c r="D43" s="38" t="s">
        <v>436</v>
      </c>
      <c r="E43" s="38" t="s">
        <v>355</v>
      </c>
      <c r="F43" s="39" t="s">
        <v>317</v>
      </c>
      <c r="G43" s="17">
        <v>3.8999999999999999E-5</v>
      </c>
      <c r="H43" s="52"/>
      <c r="I43" s="52"/>
      <c r="J43" s="52"/>
      <c r="K43" s="70">
        <v>1.5E-5</v>
      </c>
      <c r="L43" s="52"/>
      <c r="M43" s="18"/>
      <c r="N43" s="55">
        <v>3</v>
      </c>
      <c r="O43" s="56" t="s">
        <v>306</v>
      </c>
      <c r="P43" s="56" t="s">
        <v>306</v>
      </c>
      <c r="Q43" s="56" t="s">
        <v>306</v>
      </c>
      <c r="R43" s="60">
        <v>1</v>
      </c>
      <c r="S43" s="56"/>
      <c r="T43" s="18"/>
      <c r="U43" s="62">
        <f t="shared" si="4"/>
        <v>4</v>
      </c>
      <c r="V43" s="44" t="s">
        <v>194</v>
      </c>
      <c r="W43" s="20" t="s">
        <v>488</v>
      </c>
      <c r="X43" s="24">
        <v>18</v>
      </c>
      <c r="Y43" s="24">
        <v>18</v>
      </c>
      <c r="Z43" s="20" t="s">
        <v>195</v>
      </c>
      <c r="AA43" s="20" t="s">
        <v>290</v>
      </c>
      <c r="AB43" s="20" t="s">
        <v>196</v>
      </c>
      <c r="AC43" s="20" t="s">
        <v>108</v>
      </c>
      <c r="AD43" s="20" t="s">
        <v>109</v>
      </c>
      <c r="AE43" s="21"/>
      <c r="AF43" s="21">
        <v>4.0000000000000003E-5</v>
      </c>
    </row>
    <row r="44" spans="1:32" s="9" customFormat="1" ht="34" customHeight="1">
      <c r="A44" s="35" t="s">
        <v>110</v>
      </c>
      <c r="B44" s="16">
        <v>122</v>
      </c>
      <c r="C44" s="38" t="s">
        <v>111</v>
      </c>
      <c r="D44" s="38" t="s">
        <v>402</v>
      </c>
      <c r="E44" s="38" t="s">
        <v>356</v>
      </c>
      <c r="F44" s="39" t="s">
        <v>317</v>
      </c>
      <c r="G44" s="69">
        <v>3.8999999999999999E-5</v>
      </c>
      <c r="H44" s="52">
        <v>4.8000000000000001E-5</v>
      </c>
      <c r="I44" s="52"/>
      <c r="J44" s="52"/>
      <c r="K44" s="52"/>
      <c r="L44" s="52"/>
      <c r="M44" s="18"/>
      <c r="N44" s="59">
        <v>3</v>
      </c>
      <c r="O44" s="56">
        <v>2</v>
      </c>
      <c r="P44" s="56" t="s">
        <v>306</v>
      </c>
      <c r="Q44" s="56" t="s">
        <v>306</v>
      </c>
      <c r="R44" s="56" t="s">
        <v>306</v>
      </c>
      <c r="S44" s="56"/>
      <c r="T44" s="18"/>
      <c r="U44" s="62">
        <f t="shared" si="4"/>
        <v>5</v>
      </c>
      <c r="V44" s="44" t="s">
        <v>197</v>
      </c>
      <c r="W44" s="20" t="s">
        <v>198</v>
      </c>
      <c r="X44" s="24">
        <v>4</v>
      </c>
      <c r="Y44" s="24">
        <v>4</v>
      </c>
      <c r="Z44" s="20" t="s">
        <v>199</v>
      </c>
      <c r="AA44" s="20" t="s">
        <v>467</v>
      </c>
      <c r="AB44" s="20" t="s">
        <v>200</v>
      </c>
      <c r="AC44" s="20" t="s">
        <v>112</v>
      </c>
      <c r="AD44" s="20" t="s">
        <v>113</v>
      </c>
      <c r="AE44" s="21">
        <v>1E-4</v>
      </c>
      <c r="AF44" s="21">
        <v>4.0000000000000003E-5</v>
      </c>
    </row>
    <row r="45" spans="1:32" s="9" customFormat="1" ht="34" customHeight="1">
      <c r="A45" s="35" t="s">
        <v>104</v>
      </c>
      <c r="B45" s="16">
        <v>186</v>
      </c>
      <c r="C45" s="38" t="s">
        <v>114</v>
      </c>
      <c r="D45" s="38" t="s">
        <v>417</v>
      </c>
      <c r="E45" s="38" t="s">
        <v>357</v>
      </c>
      <c r="F45" s="39" t="s">
        <v>317</v>
      </c>
      <c r="G45" s="17"/>
      <c r="H45" s="52"/>
      <c r="I45" s="52"/>
      <c r="J45" s="52"/>
      <c r="K45" s="52"/>
      <c r="L45" s="25">
        <v>4.7899999999999999E-4</v>
      </c>
      <c r="M45" s="22" t="s">
        <v>201</v>
      </c>
      <c r="N45" s="55" t="s">
        <v>306</v>
      </c>
      <c r="O45" s="56" t="s">
        <v>306</v>
      </c>
      <c r="P45" s="56" t="s">
        <v>306</v>
      </c>
      <c r="Q45" s="56" t="s">
        <v>306</v>
      </c>
      <c r="R45" s="56" t="s">
        <v>306</v>
      </c>
      <c r="S45" s="57">
        <v>1</v>
      </c>
      <c r="T45" s="22" t="s">
        <v>201</v>
      </c>
      <c r="U45" s="62">
        <f t="shared" si="4"/>
        <v>1</v>
      </c>
      <c r="V45" s="19"/>
      <c r="W45" s="19"/>
      <c r="X45" s="23"/>
      <c r="Y45" s="23"/>
      <c r="Z45" s="19"/>
      <c r="AA45" s="20" t="s">
        <v>115</v>
      </c>
      <c r="AB45" s="19"/>
      <c r="AC45" s="19"/>
      <c r="AD45" s="19"/>
      <c r="AE45" s="21"/>
      <c r="AF45" s="21"/>
    </row>
    <row r="46" spans="1:32" s="9" customFormat="1" ht="34" customHeight="1">
      <c r="A46" s="35" t="s">
        <v>104</v>
      </c>
      <c r="B46" s="16">
        <v>199</v>
      </c>
      <c r="C46" s="38" t="s">
        <v>315</v>
      </c>
      <c r="D46" s="38" t="s">
        <v>418</v>
      </c>
      <c r="E46" s="38" t="s">
        <v>483</v>
      </c>
      <c r="F46" s="39" t="s">
        <v>317</v>
      </c>
      <c r="G46" s="17"/>
      <c r="H46" s="52"/>
      <c r="I46" s="52">
        <v>1.3100000000000001E-4</v>
      </c>
      <c r="J46" s="52"/>
      <c r="K46" s="52"/>
      <c r="L46" s="52"/>
      <c r="M46" s="18"/>
      <c r="N46" s="55" t="s">
        <v>306</v>
      </c>
      <c r="O46" s="56" t="s">
        <v>306</v>
      </c>
      <c r="P46" s="56">
        <v>2</v>
      </c>
      <c r="Q46" s="56" t="s">
        <v>306</v>
      </c>
      <c r="R46" s="56" t="s">
        <v>306</v>
      </c>
      <c r="S46" s="56"/>
      <c r="T46" s="18"/>
      <c r="U46" s="62">
        <f t="shared" si="4"/>
        <v>2</v>
      </c>
      <c r="V46" s="19"/>
      <c r="W46" s="19"/>
      <c r="X46" s="23"/>
      <c r="Y46" s="23"/>
      <c r="Z46" s="19"/>
      <c r="AA46" s="20" t="s">
        <v>116</v>
      </c>
      <c r="AB46" s="19"/>
      <c r="AC46" s="19"/>
      <c r="AD46" s="19"/>
      <c r="AE46" s="21"/>
      <c r="AF46" s="21"/>
    </row>
    <row r="47" spans="1:32" s="9" customFormat="1" ht="34" customHeight="1">
      <c r="A47" s="35" t="s">
        <v>117</v>
      </c>
      <c r="B47" s="16">
        <v>291</v>
      </c>
      <c r="C47" s="38" t="s">
        <v>118</v>
      </c>
      <c r="D47" s="38" t="s">
        <v>437</v>
      </c>
      <c r="E47" s="38" t="s">
        <v>358</v>
      </c>
      <c r="F47" s="39" t="s">
        <v>317</v>
      </c>
      <c r="G47" s="17"/>
      <c r="H47" s="52">
        <v>4.8000000000000001E-5</v>
      </c>
      <c r="I47" s="52"/>
      <c r="J47" s="52"/>
      <c r="K47" s="70">
        <v>2.9E-5</v>
      </c>
      <c r="L47" s="52"/>
      <c r="M47" s="18"/>
      <c r="N47" s="55" t="s">
        <v>306</v>
      </c>
      <c r="O47" s="56">
        <v>2</v>
      </c>
      <c r="P47" s="56" t="s">
        <v>306</v>
      </c>
      <c r="Q47" s="56" t="s">
        <v>306</v>
      </c>
      <c r="R47" s="60">
        <v>2</v>
      </c>
      <c r="S47" s="56"/>
      <c r="T47" s="18"/>
      <c r="U47" s="62">
        <f t="shared" si="4"/>
        <v>4</v>
      </c>
      <c r="V47" s="44" t="s">
        <v>205</v>
      </c>
      <c r="W47" s="20" t="s">
        <v>206</v>
      </c>
      <c r="X47" s="24">
        <v>4</v>
      </c>
      <c r="Y47" s="24">
        <v>4</v>
      </c>
      <c r="Z47" s="20" t="s">
        <v>207</v>
      </c>
      <c r="AA47" s="20" t="s">
        <v>208</v>
      </c>
      <c r="AB47" s="20" t="s">
        <v>209</v>
      </c>
      <c r="AC47" s="20" t="s">
        <v>119</v>
      </c>
      <c r="AD47" s="20" t="s">
        <v>120</v>
      </c>
      <c r="AE47" s="21"/>
      <c r="AF47" s="21"/>
    </row>
    <row r="48" spans="1:32" s="9" customFormat="1" ht="34" customHeight="1">
      <c r="A48" s="35" t="s">
        <v>121</v>
      </c>
      <c r="B48" s="16">
        <v>174</v>
      </c>
      <c r="C48" s="38" t="s">
        <v>122</v>
      </c>
      <c r="D48" s="38" t="s">
        <v>419</v>
      </c>
      <c r="E48" s="38" t="s">
        <v>359</v>
      </c>
      <c r="F48" s="39" t="s">
        <v>317</v>
      </c>
      <c r="G48" s="17"/>
      <c r="H48" s="52">
        <v>2.4000000000000001E-5</v>
      </c>
      <c r="I48" s="52"/>
      <c r="J48" s="52"/>
      <c r="K48" s="52"/>
      <c r="L48" s="52"/>
      <c r="M48" s="18"/>
      <c r="N48" s="55" t="s">
        <v>306</v>
      </c>
      <c r="O48" s="56">
        <v>1</v>
      </c>
      <c r="P48" s="56" t="s">
        <v>306</v>
      </c>
      <c r="Q48" s="56" t="s">
        <v>306</v>
      </c>
      <c r="R48" s="56" t="s">
        <v>306</v>
      </c>
      <c r="S48" s="56"/>
      <c r="T48" s="18"/>
      <c r="U48" s="62">
        <f t="shared" si="4"/>
        <v>1</v>
      </c>
      <c r="V48" s="19"/>
      <c r="W48" s="19"/>
      <c r="X48" s="19"/>
      <c r="Y48" s="19"/>
      <c r="Z48" s="19"/>
      <c r="AA48" s="20" t="s">
        <v>291</v>
      </c>
      <c r="AB48" s="19"/>
      <c r="AC48" s="19"/>
      <c r="AD48" s="19"/>
      <c r="AE48" s="21"/>
      <c r="AF48" s="21"/>
    </row>
    <row r="49" spans="1:32" s="9" customFormat="1" ht="34" customHeight="1">
      <c r="A49" s="35" t="s">
        <v>123</v>
      </c>
      <c r="B49" s="16">
        <v>179</v>
      </c>
      <c r="C49" s="38" t="s">
        <v>124</v>
      </c>
      <c r="D49" s="38" t="s">
        <v>438</v>
      </c>
      <c r="E49" s="38" t="s">
        <v>360</v>
      </c>
      <c r="F49" s="39" t="s">
        <v>317</v>
      </c>
      <c r="G49" s="69">
        <v>2.4499999999999999E-4</v>
      </c>
      <c r="H49" s="70">
        <v>2.4000000000000001E-5</v>
      </c>
      <c r="I49" s="52"/>
      <c r="J49" s="70">
        <v>3.8400000000000001E-4</v>
      </c>
      <c r="K49" s="70">
        <v>1.5E-5</v>
      </c>
      <c r="L49" s="52">
        <v>3.297E-3</v>
      </c>
      <c r="M49" s="22" t="s">
        <v>125</v>
      </c>
      <c r="N49" s="59">
        <v>19</v>
      </c>
      <c r="O49" s="60">
        <v>1</v>
      </c>
      <c r="P49" s="56" t="s">
        <v>306</v>
      </c>
      <c r="Q49" s="60">
        <v>2</v>
      </c>
      <c r="R49" s="60">
        <v>1</v>
      </c>
      <c r="S49" s="56">
        <v>3</v>
      </c>
      <c r="T49" s="22" t="s">
        <v>125</v>
      </c>
      <c r="U49" s="62">
        <f t="shared" si="4"/>
        <v>26</v>
      </c>
      <c r="V49" s="44" t="s">
        <v>202</v>
      </c>
      <c r="W49" s="20" t="s">
        <v>203</v>
      </c>
      <c r="X49" s="24">
        <v>8</v>
      </c>
      <c r="Y49" s="24">
        <v>10</v>
      </c>
      <c r="Z49" s="20" t="s">
        <v>462</v>
      </c>
      <c r="AA49" s="20" t="s">
        <v>468</v>
      </c>
      <c r="AB49" s="20" t="s">
        <v>204</v>
      </c>
      <c r="AC49" s="20" t="s">
        <v>126</v>
      </c>
      <c r="AD49" s="20" t="s">
        <v>127</v>
      </c>
      <c r="AE49" s="21">
        <v>2.0000000000000001E-4</v>
      </c>
      <c r="AF49" s="21">
        <v>2.7999999999999998E-4</v>
      </c>
    </row>
    <row r="50" spans="1:32" s="9" customFormat="1" ht="34" customHeight="1">
      <c r="A50" s="35" t="s">
        <v>121</v>
      </c>
      <c r="B50" s="16">
        <v>224</v>
      </c>
      <c r="C50" s="38" t="s">
        <v>128</v>
      </c>
      <c r="D50" s="38" t="s">
        <v>403</v>
      </c>
      <c r="E50" s="38" t="s">
        <v>361</v>
      </c>
      <c r="F50" s="39" t="s">
        <v>317</v>
      </c>
      <c r="G50" s="17"/>
      <c r="H50" s="52"/>
      <c r="I50" s="52"/>
      <c r="J50" s="52"/>
      <c r="K50" s="52">
        <v>1.5E-5</v>
      </c>
      <c r="L50" s="52"/>
      <c r="M50" s="18"/>
      <c r="N50" s="55" t="s">
        <v>306</v>
      </c>
      <c r="O50" s="56" t="s">
        <v>306</v>
      </c>
      <c r="P50" s="56" t="s">
        <v>306</v>
      </c>
      <c r="Q50" s="56" t="s">
        <v>306</v>
      </c>
      <c r="R50" s="56">
        <v>1</v>
      </c>
      <c r="S50" s="56"/>
      <c r="T50" s="18"/>
      <c r="U50" s="62">
        <f>ROUND(SUM(N50:S50),0)</f>
        <v>1</v>
      </c>
      <c r="V50" s="19"/>
      <c r="W50" s="19"/>
      <c r="X50" s="19"/>
      <c r="Y50" s="19"/>
      <c r="Z50" s="19"/>
      <c r="AA50" s="20" t="s">
        <v>220</v>
      </c>
      <c r="AB50" s="19"/>
      <c r="AC50" s="19"/>
      <c r="AD50" s="20" t="s">
        <v>129</v>
      </c>
      <c r="AE50" s="21"/>
      <c r="AF50" s="21"/>
    </row>
    <row r="51" spans="1:32" s="9" customFormat="1" ht="34" customHeight="1">
      <c r="A51" s="35" t="s">
        <v>130</v>
      </c>
      <c r="B51" s="16">
        <v>275</v>
      </c>
      <c r="C51" s="38" t="s">
        <v>131</v>
      </c>
      <c r="D51" s="38" t="s">
        <v>439</v>
      </c>
      <c r="E51" s="38" t="s">
        <v>362</v>
      </c>
      <c r="F51" s="39" t="s">
        <v>317</v>
      </c>
      <c r="G51" s="69">
        <v>1.2999999999999999E-5</v>
      </c>
      <c r="H51" s="52"/>
      <c r="I51" s="52">
        <v>5.9000000000000003E-4</v>
      </c>
      <c r="J51" s="52"/>
      <c r="K51" s="52"/>
      <c r="L51" s="52"/>
      <c r="M51" s="18"/>
      <c r="N51" s="59">
        <v>1</v>
      </c>
      <c r="O51" s="56" t="s">
        <v>306</v>
      </c>
      <c r="P51" s="56">
        <v>9</v>
      </c>
      <c r="Q51" s="56" t="s">
        <v>306</v>
      </c>
      <c r="R51" s="56" t="s">
        <v>306</v>
      </c>
      <c r="S51" s="56"/>
      <c r="T51" s="18"/>
      <c r="U51" s="62">
        <f>ROUND(SUM(N51:S51),0)</f>
        <v>10</v>
      </c>
      <c r="V51" s="44" t="s">
        <v>482</v>
      </c>
      <c r="W51" s="20" t="s">
        <v>487</v>
      </c>
      <c r="X51" s="24">
        <v>1</v>
      </c>
      <c r="Y51" s="24">
        <v>2</v>
      </c>
      <c r="Z51" s="20" t="s">
        <v>210</v>
      </c>
      <c r="AA51" s="20" t="s">
        <v>472</v>
      </c>
      <c r="AB51" s="20" t="s">
        <v>211</v>
      </c>
      <c r="AC51" s="20" t="s">
        <v>132</v>
      </c>
      <c r="AD51" s="20" t="s">
        <v>133</v>
      </c>
      <c r="AE51" s="26"/>
      <c r="AF51" s="27" t="s">
        <v>134</v>
      </c>
    </row>
    <row r="52" spans="1:32" s="9" customFormat="1" ht="34" customHeight="1">
      <c r="A52" s="35" t="s">
        <v>479</v>
      </c>
      <c r="B52" s="16"/>
      <c r="C52" s="38"/>
      <c r="D52" s="38"/>
      <c r="E52" s="38"/>
      <c r="F52" s="39"/>
      <c r="G52" s="17"/>
      <c r="H52" s="52"/>
      <c r="I52" s="51"/>
      <c r="J52" s="52"/>
      <c r="K52" s="52"/>
      <c r="L52" s="52"/>
      <c r="M52" s="18"/>
      <c r="N52" s="55">
        <f>ROUND(SUM(N41, N43:N51),0)</f>
        <v>60</v>
      </c>
      <c r="O52" s="56">
        <f>ROUND(SUM(O41, O43:O51),0)</f>
        <v>23</v>
      </c>
      <c r="P52" s="56">
        <f t="shared" ref="P52:S52" si="5">ROUND(SUM(P41, P43:P51),0)</f>
        <v>12</v>
      </c>
      <c r="Q52" s="56">
        <f t="shared" si="5"/>
        <v>3</v>
      </c>
      <c r="R52" s="56">
        <f t="shared" si="5"/>
        <v>31</v>
      </c>
      <c r="S52" s="56">
        <f t="shared" si="5"/>
        <v>7</v>
      </c>
      <c r="T52" s="18"/>
      <c r="U52" s="62">
        <f>SUM(U41, U43:U51)</f>
        <v>136</v>
      </c>
      <c r="V52" s="67"/>
      <c r="W52" s="20"/>
      <c r="X52" s="24"/>
      <c r="Y52" s="24"/>
      <c r="Z52" s="20"/>
      <c r="AA52" s="20"/>
      <c r="AB52" s="20"/>
      <c r="AC52" s="20"/>
      <c r="AD52" s="20"/>
      <c r="AE52" s="26"/>
      <c r="AF52" s="27"/>
    </row>
    <row r="53" spans="1:32" s="9" customFormat="1" ht="34" customHeight="1">
      <c r="A53" s="35" t="s">
        <v>383</v>
      </c>
      <c r="B53" s="48" t="s">
        <v>295</v>
      </c>
      <c r="C53" s="38" t="s">
        <v>304</v>
      </c>
      <c r="D53" s="38" t="s">
        <v>440</v>
      </c>
      <c r="E53" s="38" t="s">
        <v>292</v>
      </c>
      <c r="F53" s="39" t="s">
        <v>319</v>
      </c>
      <c r="G53" s="17"/>
      <c r="H53" s="52"/>
      <c r="I53" s="52"/>
      <c r="J53" s="52"/>
      <c r="K53" s="52">
        <v>1.5E-5</v>
      </c>
      <c r="L53" s="52"/>
      <c r="M53" s="18"/>
      <c r="N53" s="55" t="s">
        <v>306</v>
      </c>
      <c r="O53" s="56" t="s">
        <v>306</v>
      </c>
      <c r="P53" s="56" t="s">
        <v>306</v>
      </c>
      <c r="Q53" s="56" t="s">
        <v>306</v>
      </c>
      <c r="R53" s="56">
        <v>1</v>
      </c>
      <c r="S53" s="56"/>
      <c r="T53" s="18"/>
      <c r="U53" s="62">
        <f t="shared" ref="U53:U70" si="6">ROUND(SUM(N53:S53),0)</f>
        <v>1</v>
      </c>
      <c r="V53" s="19"/>
      <c r="W53" s="19"/>
      <c r="X53" s="19"/>
      <c r="Y53" s="19"/>
      <c r="Z53" s="19"/>
      <c r="AA53" s="20" t="s">
        <v>220</v>
      </c>
      <c r="AB53" s="19"/>
      <c r="AC53" s="19"/>
      <c r="AD53" s="19"/>
      <c r="AE53" s="21"/>
      <c r="AF53" s="21"/>
    </row>
    <row r="54" spans="1:32" s="9" customFormat="1" ht="34" customHeight="1">
      <c r="A54" s="35" t="s">
        <v>383</v>
      </c>
      <c r="B54" s="48" t="s">
        <v>296</v>
      </c>
      <c r="C54" s="38" t="s">
        <v>305</v>
      </c>
      <c r="D54" s="38" t="s">
        <v>404</v>
      </c>
      <c r="E54" s="38" t="s">
        <v>363</v>
      </c>
      <c r="F54" s="39" t="s">
        <v>319</v>
      </c>
      <c r="G54" s="17">
        <v>1.2999999999999999E-5</v>
      </c>
      <c r="H54" s="52"/>
      <c r="I54" s="52"/>
      <c r="J54" s="52"/>
      <c r="K54" s="52"/>
      <c r="L54" s="52"/>
      <c r="M54" s="18"/>
      <c r="N54" s="55">
        <v>1</v>
      </c>
      <c r="O54" s="56" t="s">
        <v>306</v>
      </c>
      <c r="P54" s="56" t="s">
        <v>306</v>
      </c>
      <c r="Q54" s="56" t="s">
        <v>306</v>
      </c>
      <c r="R54" s="56" t="s">
        <v>306</v>
      </c>
      <c r="S54" s="56"/>
      <c r="T54" s="18"/>
      <c r="U54" s="62">
        <f t="shared" si="6"/>
        <v>1</v>
      </c>
      <c r="V54" s="19"/>
      <c r="W54" s="19"/>
      <c r="X54" s="19"/>
      <c r="Y54" s="19"/>
      <c r="Z54" s="19"/>
      <c r="AA54" s="20" t="s">
        <v>470</v>
      </c>
      <c r="AB54" s="19"/>
      <c r="AC54" s="19"/>
      <c r="AD54" s="19"/>
      <c r="AE54" s="21"/>
      <c r="AF54" s="21"/>
    </row>
    <row r="55" spans="1:32" s="9" customFormat="1" ht="34" customHeight="1">
      <c r="A55" s="35" t="s">
        <v>136</v>
      </c>
      <c r="B55" s="16">
        <v>43</v>
      </c>
      <c r="C55" s="38" t="s">
        <v>137</v>
      </c>
      <c r="D55" s="38" t="s">
        <v>441</v>
      </c>
      <c r="E55" s="38" t="s">
        <v>364</v>
      </c>
      <c r="F55" s="63" t="s">
        <v>316</v>
      </c>
      <c r="G55" s="17"/>
      <c r="H55" s="52"/>
      <c r="I55" s="52"/>
      <c r="J55" s="52">
        <v>1.93E-4</v>
      </c>
      <c r="K55" s="70">
        <v>4.3999999999999999E-5</v>
      </c>
      <c r="L55" s="52"/>
      <c r="M55" s="18"/>
      <c r="N55" s="55" t="s">
        <v>306</v>
      </c>
      <c r="O55" s="56" t="s">
        <v>306</v>
      </c>
      <c r="P55" s="56" t="s">
        <v>306</v>
      </c>
      <c r="Q55" s="56">
        <v>1</v>
      </c>
      <c r="R55" s="60">
        <v>3</v>
      </c>
      <c r="S55" s="56"/>
      <c r="T55" s="18"/>
      <c r="U55" s="62">
        <f t="shared" si="6"/>
        <v>4</v>
      </c>
      <c r="V55" s="44" t="s">
        <v>212</v>
      </c>
      <c r="W55" s="20" t="s">
        <v>213</v>
      </c>
      <c r="X55" s="24">
        <v>3</v>
      </c>
      <c r="Y55" s="24">
        <v>4</v>
      </c>
      <c r="Z55" s="20" t="s">
        <v>214</v>
      </c>
      <c r="AA55" s="20" t="s">
        <v>215</v>
      </c>
      <c r="AB55" s="20" t="s">
        <v>216</v>
      </c>
      <c r="AC55" s="19"/>
      <c r="AD55" s="20" t="s">
        <v>138</v>
      </c>
      <c r="AE55" s="21"/>
      <c r="AF55" s="21"/>
    </row>
    <row r="56" spans="1:32" s="9" customFormat="1" ht="34" customHeight="1">
      <c r="A56" s="35" t="s">
        <v>139</v>
      </c>
      <c r="B56" s="16">
        <v>184</v>
      </c>
      <c r="C56" s="38" t="s">
        <v>140</v>
      </c>
      <c r="D56" s="38" t="s">
        <v>442</v>
      </c>
      <c r="E56" s="38" t="s">
        <v>365</v>
      </c>
      <c r="F56" s="63" t="s">
        <v>316</v>
      </c>
      <c r="G56" s="17"/>
      <c r="H56" s="52"/>
      <c r="I56" s="52"/>
      <c r="J56" s="52"/>
      <c r="K56" s="52">
        <v>1.5E-5</v>
      </c>
      <c r="L56" s="52"/>
      <c r="M56" s="18"/>
      <c r="N56" s="55" t="s">
        <v>306</v>
      </c>
      <c r="O56" s="56" t="s">
        <v>306</v>
      </c>
      <c r="P56" s="56" t="s">
        <v>306</v>
      </c>
      <c r="Q56" s="56" t="s">
        <v>306</v>
      </c>
      <c r="R56" s="56">
        <v>1</v>
      </c>
      <c r="S56" s="56"/>
      <c r="T56" s="18"/>
      <c r="U56" s="62">
        <f t="shared" si="6"/>
        <v>1</v>
      </c>
      <c r="V56" s="44" t="s">
        <v>217</v>
      </c>
      <c r="W56" s="20" t="s">
        <v>218</v>
      </c>
      <c r="X56" s="24">
        <v>4</v>
      </c>
      <c r="Y56" s="24">
        <v>4</v>
      </c>
      <c r="Z56" s="20" t="s">
        <v>219</v>
      </c>
      <c r="AA56" s="20" t="s">
        <v>220</v>
      </c>
      <c r="AB56" s="20" t="s">
        <v>221</v>
      </c>
      <c r="AC56" s="20" t="s">
        <v>222</v>
      </c>
      <c r="AD56" s="20" t="s">
        <v>223</v>
      </c>
      <c r="AE56" s="21"/>
      <c r="AF56" s="21"/>
    </row>
    <row r="57" spans="1:32" s="9" customFormat="1" ht="34" customHeight="1">
      <c r="A57" s="35" t="s">
        <v>141</v>
      </c>
      <c r="B57" s="16">
        <v>225</v>
      </c>
      <c r="C57" s="38" t="s">
        <v>142</v>
      </c>
      <c r="D57" s="38" t="s">
        <v>405</v>
      </c>
      <c r="E57" s="38" t="s">
        <v>366</v>
      </c>
      <c r="F57" s="63" t="s">
        <v>316</v>
      </c>
      <c r="G57" s="69">
        <v>4.26E-4</v>
      </c>
      <c r="H57" s="52"/>
      <c r="I57" s="52"/>
      <c r="J57" s="52"/>
      <c r="K57" s="52"/>
      <c r="L57" s="52"/>
      <c r="M57" s="18"/>
      <c r="N57" s="59">
        <v>33</v>
      </c>
      <c r="O57" s="56" t="s">
        <v>306</v>
      </c>
      <c r="P57" s="56" t="s">
        <v>306</v>
      </c>
      <c r="Q57" s="56" t="s">
        <v>306</v>
      </c>
      <c r="R57" s="56" t="s">
        <v>306</v>
      </c>
      <c r="S57" s="56"/>
      <c r="T57" s="18"/>
      <c r="U57" s="62">
        <f t="shared" si="6"/>
        <v>33</v>
      </c>
      <c r="V57" s="44" t="s">
        <v>500</v>
      </c>
      <c r="W57" s="20" t="s">
        <v>499</v>
      </c>
      <c r="X57" s="24">
        <v>30</v>
      </c>
      <c r="Y57" s="24">
        <v>34</v>
      </c>
      <c r="Z57" s="20" t="s">
        <v>498</v>
      </c>
      <c r="AA57" s="20" t="s">
        <v>465</v>
      </c>
      <c r="AB57" s="20" t="s">
        <v>224</v>
      </c>
      <c r="AC57" s="20" t="s">
        <v>225</v>
      </c>
      <c r="AD57" s="20" t="s">
        <v>226</v>
      </c>
      <c r="AE57" s="21">
        <v>4.0000000000000002E-4</v>
      </c>
      <c r="AF57" s="21">
        <v>2.5000000000000001E-4</v>
      </c>
    </row>
    <row r="58" spans="1:32" s="9" customFormat="1" ht="34" customHeight="1">
      <c r="A58" s="35" t="s">
        <v>383</v>
      </c>
      <c r="B58" s="47" t="s">
        <v>294</v>
      </c>
      <c r="C58" s="38" t="s">
        <v>143</v>
      </c>
      <c r="D58" s="38" t="s">
        <v>406</v>
      </c>
      <c r="E58" s="38" t="s">
        <v>367</v>
      </c>
      <c r="F58" s="39" t="s">
        <v>319</v>
      </c>
      <c r="G58" s="17"/>
      <c r="H58" s="52">
        <v>4.8000000000000001E-5</v>
      </c>
      <c r="I58" s="52"/>
      <c r="J58" s="52"/>
      <c r="K58" s="52">
        <v>1.9100000000000001E-4</v>
      </c>
      <c r="L58" s="52"/>
      <c r="M58" s="18"/>
      <c r="N58" s="55" t="s">
        <v>306</v>
      </c>
      <c r="O58" s="56">
        <v>2</v>
      </c>
      <c r="P58" s="56" t="s">
        <v>306</v>
      </c>
      <c r="Q58" s="56" t="s">
        <v>306</v>
      </c>
      <c r="R58" s="56">
        <v>13</v>
      </c>
      <c r="S58" s="56"/>
      <c r="T58" s="18"/>
      <c r="U58" s="62">
        <f t="shared" si="6"/>
        <v>15</v>
      </c>
      <c r="V58" s="19"/>
      <c r="W58" s="19"/>
      <c r="X58" s="19"/>
      <c r="Y58" s="19"/>
      <c r="Z58" s="19"/>
      <c r="AA58" s="20" t="s">
        <v>293</v>
      </c>
      <c r="AB58" s="19"/>
      <c r="AC58" s="19"/>
      <c r="AD58" s="19"/>
      <c r="AE58" s="21"/>
      <c r="AF58" s="21"/>
    </row>
    <row r="59" spans="1:32" s="9" customFormat="1" ht="34" customHeight="1">
      <c r="A59" s="35" t="s">
        <v>144</v>
      </c>
      <c r="B59" s="16">
        <v>319</v>
      </c>
      <c r="C59" s="38" t="s">
        <v>145</v>
      </c>
      <c r="D59" s="38" t="s">
        <v>443</v>
      </c>
      <c r="E59" s="38" t="s">
        <v>368</v>
      </c>
      <c r="F59" s="63" t="s">
        <v>316</v>
      </c>
      <c r="G59" s="17"/>
      <c r="H59" s="52"/>
      <c r="I59" s="52"/>
      <c r="J59" s="52"/>
      <c r="K59" s="52">
        <v>1.5E-5</v>
      </c>
      <c r="L59" s="52"/>
      <c r="M59" s="18"/>
      <c r="N59" s="55" t="s">
        <v>306</v>
      </c>
      <c r="O59" s="56" t="s">
        <v>306</v>
      </c>
      <c r="P59" s="56" t="s">
        <v>306</v>
      </c>
      <c r="Q59" s="56" t="s">
        <v>306</v>
      </c>
      <c r="R59" s="56">
        <v>1</v>
      </c>
      <c r="S59" s="56"/>
      <c r="T59" s="18"/>
      <c r="U59" s="62">
        <f t="shared" si="6"/>
        <v>1</v>
      </c>
      <c r="V59" s="44" t="s">
        <v>227</v>
      </c>
      <c r="W59" s="20" t="s">
        <v>228</v>
      </c>
      <c r="X59" s="24">
        <v>3</v>
      </c>
      <c r="Y59" s="24">
        <v>3</v>
      </c>
      <c r="Z59" s="20" t="s">
        <v>229</v>
      </c>
      <c r="AA59" s="20" t="s">
        <v>220</v>
      </c>
      <c r="AB59" s="20" t="s">
        <v>230</v>
      </c>
      <c r="AC59" s="20" t="s">
        <v>231</v>
      </c>
      <c r="AD59" s="20" t="s">
        <v>232</v>
      </c>
      <c r="AE59" s="21"/>
      <c r="AF59" s="21"/>
    </row>
    <row r="60" spans="1:32" s="9" customFormat="1" ht="34" customHeight="1">
      <c r="A60" s="35" t="s">
        <v>146</v>
      </c>
      <c r="B60" s="16">
        <v>355</v>
      </c>
      <c r="C60" s="38" t="s">
        <v>145</v>
      </c>
      <c r="D60" s="38" t="s">
        <v>444</v>
      </c>
      <c r="E60" s="38" t="s">
        <v>369</v>
      </c>
      <c r="F60" s="63" t="s">
        <v>316</v>
      </c>
      <c r="G60" s="17"/>
      <c r="H60" s="52"/>
      <c r="I60" s="52"/>
      <c r="J60" s="52"/>
      <c r="K60" s="70">
        <v>1.5E-5</v>
      </c>
      <c r="L60" s="52"/>
      <c r="M60" s="18"/>
      <c r="N60" s="55" t="s">
        <v>306</v>
      </c>
      <c r="O60" s="56" t="s">
        <v>306</v>
      </c>
      <c r="P60" s="56" t="s">
        <v>306</v>
      </c>
      <c r="Q60" s="56" t="s">
        <v>306</v>
      </c>
      <c r="R60" s="60">
        <v>1</v>
      </c>
      <c r="S60" s="56"/>
      <c r="T60" s="18"/>
      <c r="U60" s="62">
        <f t="shared" si="6"/>
        <v>1</v>
      </c>
      <c r="V60" s="44" t="s">
        <v>233</v>
      </c>
      <c r="W60" s="20" t="s">
        <v>213</v>
      </c>
      <c r="X60" s="88">
        <v>2</v>
      </c>
      <c r="Y60" s="88">
        <v>3</v>
      </c>
      <c r="Z60" s="20" t="s">
        <v>214</v>
      </c>
      <c r="AA60" s="20" t="s">
        <v>234</v>
      </c>
      <c r="AB60" s="20" t="s">
        <v>235</v>
      </c>
      <c r="AC60" s="20" t="s">
        <v>236</v>
      </c>
      <c r="AD60" s="20" t="s">
        <v>237</v>
      </c>
      <c r="AE60" s="21"/>
      <c r="AF60" s="21"/>
    </row>
    <row r="61" spans="1:32" s="9" customFormat="1" ht="34" customHeight="1">
      <c r="A61" s="35" t="s">
        <v>135</v>
      </c>
      <c r="B61" s="16">
        <v>359</v>
      </c>
      <c r="C61" s="38" t="s">
        <v>147</v>
      </c>
      <c r="D61" s="38" t="s">
        <v>420</v>
      </c>
      <c r="E61" s="38" t="s">
        <v>370</v>
      </c>
      <c r="F61" s="63" t="s">
        <v>316</v>
      </c>
      <c r="G61" s="17"/>
      <c r="H61" s="52"/>
      <c r="I61" s="52"/>
      <c r="J61" s="52"/>
      <c r="K61" s="52"/>
      <c r="L61" s="25">
        <v>2.0699999999999999E-4</v>
      </c>
      <c r="M61" s="22" t="s">
        <v>148</v>
      </c>
      <c r="N61" s="55" t="s">
        <v>306</v>
      </c>
      <c r="O61" s="56" t="s">
        <v>306</v>
      </c>
      <c r="P61" s="56" t="s">
        <v>306</v>
      </c>
      <c r="Q61" s="56" t="s">
        <v>306</v>
      </c>
      <c r="R61" s="56" t="s">
        <v>306</v>
      </c>
      <c r="S61" s="57">
        <v>1</v>
      </c>
      <c r="T61" s="22" t="s">
        <v>148</v>
      </c>
      <c r="U61" s="62">
        <f t="shared" si="6"/>
        <v>1</v>
      </c>
      <c r="V61" s="19"/>
      <c r="W61" s="19"/>
      <c r="X61" s="19"/>
      <c r="Y61" s="19"/>
      <c r="Z61" s="19"/>
      <c r="AA61" s="20" t="s">
        <v>149</v>
      </c>
      <c r="AB61" s="19"/>
      <c r="AC61" s="19"/>
      <c r="AD61" s="20" t="s">
        <v>150</v>
      </c>
      <c r="AE61" s="21"/>
      <c r="AF61" s="21"/>
    </row>
    <row r="62" spans="1:32" s="9" customFormat="1" ht="34" customHeight="1">
      <c r="A62" s="35" t="s">
        <v>151</v>
      </c>
      <c r="B62" s="16">
        <v>360</v>
      </c>
      <c r="C62" s="38" t="s">
        <v>145</v>
      </c>
      <c r="D62" s="38" t="s">
        <v>445</v>
      </c>
      <c r="E62" s="38" t="s">
        <v>371</v>
      </c>
      <c r="F62" s="63" t="s">
        <v>316</v>
      </c>
      <c r="G62" s="69">
        <v>5.1999999999999997E-5</v>
      </c>
      <c r="H62" s="52"/>
      <c r="I62" s="52"/>
      <c r="J62" s="52"/>
      <c r="K62" s="70">
        <v>2.9E-5</v>
      </c>
      <c r="L62" s="52"/>
      <c r="M62" s="18"/>
      <c r="N62" s="59">
        <v>4</v>
      </c>
      <c r="O62" s="56" t="s">
        <v>306</v>
      </c>
      <c r="P62" s="56" t="s">
        <v>306</v>
      </c>
      <c r="Q62" s="56" t="s">
        <v>306</v>
      </c>
      <c r="R62" s="60">
        <v>2</v>
      </c>
      <c r="S62" s="56"/>
      <c r="T62" s="18"/>
      <c r="U62" s="62">
        <f t="shared" si="6"/>
        <v>6</v>
      </c>
      <c r="V62" s="44" t="s">
        <v>497</v>
      </c>
      <c r="W62" s="20" t="s">
        <v>496</v>
      </c>
      <c r="X62" s="24">
        <v>9</v>
      </c>
      <c r="Y62" s="24">
        <v>9</v>
      </c>
      <c r="Z62" s="20" t="s">
        <v>495</v>
      </c>
      <c r="AA62" s="20" t="s">
        <v>473</v>
      </c>
      <c r="AB62" s="20" t="s">
        <v>238</v>
      </c>
      <c r="AC62" s="20" t="s">
        <v>239</v>
      </c>
      <c r="AD62" s="20" t="s">
        <v>240</v>
      </c>
      <c r="AE62" s="21"/>
      <c r="AF62" s="21"/>
    </row>
    <row r="63" spans="1:32" s="9" customFormat="1" ht="34" customHeight="1">
      <c r="A63" s="35" t="s">
        <v>135</v>
      </c>
      <c r="B63" s="16">
        <v>391</v>
      </c>
      <c r="C63" s="38" t="s">
        <v>152</v>
      </c>
      <c r="D63" s="38" t="s">
        <v>407</v>
      </c>
      <c r="E63" s="38" t="s">
        <v>372</v>
      </c>
      <c r="F63" s="63" t="s">
        <v>316</v>
      </c>
      <c r="G63" s="17"/>
      <c r="H63" s="52"/>
      <c r="I63" s="52"/>
      <c r="J63" s="52"/>
      <c r="K63" s="52">
        <v>1.5E-5</v>
      </c>
      <c r="L63" s="52"/>
      <c r="M63" s="18"/>
      <c r="N63" s="55" t="s">
        <v>306</v>
      </c>
      <c r="O63" s="56" t="s">
        <v>306</v>
      </c>
      <c r="P63" s="56" t="s">
        <v>306</v>
      </c>
      <c r="Q63" s="56" t="s">
        <v>306</v>
      </c>
      <c r="R63" s="56">
        <v>1</v>
      </c>
      <c r="S63" s="56"/>
      <c r="T63" s="18"/>
      <c r="U63" s="62">
        <f t="shared" si="6"/>
        <v>1</v>
      </c>
      <c r="V63" s="19"/>
      <c r="W63" s="19"/>
      <c r="X63" s="19"/>
      <c r="Y63" s="19"/>
      <c r="Z63" s="19"/>
      <c r="AA63" s="20" t="s">
        <v>153</v>
      </c>
      <c r="AB63" s="19"/>
      <c r="AC63" s="19"/>
      <c r="AD63" s="20" t="s">
        <v>154</v>
      </c>
      <c r="AE63" s="21"/>
      <c r="AF63" s="21"/>
    </row>
    <row r="64" spans="1:32" s="9" customFormat="1" ht="34" customHeight="1">
      <c r="A64" s="35" t="s">
        <v>135</v>
      </c>
      <c r="B64" s="16">
        <v>442</v>
      </c>
      <c r="C64" s="38" t="s">
        <v>463</v>
      </c>
      <c r="D64" s="38" t="s">
        <v>464</v>
      </c>
      <c r="E64" s="38" t="s">
        <v>373</v>
      </c>
      <c r="F64" s="63" t="s">
        <v>316</v>
      </c>
      <c r="G64" s="17">
        <v>1.2999999999999999E-5</v>
      </c>
      <c r="H64" s="52"/>
      <c r="I64" s="52"/>
      <c r="J64" s="52"/>
      <c r="K64" s="52"/>
      <c r="L64" s="52"/>
      <c r="M64" s="18"/>
      <c r="N64" s="55">
        <v>1</v>
      </c>
      <c r="O64" s="56" t="s">
        <v>306</v>
      </c>
      <c r="P64" s="56" t="s">
        <v>306</v>
      </c>
      <c r="Q64" s="56" t="s">
        <v>306</v>
      </c>
      <c r="R64" s="56" t="s">
        <v>306</v>
      </c>
      <c r="S64" s="56"/>
      <c r="T64" s="18"/>
      <c r="U64" s="62">
        <f t="shared" si="6"/>
        <v>1</v>
      </c>
      <c r="V64" s="19"/>
      <c r="W64" s="19"/>
      <c r="X64" s="19"/>
      <c r="Y64" s="19"/>
      <c r="Z64" s="19"/>
      <c r="AA64" s="20" t="s">
        <v>470</v>
      </c>
      <c r="AB64" s="19"/>
      <c r="AC64" s="19"/>
      <c r="AD64" s="19"/>
      <c r="AE64" s="21"/>
      <c r="AF64" s="21"/>
    </row>
    <row r="65" spans="1:32" s="9" customFormat="1" ht="34" customHeight="1">
      <c r="A65" s="35" t="s">
        <v>155</v>
      </c>
      <c r="B65" s="16">
        <v>467</v>
      </c>
      <c r="C65" s="38" t="s">
        <v>156</v>
      </c>
      <c r="D65" s="38" t="s">
        <v>446</v>
      </c>
      <c r="E65" s="38" t="s">
        <v>374</v>
      </c>
      <c r="F65" s="63" t="s">
        <v>316</v>
      </c>
      <c r="G65" s="17"/>
      <c r="H65" s="52"/>
      <c r="I65" s="52"/>
      <c r="J65" s="52"/>
      <c r="K65" s="52">
        <v>1.5E-5</v>
      </c>
      <c r="L65" s="52"/>
      <c r="M65" s="18"/>
      <c r="N65" s="55" t="s">
        <v>306</v>
      </c>
      <c r="O65" s="56" t="s">
        <v>306</v>
      </c>
      <c r="P65" s="56" t="s">
        <v>306</v>
      </c>
      <c r="Q65" s="56" t="s">
        <v>306</v>
      </c>
      <c r="R65" s="56">
        <v>1</v>
      </c>
      <c r="S65" s="56"/>
      <c r="T65" s="18"/>
      <c r="U65" s="62">
        <f t="shared" si="6"/>
        <v>1</v>
      </c>
      <c r="V65" s="44" t="s">
        <v>241</v>
      </c>
      <c r="W65" s="20" t="s">
        <v>242</v>
      </c>
      <c r="X65" s="24">
        <v>6</v>
      </c>
      <c r="Y65" s="24">
        <v>6</v>
      </c>
      <c r="Z65" s="20" t="s">
        <v>243</v>
      </c>
      <c r="AA65" s="20" t="s">
        <v>220</v>
      </c>
      <c r="AB65" s="20" t="s">
        <v>244</v>
      </c>
      <c r="AC65" s="20" t="s">
        <v>245</v>
      </c>
      <c r="AD65" s="20" t="s">
        <v>246</v>
      </c>
      <c r="AE65" s="21"/>
      <c r="AF65" s="21"/>
    </row>
    <row r="66" spans="1:32" s="9" customFormat="1" ht="34" customHeight="1">
      <c r="A66" s="35" t="s">
        <v>157</v>
      </c>
      <c r="B66" s="16">
        <v>549</v>
      </c>
      <c r="C66" s="38" t="s">
        <v>158</v>
      </c>
      <c r="D66" s="38" t="s">
        <v>408</v>
      </c>
      <c r="E66" s="38" t="s">
        <v>375</v>
      </c>
      <c r="F66" s="63" t="s">
        <v>316</v>
      </c>
      <c r="G66" s="69">
        <v>1.4200000000000001E-4</v>
      </c>
      <c r="H66" s="52"/>
      <c r="I66" s="52"/>
      <c r="J66" s="52"/>
      <c r="K66" s="52"/>
      <c r="L66" s="52"/>
      <c r="M66" s="18"/>
      <c r="N66" s="59">
        <v>11</v>
      </c>
      <c r="O66" s="56" t="s">
        <v>306</v>
      </c>
      <c r="P66" s="56" t="s">
        <v>306</v>
      </c>
      <c r="Q66" s="56" t="s">
        <v>306</v>
      </c>
      <c r="R66" s="56" t="s">
        <v>306</v>
      </c>
      <c r="S66" s="56"/>
      <c r="T66" s="18"/>
      <c r="U66" s="62">
        <f t="shared" si="6"/>
        <v>11</v>
      </c>
      <c r="V66" s="44" t="s">
        <v>247</v>
      </c>
      <c r="W66" s="20" t="s">
        <v>248</v>
      </c>
      <c r="X66" s="24">
        <v>1</v>
      </c>
      <c r="Y66" s="24">
        <v>1</v>
      </c>
      <c r="Z66" s="20" t="s">
        <v>249</v>
      </c>
      <c r="AA66" s="20" t="s">
        <v>465</v>
      </c>
      <c r="AB66" s="20" t="s">
        <v>250</v>
      </c>
      <c r="AC66" s="19"/>
      <c r="AD66" s="20" t="s">
        <v>251</v>
      </c>
      <c r="AE66" s="21">
        <v>1E-4</v>
      </c>
      <c r="AF66" s="21">
        <v>1.1E-4</v>
      </c>
    </row>
    <row r="67" spans="1:32" s="9" customFormat="1" ht="34" customHeight="1">
      <c r="A67" s="35" t="s">
        <v>159</v>
      </c>
      <c r="B67" s="16">
        <v>588</v>
      </c>
      <c r="C67" s="38" t="s">
        <v>160</v>
      </c>
      <c r="D67" s="38" t="s">
        <v>447</v>
      </c>
      <c r="E67" s="38" t="s">
        <v>376</v>
      </c>
      <c r="F67" s="63" t="s">
        <v>316</v>
      </c>
      <c r="G67" s="17"/>
      <c r="H67" s="52"/>
      <c r="I67" s="52"/>
      <c r="J67" s="52"/>
      <c r="K67" s="52">
        <v>1.5E-5</v>
      </c>
      <c r="L67" s="52"/>
      <c r="M67" s="18"/>
      <c r="N67" s="55" t="s">
        <v>306</v>
      </c>
      <c r="O67" s="56" t="s">
        <v>306</v>
      </c>
      <c r="P67" s="56" t="s">
        <v>306</v>
      </c>
      <c r="Q67" s="56" t="s">
        <v>306</v>
      </c>
      <c r="R67" s="56">
        <v>1</v>
      </c>
      <c r="S67" s="56"/>
      <c r="T67" s="18"/>
      <c r="U67" s="62">
        <f t="shared" si="6"/>
        <v>1</v>
      </c>
      <c r="V67" s="44" t="s">
        <v>252</v>
      </c>
      <c r="W67" s="20" t="s">
        <v>253</v>
      </c>
      <c r="X67" s="24">
        <v>1</v>
      </c>
      <c r="Y67" s="24">
        <v>1</v>
      </c>
      <c r="Z67" s="20" t="s">
        <v>161</v>
      </c>
      <c r="AA67" s="20" t="s">
        <v>220</v>
      </c>
      <c r="AB67" s="20" t="s">
        <v>254</v>
      </c>
      <c r="AC67" s="20" t="s">
        <v>255</v>
      </c>
      <c r="AD67" s="20" t="s">
        <v>256</v>
      </c>
      <c r="AE67" s="21"/>
      <c r="AF67" s="21"/>
    </row>
    <row r="68" spans="1:32" s="9" customFormat="1" ht="34" customHeight="1">
      <c r="A68" s="35" t="s">
        <v>162</v>
      </c>
      <c r="B68" s="16">
        <v>601</v>
      </c>
      <c r="C68" s="38" t="s">
        <v>163</v>
      </c>
      <c r="D68" s="38" t="s">
        <v>421</v>
      </c>
      <c r="E68" s="38" t="s">
        <v>377</v>
      </c>
      <c r="F68" s="63" t="s">
        <v>316</v>
      </c>
      <c r="G68" s="69">
        <v>6.4999999999999994E-5</v>
      </c>
      <c r="H68" s="52"/>
      <c r="I68" s="52"/>
      <c r="J68" s="52"/>
      <c r="K68" s="52"/>
      <c r="L68" s="52"/>
      <c r="M68" s="18"/>
      <c r="N68" s="59">
        <v>5</v>
      </c>
      <c r="O68" s="56" t="s">
        <v>306</v>
      </c>
      <c r="P68" s="56" t="s">
        <v>306</v>
      </c>
      <c r="Q68" s="56" t="s">
        <v>306</v>
      </c>
      <c r="R68" s="56" t="s">
        <v>306</v>
      </c>
      <c r="S68" s="56"/>
      <c r="T68" s="18"/>
      <c r="U68" s="62">
        <f t="shared" si="6"/>
        <v>5</v>
      </c>
      <c r="V68" s="44" t="s">
        <v>491</v>
      </c>
      <c r="W68" s="20" t="s">
        <v>490</v>
      </c>
      <c r="X68" s="24">
        <v>9</v>
      </c>
      <c r="Y68" s="24">
        <v>9</v>
      </c>
      <c r="Z68" s="20" t="s">
        <v>489</v>
      </c>
      <c r="AA68" s="20" t="s">
        <v>465</v>
      </c>
      <c r="AB68" s="20" t="s">
        <v>257</v>
      </c>
      <c r="AC68" s="20" t="s">
        <v>258</v>
      </c>
      <c r="AD68" s="20" t="s">
        <v>259</v>
      </c>
      <c r="AE68" s="21">
        <v>1E-4</v>
      </c>
      <c r="AF68" s="21">
        <v>1.1E-4</v>
      </c>
    </row>
    <row r="69" spans="1:32" s="9" customFormat="1" ht="34" customHeight="1">
      <c r="A69" s="35" t="s">
        <v>164</v>
      </c>
      <c r="B69" s="16">
        <v>605</v>
      </c>
      <c r="C69" s="38" t="s">
        <v>165</v>
      </c>
      <c r="D69" s="38" t="s">
        <v>448</v>
      </c>
      <c r="E69" s="38" t="s">
        <v>378</v>
      </c>
      <c r="F69" s="63" t="s">
        <v>316</v>
      </c>
      <c r="G69" s="69">
        <v>6.4999999999999994E-5</v>
      </c>
      <c r="H69" s="52"/>
      <c r="I69" s="52"/>
      <c r="J69" s="52"/>
      <c r="K69" s="52"/>
      <c r="L69" s="25">
        <v>8.3000000000000001E-4</v>
      </c>
      <c r="M69" s="22" t="s">
        <v>148</v>
      </c>
      <c r="N69" s="59">
        <v>5</v>
      </c>
      <c r="O69" s="56" t="s">
        <v>306</v>
      </c>
      <c r="P69" s="56" t="s">
        <v>306</v>
      </c>
      <c r="Q69" s="56" t="s">
        <v>306</v>
      </c>
      <c r="R69" s="56" t="s">
        <v>306</v>
      </c>
      <c r="S69" s="57">
        <v>4</v>
      </c>
      <c r="T69" s="22" t="s">
        <v>148</v>
      </c>
      <c r="U69" s="62">
        <f t="shared" si="6"/>
        <v>9</v>
      </c>
      <c r="V69" s="44" t="s">
        <v>494</v>
      </c>
      <c r="W69" s="20" t="s">
        <v>493</v>
      </c>
      <c r="X69" s="24">
        <v>6</v>
      </c>
      <c r="Y69" s="24">
        <v>6</v>
      </c>
      <c r="Z69" s="20" t="s">
        <v>492</v>
      </c>
      <c r="AA69" s="20" t="s">
        <v>469</v>
      </c>
      <c r="AB69" s="20" t="s">
        <v>260</v>
      </c>
      <c r="AC69" s="20" t="s">
        <v>166</v>
      </c>
      <c r="AD69" s="20" t="s">
        <v>261</v>
      </c>
      <c r="AE69" s="21">
        <v>1E-4</v>
      </c>
      <c r="AF69" s="21">
        <v>1.1E-4</v>
      </c>
    </row>
    <row r="70" spans="1:32" s="9" customFormat="1" ht="34" customHeight="1">
      <c r="A70" s="35" t="s">
        <v>167</v>
      </c>
      <c r="B70" s="16">
        <v>606</v>
      </c>
      <c r="C70" s="38" t="s">
        <v>168</v>
      </c>
      <c r="D70" s="38" t="s">
        <v>409</v>
      </c>
      <c r="E70" s="38" t="s">
        <v>379</v>
      </c>
      <c r="F70" s="63" t="s">
        <v>316</v>
      </c>
      <c r="G70" s="17">
        <v>9.0000000000000006E-5</v>
      </c>
      <c r="H70" s="52"/>
      <c r="I70" s="52"/>
      <c r="J70" s="52"/>
      <c r="K70" s="52"/>
      <c r="L70" s="52"/>
      <c r="M70" s="18"/>
      <c r="N70" s="55">
        <v>7</v>
      </c>
      <c r="O70" s="56" t="s">
        <v>306</v>
      </c>
      <c r="P70" s="56" t="s">
        <v>306</v>
      </c>
      <c r="Q70" s="56" t="s">
        <v>306</v>
      </c>
      <c r="R70" s="56" t="s">
        <v>306</v>
      </c>
      <c r="S70" s="56"/>
      <c r="T70" s="18"/>
      <c r="U70" s="62">
        <f t="shared" si="6"/>
        <v>7</v>
      </c>
      <c r="V70" s="44" t="s">
        <v>262</v>
      </c>
      <c r="W70" s="20" t="s">
        <v>45</v>
      </c>
      <c r="X70" s="24">
        <v>1</v>
      </c>
      <c r="Y70" s="24">
        <v>1</v>
      </c>
      <c r="Z70" s="20" t="s">
        <v>263</v>
      </c>
      <c r="AA70" s="20" t="s">
        <v>474</v>
      </c>
      <c r="AB70" s="20" t="s">
        <v>264</v>
      </c>
      <c r="AC70" s="19"/>
      <c r="AD70" s="19"/>
      <c r="AE70" s="21"/>
      <c r="AF70" s="21">
        <v>4.0000000000000003E-5</v>
      </c>
    </row>
    <row r="71" spans="1:32" s="9" customFormat="1" ht="34" customHeight="1">
      <c r="A71" s="35" t="s">
        <v>169</v>
      </c>
      <c r="B71" s="16">
        <v>619</v>
      </c>
      <c r="C71" s="38" t="s">
        <v>170</v>
      </c>
      <c r="D71" s="38" t="s">
        <v>449</v>
      </c>
      <c r="E71" s="38" t="s">
        <v>380</v>
      </c>
      <c r="F71" s="63" t="s">
        <v>316</v>
      </c>
      <c r="G71" s="17"/>
      <c r="H71" s="52"/>
      <c r="I71" s="52"/>
      <c r="J71" s="52"/>
      <c r="K71" s="52">
        <v>1.5E-5</v>
      </c>
      <c r="L71" s="52"/>
      <c r="M71" s="18"/>
      <c r="N71" s="55" t="s">
        <v>306</v>
      </c>
      <c r="O71" s="56" t="s">
        <v>306</v>
      </c>
      <c r="P71" s="56" t="s">
        <v>306</v>
      </c>
      <c r="Q71" s="56" t="s">
        <v>306</v>
      </c>
      <c r="R71" s="56">
        <v>1</v>
      </c>
      <c r="S71" s="56"/>
      <c r="T71" s="18"/>
      <c r="U71" s="62">
        <f>ROUND(SUM(N71:S71),0)</f>
        <v>1</v>
      </c>
      <c r="V71" s="20" t="s">
        <v>171</v>
      </c>
      <c r="W71" s="19"/>
      <c r="X71" s="19"/>
      <c r="Y71" s="19"/>
      <c r="Z71" s="20" t="s">
        <v>268</v>
      </c>
      <c r="AA71" s="20" t="s">
        <v>267</v>
      </c>
      <c r="AB71" s="20" t="s">
        <v>265</v>
      </c>
      <c r="AC71" s="20" t="s">
        <v>52</v>
      </c>
      <c r="AD71" s="20" t="s">
        <v>266</v>
      </c>
      <c r="AE71" s="21"/>
      <c r="AF71" s="21"/>
    </row>
    <row r="72" spans="1:32" ht="18" customHeight="1">
      <c r="A72" s="64" t="s">
        <v>480</v>
      </c>
      <c r="B72" s="7"/>
      <c r="C72" s="7"/>
      <c r="D72" s="40"/>
      <c r="E72" s="40"/>
      <c r="F72" s="41"/>
      <c r="G72" s="2"/>
      <c r="H72" s="3"/>
      <c r="I72" s="3"/>
      <c r="J72" s="3"/>
      <c r="K72" s="3"/>
      <c r="L72" s="3"/>
      <c r="M72" s="3"/>
      <c r="N72" s="65">
        <f>ROUND(SUM( N55:N57,N59:N71),0)</f>
        <v>66</v>
      </c>
      <c r="O72" s="66">
        <f>ROUND(SUM(O55:O57,O59:O71),0)</f>
        <v>0</v>
      </c>
      <c r="P72" s="66">
        <f t="shared" ref="P72:R72" si="7">ROUND(SUM(P55:P57,P59:P71),0)</f>
        <v>0</v>
      </c>
      <c r="Q72" s="66">
        <f t="shared" si="7"/>
        <v>1</v>
      </c>
      <c r="R72" s="66">
        <f t="shared" si="7"/>
        <v>12</v>
      </c>
      <c r="S72" s="66">
        <f>ROUND(SUM(S55:S57,S59:S71),0)</f>
        <v>5</v>
      </c>
      <c r="T72" s="3"/>
      <c r="U72" s="62">
        <f>ROUND(SUM(N72:S72),0)</f>
        <v>84</v>
      </c>
      <c r="V72" s="4"/>
      <c r="W72" s="4"/>
      <c r="X72" s="4"/>
      <c r="Y72" s="4"/>
      <c r="Z72" s="4"/>
      <c r="AA72" s="6"/>
      <c r="AB72" s="4"/>
      <c r="AC72" s="4"/>
      <c r="AD72" s="4"/>
      <c r="AE72" s="5"/>
      <c r="AF72" s="5"/>
    </row>
    <row r="73" spans="1:32" ht="18" customHeight="1">
      <c r="A73" s="64" t="s">
        <v>481</v>
      </c>
      <c r="B73" s="7"/>
      <c r="C73" s="7"/>
      <c r="D73" s="40"/>
      <c r="E73" s="40"/>
      <c r="F73" s="41"/>
      <c r="G73" s="2"/>
      <c r="H73" s="3"/>
      <c r="I73" s="3"/>
      <c r="J73" s="3"/>
      <c r="K73" s="3"/>
      <c r="L73" s="3"/>
      <c r="M73" s="3"/>
      <c r="N73" s="65">
        <f t="shared" ref="N73:S73" si="8">SUM(N52, N72)</f>
        <v>126</v>
      </c>
      <c r="O73" s="66">
        <f t="shared" si="8"/>
        <v>23</v>
      </c>
      <c r="P73" s="66">
        <f t="shared" si="8"/>
        <v>12</v>
      </c>
      <c r="Q73" s="66">
        <f t="shared" si="8"/>
        <v>4</v>
      </c>
      <c r="R73" s="66">
        <f t="shared" si="8"/>
        <v>43</v>
      </c>
      <c r="S73" s="66">
        <f t="shared" si="8"/>
        <v>12</v>
      </c>
      <c r="T73" s="3"/>
      <c r="U73" s="68">
        <f>SUM(U52, U72)</f>
        <v>220</v>
      </c>
      <c r="V73" s="4"/>
      <c r="W73" s="4"/>
      <c r="X73" s="4"/>
      <c r="Y73" s="4"/>
      <c r="Z73" s="4"/>
      <c r="AA73" s="6"/>
      <c r="AB73" s="4"/>
      <c r="AC73" s="4"/>
      <c r="AD73" s="4"/>
      <c r="AE73" s="5"/>
      <c r="AF73" s="5"/>
    </row>
  </sheetData>
  <mergeCells count="6">
    <mergeCell ref="A1:AF1"/>
    <mergeCell ref="B2:F2"/>
    <mergeCell ref="V2:Z2"/>
    <mergeCell ref="AA2:AD2"/>
    <mergeCell ref="H2:M2"/>
    <mergeCell ref="N2:U2"/>
  </mergeCells>
  <phoneticPr fontId="1"/>
  <pageMargins left="0.5" right="0.5" top="0.75" bottom="0.75" header="0.27777800000000002" footer="0.27777800000000002"/>
  <pageSetup paperSize="9" scale="36" fitToHeight="2" pageOrder="overThenDown" orientation="landscape"/>
  <headerFooter>
    <oddHeader>&amp;R&amp;"Times New Roman,標準"&amp;14&amp;K000000Printed &amp;D</oddHeader>
    <oddFooter>&amp;L&amp;"Times New Roman,標準"&amp;14&amp;K000000Kamoshita et al. Dataset 3&amp;R&amp;"Times New Roman,標準"&amp;14&amp;K000000&amp;P / &amp;N</oddFooter>
  </headerFooter>
  <ignoredErrors>
    <ignoredError sqref="U52 U41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Dataset 3</vt:lpstr>
      <vt:lpstr>'Dataset 3'!Print_Area</vt:lpstr>
      <vt:lpstr>'Dataset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Nobuhiko Kamoshita</cp:lastModifiedBy>
  <cp:lastPrinted>2023-05-17T03:59:09Z</cp:lastPrinted>
  <dcterms:modified xsi:type="dcterms:W3CDTF">2023-06-14T11:22:41Z</dcterms:modified>
</cp:coreProperties>
</file>