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ouracostacatc2$/Manuscript preparations/Effect of meiosis related genes deletion /"/>
    </mc:Choice>
  </mc:AlternateContent>
  <xr:revisionPtr revIDLastSave="0" documentId="13_ncr:1_{B55F20B4-5C41-FB45-A101-DA3CA247A3A5}" xr6:coauthVersionLast="47" xr6:coauthVersionMax="47" xr10:uidLastSave="{00000000-0000-0000-0000-000000000000}"/>
  <bookViews>
    <workbookView xWindow="0" yWindow="500" windowWidth="38640" windowHeight="28300" activeTab="1" xr2:uid="{3C9F54DE-542F-FC41-8C03-632E6CAE7788}"/>
  </bookViews>
  <sheets>
    <sheet name="Null mutants - Fluorescent" sheetId="1" r:id="rId1"/>
    <sheet name="Null mutants - Non fluorescent" sheetId="5" r:id="rId2"/>
    <sheet name="Addbacks crossing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3" l="1"/>
  <c r="C25" i="3"/>
  <c r="B25" i="3"/>
  <c r="C24" i="3"/>
  <c r="B24" i="3"/>
  <c r="C23" i="3"/>
  <c r="B23" i="3"/>
  <c r="C22" i="3"/>
  <c r="B22" i="3"/>
  <c r="C21" i="3"/>
  <c r="B21" i="3"/>
  <c r="C16" i="3"/>
  <c r="B16" i="3"/>
  <c r="C15" i="3"/>
  <c r="B15" i="3"/>
  <c r="C14" i="3"/>
  <c r="C13" i="3"/>
  <c r="B13" i="3"/>
  <c r="C12" i="3"/>
  <c r="B12" i="3"/>
  <c r="B6" i="3"/>
  <c r="C5" i="3"/>
  <c r="C4" i="3"/>
  <c r="B4" i="3"/>
  <c r="C3" i="3"/>
  <c r="B3" i="3"/>
  <c r="B79" i="1" l="1"/>
  <c r="C79" i="1" s="1"/>
  <c r="B80" i="1"/>
  <c r="C80" i="1" s="1"/>
  <c r="C81" i="1"/>
  <c r="B82" i="1"/>
  <c r="C82" i="1" s="1"/>
  <c r="B83" i="1"/>
  <c r="C83" i="1" s="1"/>
  <c r="B84" i="1"/>
  <c r="C84" i="1" s="1"/>
  <c r="B85" i="1"/>
  <c r="C85" i="1" s="1"/>
  <c r="B86" i="1"/>
  <c r="C86" i="1" s="1"/>
  <c r="B87" i="1"/>
  <c r="C87" i="1" s="1"/>
  <c r="B88" i="1"/>
  <c r="C88" i="1" s="1"/>
  <c r="B89" i="1"/>
  <c r="C89" i="1" s="1"/>
  <c r="B90" i="1"/>
  <c r="C90" i="1" s="1"/>
  <c r="B91" i="1"/>
  <c r="C91" i="1" s="1"/>
  <c r="B92" i="1"/>
  <c r="C92" i="1" s="1"/>
  <c r="B93" i="1"/>
  <c r="C93" i="1" s="1"/>
  <c r="B94" i="1"/>
  <c r="C94" i="1" s="1"/>
  <c r="B95" i="1"/>
  <c r="C95" i="1" s="1"/>
  <c r="B96" i="1"/>
  <c r="C96" i="1" s="1"/>
  <c r="B97" i="1"/>
  <c r="C97" i="1" s="1"/>
  <c r="B98" i="1"/>
  <c r="C98" i="1" s="1"/>
  <c r="B99" i="1"/>
  <c r="C99" i="1" s="1"/>
  <c r="B78" i="1"/>
  <c r="C78" i="1" s="1"/>
</calcChain>
</file>

<file path=xl/sharedStrings.xml><?xml version="1.0" encoding="utf-8"?>
<sst xmlns="http://schemas.openxmlformats.org/spreadsheetml/2006/main" count="261" uniqueCount="54">
  <si>
    <t>L tropica MA37 eGFP-Neo + L tropica L747 mCH-Sat</t>
  </si>
  <si>
    <t>Initial concentration cells (after irradiation)</t>
  </si>
  <si>
    <t xml:space="preserve">Parental MA37 </t>
  </si>
  <si>
    <t>Parental  L747</t>
  </si>
  <si>
    <t>wells</t>
  </si>
  <si>
    <t xml:space="preserve">% positive </t>
  </si>
  <si>
    <t>Hybrids confirmed</t>
  </si>
  <si>
    <t xml:space="preserve">Minimum frequency of hybridization </t>
  </si>
  <si>
    <t>Frequency MA37</t>
  </si>
  <si>
    <t>Frequency L747</t>
  </si>
  <si>
    <t>-</t>
  </si>
  <si>
    <t>Crossings (Replicate 1)</t>
  </si>
  <si>
    <t>Crossings (Replicate 2)</t>
  </si>
  <si>
    <t>Crossings (Replicate 3)</t>
  </si>
  <si>
    <t xml:space="preserve">Total number of hybrids </t>
  </si>
  <si>
    <t>Total:</t>
  </si>
  <si>
    <t>% positive wells</t>
  </si>
  <si>
    <t>All experimental crossings</t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</si>
  <si>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</si>
  <si>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HOP1-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</si>
  <si>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HOP1-</t>
    </r>
    <r>
      <rPr>
        <sz val="12"/>
        <color theme="1"/>
        <rFont val="Calibri"/>
        <family val="2"/>
        <scheme val="minor"/>
      </rPr>
      <t>Sat</t>
    </r>
  </si>
  <si>
    <r>
      <t>L tropica MA37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HAP2-2-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</si>
  <si>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::</t>
    </r>
    <r>
      <rPr>
        <i/>
        <sz val="12"/>
        <color theme="1"/>
        <rFont val="Calibri"/>
        <family val="2"/>
        <scheme val="minor"/>
      </rPr>
      <t>HAP2-2-</t>
    </r>
    <r>
      <rPr>
        <sz val="12"/>
        <color theme="1"/>
        <rFont val="Calibri"/>
        <family val="2"/>
        <scheme val="minor"/>
      </rPr>
      <t>Sat</t>
    </r>
  </si>
  <si>
    <r>
      <t>L tropica MA37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eGFP-Neo + L tropica L747 WT mCH-Sat</t>
    </r>
  </si>
  <si>
    <r>
      <t>L tropica MA37 WT eGFP-Neo + L tropica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</si>
  <si>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</si>
  <si>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∆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</si>
  <si>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eGFP-Neo + L tropica L747 ∆</t>
    </r>
    <r>
      <rPr>
        <i/>
        <sz val="12"/>
        <color theme="1"/>
        <rFont val="Calibri"/>
        <family val="2"/>
        <scheme val="minor"/>
      </rPr>
      <t>spo11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</si>
  <si>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</si>
  <si>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∆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</si>
  <si>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eGFP-Neo + L tropica L747 ∆</t>
    </r>
    <r>
      <rPr>
        <i/>
        <sz val="12"/>
        <color theme="1"/>
        <rFont val="Calibri"/>
        <family val="2"/>
        <scheme val="minor"/>
      </rPr>
      <t>mnd1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</si>
  <si>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</si>
  <si>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∆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</si>
  <si>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eGFP-Neo + L tropica L747 ∆</t>
    </r>
    <r>
      <rPr>
        <i/>
        <sz val="12"/>
        <color theme="1"/>
        <rFont val="Calibri"/>
        <family val="2"/>
        <scheme val="minor"/>
      </rPr>
      <t>hop2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</si>
  <si>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</si>
  <si>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∆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</si>
  <si>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eGFP-Neo + L tropica L747 ∆</t>
    </r>
    <r>
      <rPr>
        <i/>
        <sz val="12"/>
        <color theme="1"/>
        <rFont val="Calibri"/>
        <family val="2"/>
        <scheme val="minor"/>
      </rPr>
      <t>dmc1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</si>
  <si>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eGFP-Neo + L tropica L747 mCH-Sat</t>
    </r>
  </si>
  <si>
    <r>
      <t>L tropica MA37 eGFP-Neo + L tropica L747 ∆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</si>
  <si>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∆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eGFP-Neo + L tropica L747 ∆</t>
    </r>
    <r>
      <rPr>
        <i/>
        <sz val="12"/>
        <color theme="1"/>
        <rFont val="Calibri"/>
        <family val="2"/>
        <scheme val="minor"/>
      </rPr>
      <t>hap2-1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</si>
  <si>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WT mCH-Sat</t>
    </r>
  </si>
  <si>
    <r>
      <t>L tropica MA37 WT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mCH-Sat</t>
    </r>
  </si>
  <si>
    <r>
      <t>L tropica MA37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eGFP-Neo + L tropica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 xml:space="preserve"> mCH-Sat</t>
    </r>
  </si>
  <si>
    <t>p-values for Figure 2C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</si>
  <si>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-values for Figure 2B</t>
    </r>
  </si>
  <si>
    <t>&lt;0.0001</t>
  </si>
  <si>
    <t>&gt;0.9999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</si>
  <si>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-values for Figure 2E</t>
    </r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</si>
  <si>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-values for Figure 2F</t>
    </r>
  </si>
  <si>
    <t>MA37 SSU-Bsd + L747 SSU-Pac</t>
  </si>
  <si>
    <r>
      <t>MA37 SSU-Bsd + L747 Δ</t>
    </r>
    <r>
      <rPr>
        <i/>
        <sz val="12"/>
        <color theme="1"/>
        <rFont val="Calibri"/>
        <family val="2"/>
        <scheme val="minor"/>
      </rPr>
      <t>hop1</t>
    </r>
    <r>
      <rPr>
        <sz val="12"/>
        <color theme="1"/>
        <rFont val="Calibri"/>
        <family val="2"/>
        <scheme val="minor"/>
      </rPr>
      <t>-Pac</t>
    </r>
  </si>
  <si>
    <r>
      <t>MA37 SSU-Bsd + L747 Δ</t>
    </r>
    <r>
      <rPr>
        <i/>
        <sz val="12"/>
        <color theme="1"/>
        <rFont val="Calibri"/>
        <family val="2"/>
        <scheme val="minor"/>
      </rPr>
      <t>hap2-2</t>
    </r>
    <r>
      <rPr>
        <sz val="12"/>
        <color theme="1"/>
        <rFont val="Calibri"/>
        <family val="2"/>
        <scheme val="minor"/>
      </rPr>
      <t>-Pac</t>
    </r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</si>
  <si>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-values for Figure S3B</t>
    </r>
  </si>
  <si>
    <t>p-values for Figure S3C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</si>
</sst>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1" xfId="0" applyFont="1" applyBorder="1"/>
    <xf numFmtId="0" fontId="0" fillId="0" borderId="1" xfId="0" applyBorder="1"/>
    <xf numFmtId="11" fontId="0" fillId="0" borderId="1" xfId="0" applyNumberFormat="1" applyBorder="1"/>
    <xf numFmtId="11" fontId="0" fillId="0" borderId="1" xfId="0" applyNumberFormat="1" applyBorder="1" applyAlignment="1">
      <alignment horizontal="right"/>
    </xf>
    <xf numFmtId="1" fontId="0" fillId="0" borderId="1" xfId="0" applyNumberFormat="1" applyBorder="1"/>
    <xf numFmtId="164" fontId="0" fillId="0" borderId="1" xfId="0" applyNumberFormat="1" applyBorder="1"/>
    <xf numFmtId="2" fontId="0" fillId="0" borderId="1" xfId="1" applyNumberFormat="1" applyFont="1" applyBorder="1"/>
    <xf numFmtId="164" fontId="0" fillId="0" borderId="1" xfId="1" applyNumberFormat="1" applyFont="1" applyBorder="1"/>
    <xf numFmtId="1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4" fontId="0" fillId="0" borderId="0" xfId="0" applyNumberFormat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0" xfId="0" applyNumberFormat="1"/>
    <xf numFmtId="2" fontId="0" fillId="0" borderId="1" xfId="0" applyNumberFormat="1" applyBorder="1"/>
    <xf numFmtId="0" fontId="2" fillId="0" borderId="2" xfId="0" applyFont="1" applyBorder="1"/>
    <xf numFmtId="1" fontId="0" fillId="0" borderId="0" xfId="0" applyNumberFormat="1"/>
    <xf numFmtId="11" fontId="0" fillId="0" borderId="0" xfId="0" applyNumberForma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0" fillId="0" borderId="3" xfId="0" applyBorder="1"/>
    <xf numFmtId="0" fontId="0" fillId="0" borderId="1" xfId="0" applyNumberFormat="1" applyBorder="1"/>
    <xf numFmtId="0" fontId="0" fillId="0" borderId="0" xfId="0" applyNumberFormat="1"/>
    <xf numFmtId="0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0" fillId="0" borderId="1" xfId="0" applyNumberFormat="1" applyBorder="1" applyAlignment="1">
      <alignment horizontal="right" indent="1"/>
    </xf>
    <xf numFmtId="0" fontId="0" fillId="0" borderId="1" xfId="0" applyBorder="1" applyAlignment="1">
      <alignment horizontal="right" indent="1"/>
    </xf>
    <xf numFmtId="0" fontId="0" fillId="0" borderId="4" xfId="0" applyNumberFormat="1" applyBorder="1"/>
    <xf numFmtId="0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/>
    <xf numFmtId="11" fontId="2" fillId="0" borderId="1" xfId="0" applyNumberFormat="1" applyFont="1" applyBorder="1" applyAlignment="1">
      <alignment horizontal="right"/>
    </xf>
    <xf numFmtId="0" fontId="2" fillId="0" borderId="4" xfId="0" applyFont="1" applyBorder="1" applyAlignment="1"/>
    <xf numFmtId="11" fontId="2" fillId="0" borderId="4" xfId="0" applyNumberFormat="1" applyFont="1" applyBorder="1" applyAlignme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AAB7C-EF12-E84F-9E6C-F3AAFD235164}">
  <dimension ref="A1:G100"/>
  <sheetViews>
    <sheetView zoomScale="210" zoomScaleNormal="210" workbookViewId="0">
      <pane xSplit="1" topLeftCell="B1" activePane="topRight" state="frozen"/>
      <selection pane="topRight" activeCell="I3" sqref="I3"/>
    </sheetView>
  </sheetViews>
  <sheetFormatPr baseColWidth="10" defaultRowHeight="16" x14ac:dyDescent="0.2"/>
  <cols>
    <col min="1" max="1" width="59.83203125" bestFit="1" customWidth="1"/>
    <col min="2" max="2" width="22" bestFit="1" customWidth="1"/>
    <col min="3" max="3" width="24.1640625" customWidth="1"/>
    <col min="4" max="4" width="19.33203125" bestFit="1" customWidth="1"/>
    <col min="5" max="5" width="19.1640625" bestFit="1" customWidth="1"/>
    <col min="6" max="6" width="18.33203125" customWidth="1"/>
    <col min="7" max="7" width="16.83203125" customWidth="1"/>
  </cols>
  <sheetData>
    <row r="1" spans="1:7" ht="16" customHeight="1" x14ac:dyDescent="0.2">
      <c r="A1" s="19" t="s">
        <v>11</v>
      </c>
      <c r="B1" s="20" t="s">
        <v>1</v>
      </c>
      <c r="C1" s="20"/>
      <c r="D1" s="20" t="s">
        <v>6</v>
      </c>
      <c r="E1" s="20"/>
      <c r="F1" s="20" t="s">
        <v>7</v>
      </c>
      <c r="G1" s="20"/>
    </row>
    <row r="2" spans="1:7" x14ac:dyDescent="0.2">
      <c r="A2" s="19"/>
      <c r="B2" s="1" t="s">
        <v>2</v>
      </c>
      <c r="C2" s="1" t="s">
        <v>3</v>
      </c>
      <c r="D2" s="1" t="s">
        <v>4</v>
      </c>
      <c r="E2" s="1" t="s">
        <v>5</v>
      </c>
      <c r="F2" s="1" t="s">
        <v>8</v>
      </c>
      <c r="G2" s="1" t="s">
        <v>9</v>
      </c>
    </row>
    <row r="3" spans="1:7" x14ac:dyDescent="0.2">
      <c r="A3" s="2" t="s">
        <v>0</v>
      </c>
      <c r="B3" s="2">
        <v>700000</v>
      </c>
      <c r="C3" s="2">
        <v>650000</v>
      </c>
      <c r="D3">
        <v>16</v>
      </c>
      <c r="E3" s="6">
        <v>66.599999999999994</v>
      </c>
      <c r="F3" s="3">
        <v>9.5238095238095235E-7</v>
      </c>
      <c r="G3" s="3">
        <v>1.0256410256410299E-6</v>
      </c>
    </row>
    <row r="4" spans="1:7" x14ac:dyDescent="0.2">
      <c r="A4" s="2" t="s">
        <v>23</v>
      </c>
      <c r="B4" s="2">
        <v>260000</v>
      </c>
      <c r="C4" s="2">
        <v>180000</v>
      </c>
      <c r="D4" s="2">
        <v>8</v>
      </c>
      <c r="E4" s="8">
        <v>33.299999999999997</v>
      </c>
      <c r="F4" s="4">
        <v>1.282051282051282E-6</v>
      </c>
      <c r="G4" s="4">
        <v>1.8518518518518519E-6</v>
      </c>
    </row>
    <row r="5" spans="1:7" x14ac:dyDescent="0.2">
      <c r="A5" s="2" t="s">
        <v>24</v>
      </c>
      <c r="B5" s="2">
        <v>260000</v>
      </c>
      <c r="C5" s="2">
        <v>180000</v>
      </c>
      <c r="D5" s="2">
        <v>2</v>
      </c>
      <c r="E5" s="8">
        <v>8.3000000000000007</v>
      </c>
      <c r="F5" s="4">
        <v>3.205128205128205E-7</v>
      </c>
      <c r="G5" s="4">
        <v>4.6296296296296297E-7</v>
      </c>
    </row>
    <row r="6" spans="1:7" x14ac:dyDescent="0.2">
      <c r="A6" s="2" t="s">
        <v>18</v>
      </c>
      <c r="B6" s="2">
        <v>260000</v>
      </c>
      <c r="C6" s="2">
        <v>180000</v>
      </c>
      <c r="D6" s="2">
        <v>0</v>
      </c>
      <c r="E6" s="8">
        <v>0</v>
      </c>
      <c r="F6" s="4" t="s">
        <v>10</v>
      </c>
      <c r="G6" s="4" t="s">
        <v>10</v>
      </c>
    </row>
    <row r="7" spans="1:7" x14ac:dyDescent="0.2">
      <c r="A7" s="2" t="s">
        <v>25</v>
      </c>
      <c r="B7" s="2">
        <v>400000</v>
      </c>
      <c r="C7" s="2">
        <v>650000</v>
      </c>
      <c r="D7" s="2">
        <v>13</v>
      </c>
      <c r="E7" s="8">
        <v>54.16</v>
      </c>
      <c r="F7" s="3">
        <v>1.3541666666666667E-6</v>
      </c>
      <c r="G7" s="3">
        <v>8.3333333333333333E-7</v>
      </c>
    </row>
    <row r="8" spans="1:7" x14ac:dyDescent="0.2">
      <c r="A8" s="2" t="s">
        <v>26</v>
      </c>
      <c r="B8" s="2">
        <v>700000</v>
      </c>
      <c r="C8" s="2">
        <v>360000</v>
      </c>
      <c r="D8" s="2">
        <v>14</v>
      </c>
      <c r="E8" s="8">
        <v>58.33</v>
      </c>
      <c r="F8" s="3">
        <v>8.3333333333333333E-7</v>
      </c>
      <c r="G8" s="3">
        <v>1.6203703703703703E-6</v>
      </c>
    </row>
    <row r="9" spans="1:7" x14ac:dyDescent="0.2">
      <c r="A9" s="2" t="s">
        <v>27</v>
      </c>
      <c r="B9" s="2">
        <v>400000</v>
      </c>
      <c r="C9" s="2">
        <v>360000</v>
      </c>
      <c r="D9" s="2">
        <v>14</v>
      </c>
      <c r="E9" s="8">
        <v>58.3</v>
      </c>
      <c r="F9" s="3">
        <v>1.4583333333333335E-6</v>
      </c>
      <c r="G9" s="3">
        <v>1.6203703703703703E-6</v>
      </c>
    </row>
    <row r="10" spans="1:7" x14ac:dyDescent="0.2">
      <c r="A10" s="2" t="s">
        <v>28</v>
      </c>
      <c r="B10" s="2">
        <v>500000</v>
      </c>
      <c r="C10" s="2">
        <v>650000</v>
      </c>
      <c r="D10" s="2">
        <v>18</v>
      </c>
      <c r="E10" s="8">
        <v>75</v>
      </c>
      <c r="F10" s="3">
        <v>1.5E-6</v>
      </c>
      <c r="G10" s="3">
        <v>1.1538461538461538E-6</v>
      </c>
    </row>
    <row r="11" spans="1:7" x14ac:dyDescent="0.2">
      <c r="A11" s="2" t="s">
        <v>29</v>
      </c>
      <c r="B11" s="2">
        <v>700000</v>
      </c>
      <c r="C11" s="2">
        <v>425000</v>
      </c>
      <c r="D11" s="2">
        <v>15</v>
      </c>
      <c r="E11" s="8">
        <v>62.5</v>
      </c>
      <c r="F11" s="3">
        <v>8.9285714285714284E-7</v>
      </c>
      <c r="G11" s="3">
        <v>1.4705882352941177E-6</v>
      </c>
    </row>
    <row r="12" spans="1:7" x14ac:dyDescent="0.2">
      <c r="A12" s="2" t="s">
        <v>30</v>
      </c>
      <c r="B12" s="2">
        <v>500000</v>
      </c>
      <c r="C12" s="2">
        <v>425000</v>
      </c>
      <c r="D12" s="2">
        <v>16</v>
      </c>
      <c r="E12" s="8">
        <v>66.66</v>
      </c>
      <c r="F12" s="3">
        <v>1.3333333333333334E-6</v>
      </c>
      <c r="G12" s="3">
        <v>1.5686274509803921E-6</v>
      </c>
    </row>
    <row r="13" spans="1:7" x14ac:dyDescent="0.2">
      <c r="A13" s="2" t="s">
        <v>31</v>
      </c>
      <c r="B13" s="2">
        <v>400000</v>
      </c>
      <c r="C13" s="2">
        <v>650000</v>
      </c>
      <c r="D13" s="2">
        <v>9</v>
      </c>
      <c r="E13" s="8">
        <v>37.5</v>
      </c>
      <c r="F13" s="3">
        <v>9.3749999999999992E-7</v>
      </c>
      <c r="G13" s="3">
        <v>5.7692307692307691E-7</v>
      </c>
    </row>
    <row r="14" spans="1:7" x14ac:dyDescent="0.2">
      <c r="A14" s="2" t="s">
        <v>32</v>
      </c>
      <c r="B14" s="2">
        <v>700000</v>
      </c>
      <c r="C14" s="2">
        <v>400000</v>
      </c>
      <c r="D14" s="2">
        <v>8</v>
      </c>
      <c r="E14" s="8">
        <v>33.33</v>
      </c>
      <c r="F14" s="3">
        <v>4.7619047619047617E-7</v>
      </c>
      <c r="G14" s="3">
        <v>8.3333333333333333E-7</v>
      </c>
    </row>
    <row r="15" spans="1:7" x14ac:dyDescent="0.2">
      <c r="A15" s="2" t="s">
        <v>33</v>
      </c>
      <c r="B15" s="2">
        <v>400000</v>
      </c>
      <c r="C15" s="2">
        <v>400000</v>
      </c>
      <c r="D15" s="2">
        <v>4</v>
      </c>
      <c r="E15" s="8">
        <v>16.66</v>
      </c>
      <c r="F15" s="3">
        <v>4.1666666666666698E-7</v>
      </c>
      <c r="G15" s="3">
        <v>4.1666666666666667E-7</v>
      </c>
    </row>
    <row r="16" spans="1:7" x14ac:dyDescent="0.2">
      <c r="A16" s="2" t="s">
        <v>34</v>
      </c>
      <c r="B16" s="2">
        <v>260000</v>
      </c>
      <c r="C16" s="2">
        <v>650000</v>
      </c>
      <c r="D16" s="2">
        <v>13</v>
      </c>
      <c r="E16" s="8">
        <v>54.16</v>
      </c>
      <c r="F16" s="3">
        <v>2.0833333333333334E-6</v>
      </c>
      <c r="G16" s="3">
        <v>8.3333333333333333E-7</v>
      </c>
    </row>
    <row r="17" spans="1:7" x14ac:dyDescent="0.2">
      <c r="A17" s="2" t="s">
        <v>35</v>
      </c>
      <c r="B17" s="2">
        <v>700000</v>
      </c>
      <c r="C17" s="2">
        <v>300000</v>
      </c>
      <c r="D17" s="2">
        <v>9</v>
      </c>
      <c r="E17" s="8">
        <v>37.5</v>
      </c>
      <c r="F17" s="3">
        <v>5.3571428571428568E-7</v>
      </c>
      <c r="G17" s="3">
        <v>1.2500000000000001E-6</v>
      </c>
    </row>
    <row r="18" spans="1:7" x14ac:dyDescent="0.2">
      <c r="A18" s="2" t="s">
        <v>36</v>
      </c>
      <c r="B18" s="2">
        <v>260000</v>
      </c>
      <c r="C18" s="2">
        <v>300000</v>
      </c>
      <c r="D18" s="2">
        <v>13</v>
      </c>
      <c r="E18" s="8">
        <v>54.16</v>
      </c>
      <c r="F18" s="3">
        <v>2.0833333333333334E-6</v>
      </c>
      <c r="G18" s="3">
        <v>1.8055555555555555E-6</v>
      </c>
    </row>
    <row r="19" spans="1:7" x14ac:dyDescent="0.2">
      <c r="A19" s="2" t="s">
        <v>37</v>
      </c>
      <c r="B19" s="2">
        <v>360000</v>
      </c>
      <c r="C19" s="2">
        <v>650000</v>
      </c>
      <c r="D19" s="2">
        <v>2</v>
      </c>
      <c r="E19" s="8">
        <v>8.33</v>
      </c>
      <c r="F19" s="3">
        <v>2.3148148148148148E-7</v>
      </c>
      <c r="G19" s="3">
        <v>1.2820512820512821E-7</v>
      </c>
    </row>
    <row r="20" spans="1:7" x14ac:dyDescent="0.2">
      <c r="A20" s="2" t="s">
        <v>38</v>
      </c>
      <c r="B20" s="2">
        <v>700000</v>
      </c>
      <c r="C20" s="2">
        <v>300000</v>
      </c>
      <c r="D20" s="2">
        <v>4</v>
      </c>
      <c r="E20" s="8">
        <v>16.66</v>
      </c>
      <c r="F20" s="3">
        <v>2.3809523809523809E-7</v>
      </c>
      <c r="G20" s="3">
        <v>5.5555555555555552E-7</v>
      </c>
    </row>
    <row r="21" spans="1:7" x14ac:dyDescent="0.2">
      <c r="A21" s="2" t="s">
        <v>39</v>
      </c>
      <c r="B21" s="2">
        <v>360000</v>
      </c>
      <c r="C21" s="2">
        <v>300000</v>
      </c>
      <c r="D21" s="2">
        <v>2</v>
      </c>
      <c r="E21" s="8">
        <v>8.33</v>
      </c>
      <c r="F21" s="3">
        <v>2.3148148148148148E-7</v>
      </c>
      <c r="G21" s="3">
        <v>2.7777777777777776E-7</v>
      </c>
    </row>
    <row r="22" spans="1:7" x14ac:dyDescent="0.2">
      <c r="A22" s="2" t="s">
        <v>40</v>
      </c>
      <c r="B22" s="2">
        <v>180000</v>
      </c>
      <c r="C22" s="2">
        <v>125000</v>
      </c>
      <c r="D22" s="2">
        <v>0</v>
      </c>
      <c r="E22" s="8">
        <v>0</v>
      </c>
      <c r="F22" s="4" t="s">
        <v>10</v>
      </c>
      <c r="G22" s="4" t="s">
        <v>10</v>
      </c>
    </row>
    <row r="23" spans="1:7" x14ac:dyDescent="0.2">
      <c r="A23" s="2" t="s">
        <v>41</v>
      </c>
      <c r="B23" s="2">
        <v>180000</v>
      </c>
      <c r="C23" s="2">
        <v>125000</v>
      </c>
      <c r="D23" s="2">
        <v>0</v>
      </c>
      <c r="E23" s="8">
        <v>0</v>
      </c>
      <c r="F23" s="4" t="s">
        <v>10</v>
      </c>
      <c r="G23" s="4" t="s">
        <v>10</v>
      </c>
    </row>
    <row r="24" spans="1:7" x14ac:dyDescent="0.2">
      <c r="A24" s="2" t="s">
        <v>42</v>
      </c>
      <c r="B24" s="2">
        <v>180000</v>
      </c>
      <c r="C24" s="2">
        <v>125000</v>
      </c>
      <c r="D24" s="2">
        <v>0</v>
      </c>
      <c r="E24" s="8">
        <v>0</v>
      </c>
      <c r="F24" s="4" t="s">
        <v>10</v>
      </c>
      <c r="G24" s="4" t="s">
        <v>10</v>
      </c>
    </row>
    <row r="26" spans="1:7" x14ac:dyDescent="0.2">
      <c r="A26" s="19" t="s">
        <v>12</v>
      </c>
      <c r="B26" s="20" t="s">
        <v>1</v>
      </c>
      <c r="C26" s="20"/>
      <c r="D26" s="20" t="s">
        <v>6</v>
      </c>
      <c r="E26" s="20"/>
      <c r="F26" s="20" t="s">
        <v>7</v>
      </c>
      <c r="G26" s="20"/>
    </row>
    <row r="27" spans="1:7" x14ac:dyDescent="0.2">
      <c r="A27" s="19"/>
      <c r="B27" s="1" t="s">
        <v>2</v>
      </c>
      <c r="C27" s="1" t="s">
        <v>3</v>
      </c>
      <c r="D27" s="1" t="s">
        <v>4</v>
      </c>
      <c r="E27" s="1" t="s">
        <v>5</v>
      </c>
      <c r="F27" s="1" t="s">
        <v>8</v>
      </c>
      <c r="G27" s="1" t="s">
        <v>9</v>
      </c>
    </row>
    <row r="28" spans="1:7" x14ac:dyDescent="0.2">
      <c r="A28" s="2" t="s">
        <v>0</v>
      </c>
      <c r="B28" s="5">
        <v>600000</v>
      </c>
      <c r="C28" s="5">
        <v>725000</v>
      </c>
      <c r="D28" s="5">
        <v>10</v>
      </c>
      <c r="E28" s="8">
        <v>41.6</v>
      </c>
      <c r="F28" s="3">
        <v>6.9333333333333404E-7</v>
      </c>
      <c r="G28" s="3">
        <v>5.7379310344827597E-7</v>
      </c>
    </row>
    <row r="29" spans="1:7" x14ac:dyDescent="0.2">
      <c r="A29" s="2" t="s">
        <v>23</v>
      </c>
      <c r="B29" s="5">
        <v>295000</v>
      </c>
      <c r="C29" s="5">
        <v>725000</v>
      </c>
      <c r="D29" s="2">
        <v>6</v>
      </c>
      <c r="E29" s="6">
        <v>25</v>
      </c>
      <c r="F29" s="4">
        <v>8.4745762711864408E-7</v>
      </c>
      <c r="G29" s="4">
        <v>3.4482758620689656E-7</v>
      </c>
    </row>
    <row r="30" spans="1:7" x14ac:dyDescent="0.2">
      <c r="A30" s="2" t="s">
        <v>24</v>
      </c>
      <c r="B30" s="5">
        <v>600000</v>
      </c>
      <c r="C30" s="5">
        <v>235000</v>
      </c>
      <c r="D30" s="2">
        <v>1</v>
      </c>
      <c r="E30" s="6">
        <v>4.2</v>
      </c>
      <c r="F30" s="4">
        <v>7.0000000000000005E-8</v>
      </c>
      <c r="G30" s="4">
        <v>1.7872340425531914E-7</v>
      </c>
    </row>
    <row r="31" spans="1:7" x14ac:dyDescent="0.2">
      <c r="A31" s="2" t="s">
        <v>18</v>
      </c>
      <c r="B31" s="5">
        <v>295000</v>
      </c>
      <c r="C31" s="5">
        <v>235000</v>
      </c>
      <c r="D31" s="2">
        <v>1</v>
      </c>
      <c r="E31" s="8">
        <v>4.166666666666667</v>
      </c>
      <c r="F31" s="4">
        <v>1.4124293785310734E-7</v>
      </c>
      <c r="G31" s="4">
        <v>1.773049645390071E-7</v>
      </c>
    </row>
    <row r="32" spans="1:7" x14ac:dyDescent="0.2">
      <c r="A32" s="2" t="s">
        <v>25</v>
      </c>
      <c r="B32" s="5">
        <v>380000</v>
      </c>
      <c r="C32" s="5">
        <v>725000</v>
      </c>
      <c r="D32" s="5">
        <v>15</v>
      </c>
      <c r="E32" s="6">
        <v>62.5</v>
      </c>
      <c r="F32" s="3">
        <v>1.6447368421052632E-6</v>
      </c>
      <c r="G32" s="3">
        <v>8.6206896551724135E-7</v>
      </c>
    </row>
    <row r="33" spans="1:7" x14ac:dyDescent="0.2">
      <c r="A33" s="2" t="s">
        <v>26</v>
      </c>
      <c r="B33" s="5">
        <v>600000</v>
      </c>
      <c r="C33" s="5">
        <v>420000</v>
      </c>
      <c r="D33" s="5">
        <v>9.9983999999999984</v>
      </c>
      <c r="E33" s="6">
        <v>41.66</v>
      </c>
      <c r="F33" s="3">
        <v>6.9433333333333316E-7</v>
      </c>
      <c r="G33" s="3">
        <v>9.9190476190476162E-7</v>
      </c>
    </row>
    <row r="34" spans="1:7" x14ac:dyDescent="0.2">
      <c r="A34" s="2" t="s">
        <v>27</v>
      </c>
      <c r="B34" s="5">
        <v>380000</v>
      </c>
      <c r="C34" s="5">
        <v>420000</v>
      </c>
      <c r="D34" s="5">
        <v>9.9840000000000018</v>
      </c>
      <c r="E34" s="6">
        <v>41.6</v>
      </c>
      <c r="F34" s="3">
        <v>1.0947368421052634E-6</v>
      </c>
      <c r="G34" s="3">
        <v>9.904761904761906E-7</v>
      </c>
    </row>
    <row r="35" spans="1:7" x14ac:dyDescent="0.2">
      <c r="A35" s="2" t="s">
        <v>28</v>
      </c>
      <c r="B35" s="5">
        <v>550000</v>
      </c>
      <c r="C35" s="5">
        <v>725000</v>
      </c>
      <c r="D35" s="5">
        <v>15.998399999999998</v>
      </c>
      <c r="E35" s="6">
        <v>66.66</v>
      </c>
      <c r="F35" s="3">
        <v>1.212E-6</v>
      </c>
      <c r="G35" s="3">
        <v>9.1944827586206887E-7</v>
      </c>
    </row>
    <row r="36" spans="1:7" x14ac:dyDescent="0.2">
      <c r="A36" s="2" t="s">
        <v>29</v>
      </c>
      <c r="B36" s="2">
        <v>600000</v>
      </c>
      <c r="C36" s="2">
        <v>490000</v>
      </c>
      <c r="D36" s="5">
        <v>13.9992</v>
      </c>
      <c r="E36" s="6">
        <v>58.33</v>
      </c>
      <c r="F36" s="3">
        <v>9.7216666666666658E-7</v>
      </c>
      <c r="G36" s="3">
        <v>1.1904081632653061E-6</v>
      </c>
    </row>
    <row r="37" spans="1:7" x14ac:dyDescent="0.2">
      <c r="A37" s="2" t="s">
        <v>30</v>
      </c>
      <c r="B37" s="2">
        <v>550000</v>
      </c>
      <c r="C37" s="2">
        <v>490000</v>
      </c>
      <c r="D37" s="5">
        <v>12.998399999999998</v>
      </c>
      <c r="E37" s="6">
        <v>54.16</v>
      </c>
      <c r="F37" s="3">
        <v>9.8472727272727255E-7</v>
      </c>
      <c r="G37" s="3">
        <v>1.1053061224489793E-6</v>
      </c>
    </row>
    <row r="38" spans="1:7" x14ac:dyDescent="0.2">
      <c r="A38" s="2" t="s">
        <v>31</v>
      </c>
      <c r="B38" s="2">
        <v>395000</v>
      </c>
      <c r="C38" s="2">
        <v>725000</v>
      </c>
      <c r="D38" s="5">
        <v>6.9984000000000002</v>
      </c>
      <c r="E38" s="6">
        <v>29.16</v>
      </c>
      <c r="F38" s="3">
        <v>7.3822784810126585E-7</v>
      </c>
      <c r="G38" s="3">
        <v>4.0220689655172414E-7</v>
      </c>
    </row>
    <row r="39" spans="1:7" x14ac:dyDescent="0.2">
      <c r="A39" s="2" t="s">
        <v>32</v>
      </c>
      <c r="B39" s="2">
        <v>600000</v>
      </c>
      <c r="C39" s="2">
        <v>430000</v>
      </c>
      <c r="D39" s="5">
        <v>10.9992</v>
      </c>
      <c r="E39" s="6">
        <v>45.83</v>
      </c>
      <c r="F39" s="3">
        <v>7.638333333333333E-7</v>
      </c>
      <c r="G39" s="3">
        <v>1.065813953488372E-6</v>
      </c>
    </row>
    <row r="40" spans="1:7" x14ac:dyDescent="0.2">
      <c r="A40" s="2" t="s">
        <v>33</v>
      </c>
      <c r="B40" s="2">
        <v>395000</v>
      </c>
      <c r="C40" s="2">
        <v>430000</v>
      </c>
      <c r="D40" s="5">
        <v>4.9920000000000009</v>
      </c>
      <c r="E40" s="6">
        <v>20.8</v>
      </c>
      <c r="F40" s="3">
        <v>5.265822784810127E-7</v>
      </c>
      <c r="G40" s="3">
        <v>4.8372093023255822E-7</v>
      </c>
    </row>
    <row r="41" spans="1:7" x14ac:dyDescent="0.2">
      <c r="A41" s="2" t="s">
        <v>34</v>
      </c>
      <c r="B41" s="2">
        <v>325000</v>
      </c>
      <c r="C41" s="2">
        <v>725000</v>
      </c>
      <c r="D41" s="5">
        <v>12</v>
      </c>
      <c r="E41" s="6">
        <v>50</v>
      </c>
      <c r="F41" s="3">
        <v>1.5384615384615385E-6</v>
      </c>
      <c r="G41" s="3">
        <v>6.8965517241379312E-7</v>
      </c>
    </row>
    <row r="42" spans="1:7" x14ac:dyDescent="0.2">
      <c r="A42" s="2" t="s">
        <v>35</v>
      </c>
      <c r="B42" s="2">
        <v>600000</v>
      </c>
      <c r="C42" s="2">
        <v>290000</v>
      </c>
      <c r="D42" s="5">
        <v>10.9992</v>
      </c>
      <c r="E42" s="6">
        <v>45.83</v>
      </c>
      <c r="F42" s="3">
        <v>7.638333333333333E-7</v>
      </c>
      <c r="G42" s="3">
        <v>1.5803448275862067E-6</v>
      </c>
    </row>
    <row r="43" spans="1:7" x14ac:dyDescent="0.2">
      <c r="A43" s="2" t="s">
        <v>36</v>
      </c>
      <c r="B43" s="2">
        <v>325000</v>
      </c>
      <c r="C43" s="2">
        <v>290000</v>
      </c>
      <c r="D43" s="5">
        <v>10.9992</v>
      </c>
      <c r="E43" s="6">
        <v>45.83</v>
      </c>
      <c r="F43" s="3">
        <v>1.4101538461538461E-6</v>
      </c>
      <c r="G43" s="3">
        <v>1.5803448275862067E-6</v>
      </c>
    </row>
    <row r="44" spans="1:7" x14ac:dyDescent="0.2">
      <c r="A44" s="2" t="s">
        <v>37</v>
      </c>
      <c r="B44" s="2">
        <v>395000</v>
      </c>
      <c r="C44" s="2">
        <v>725000</v>
      </c>
      <c r="D44" s="5">
        <v>3</v>
      </c>
      <c r="E44" s="8">
        <v>12.5</v>
      </c>
      <c r="F44" s="3">
        <v>3.1645569620253163E-7</v>
      </c>
      <c r="G44" s="3">
        <v>1.7241379310344828E-7</v>
      </c>
    </row>
    <row r="45" spans="1:7" x14ac:dyDescent="0.2">
      <c r="A45" s="2" t="s">
        <v>38</v>
      </c>
      <c r="B45" s="2">
        <v>600000</v>
      </c>
      <c r="C45" s="2">
        <v>355000</v>
      </c>
      <c r="D45" s="5">
        <v>4.9991999999999992</v>
      </c>
      <c r="E45" s="8">
        <v>20.83</v>
      </c>
      <c r="F45" s="3">
        <v>3.4716666666666658E-7</v>
      </c>
      <c r="G45" s="3">
        <v>5.8676056338028161E-7</v>
      </c>
    </row>
    <row r="46" spans="1:7" x14ac:dyDescent="0.2">
      <c r="A46" s="2" t="s">
        <v>39</v>
      </c>
      <c r="B46" s="2">
        <v>395000</v>
      </c>
      <c r="C46" s="2">
        <v>355000</v>
      </c>
      <c r="D46" s="5">
        <v>0</v>
      </c>
      <c r="E46" s="8">
        <v>0</v>
      </c>
      <c r="F46" s="4" t="s">
        <v>10</v>
      </c>
      <c r="G46" s="4" t="s">
        <v>10</v>
      </c>
    </row>
    <row r="47" spans="1:7" x14ac:dyDescent="0.2">
      <c r="A47" s="2" t="s">
        <v>40</v>
      </c>
      <c r="B47" s="2">
        <v>235000</v>
      </c>
      <c r="C47" s="2">
        <v>725000</v>
      </c>
      <c r="D47" s="5">
        <v>0</v>
      </c>
      <c r="E47" s="8">
        <v>0</v>
      </c>
      <c r="F47" s="4" t="s">
        <v>10</v>
      </c>
      <c r="G47" s="4" t="s">
        <v>10</v>
      </c>
    </row>
    <row r="48" spans="1:7" x14ac:dyDescent="0.2">
      <c r="A48" s="2" t="s">
        <v>41</v>
      </c>
      <c r="B48" s="2">
        <v>600000</v>
      </c>
      <c r="C48" s="2">
        <v>210000</v>
      </c>
      <c r="D48" s="5">
        <v>1.008</v>
      </c>
      <c r="E48" s="8">
        <v>4.2</v>
      </c>
      <c r="F48" s="4">
        <v>7.0000000000000005E-8</v>
      </c>
      <c r="G48" s="4">
        <v>1.9999999999999999E-7</v>
      </c>
    </row>
    <row r="49" spans="1:7" x14ac:dyDescent="0.2">
      <c r="A49" s="2" t="s">
        <v>42</v>
      </c>
      <c r="B49" s="2">
        <v>235000</v>
      </c>
      <c r="C49" s="2">
        <v>210000</v>
      </c>
      <c r="D49" s="5">
        <v>0</v>
      </c>
      <c r="E49" s="8">
        <v>0</v>
      </c>
      <c r="F49" s="4" t="s">
        <v>10</v>
      </c>
      <c r="G49" s="4" t="s">
        <v>10</v>
      </c>
    </row>
    <row r="51" spans="1:7" x14ac:dyDescent="0.2">
      <c r="A51" s="19" t="s">
        <v>13</v>
      </c>
      <c r="B51" s="20" t="s">
        <v>1</v>
      </c>
      <c r="C51" s="20"/>
      <c r="D51" s="20" t="s">
        <v>6</v>
      </c>
      <c r="E51" s="20"/>
      <c r="F51" s="20" t="s">
        <v>7</v>
      </c>
      <c r="G51" s="20"/>
    </row>
    <row r="52" spans="1:7" x14ac:dyDescent="0.2">
      <c r="A52" s="19"/>
      <c r="B52" s="1" t="s">
        <v>2</v>
      </c>
      <c r="C52" s="1" t="s">
        <v>3</v>
      </c>
      <c r="D52" s="1" t="s">
        <v>4</v>
      </c>
      <c r="E52" s="1" t="s">
        <v>5</v>
      </c>
      <c r="F52" s="1" t="s">
        <v>8</v>
      </c>
      <c r="G52" s="1" t="s">
        <v>9</v>
      </c>
    </row>
    <row r="53" spans="1:7" x14ac:dyDescent="0.2">
      <c r="A53" s="2" t="s">
        <v>0</v>
      </c>
      <c r="B53" s="2">
        <v>550000</v>
      </c>
      <c r="C53" s="2">
        <v>490000</v>
      </c>
      <c r="D53" s="5">
        <v>14</v>
      </c>
      <c r="E53" s="8">
        <v>58.3333333333333</v>
      </c>
      <c r="F53" s="3">
        <v>1.0606060606060606E-6</v>
      </c>
      <c r="G53" s="3">
        <v>1.1904761904761904E-6</v>
      </c>
    </row>
    <row r="54" spans="1:7" x14ac:dyDescent="0.2">
      <c r="A54" s="2" t="s">
        <v>23</v>
      </c>
      <c r="B54" s="2">
        <v>410000</v>
      </c>
      <c r="C54" s="2">
        <v>490000</v>
      </c>
      <c r="D54" s="2">
        <v>7</v>
      </c>
      <c r="E54" s="8">
        <v>29.166666666666668</v>
      </c>
      <c r="F54" s="4">
        <v>7.1138211382113798E-7</v>
      </c>
      <c r="G54" s="4">
        <v>5.9523809523809519E-7</v>
      </c>
    </row>
    <row r="55" spans="1:7" x14ac:dyDescent="0.2">
      <c r="A55" s="2" t="s">
        <v>24</v>
      </c>
      <c r="B55" s="2">
        <v>550000</v>
      </c>
      <c r="C55" s="2">
        <v>430000</v>
      </c>
      <c r="D55" s="2">
        <v>1</v>
      </c>
      <c r="E55" s="8">
        <v>4.166666666666667</v>
      </c>
      <c r="F55" s="4">
        <v>7.5757575757575762E-8</v>
      </c>
      <c r="G55" s="4">
        <v>9.6899224806201557E-8</v>
      </c>
    </row>
    <row r="56" spans="1:7" x14ac:dyDescent="0.2">
      <c r="A56" s="2" t="s">
        <v>18</v>
      </c>
      <c r="B56" s="2">
        <v>410000</v>
      </c>
      <c r="C56" s="2">
        <v>430000</v>
      </c>
      <c r="D56" s="2">
        <v>1</v>
      </c>
      <c r="E56" s="8">
        <v>4.1666666666666696</v>
      </c>
      <c r="F56" s="4">
        <v>1.01626016260163E-7</v>
      </c>
      <c r="G56" s="4">
        <v>9.6899224806201597E-8</v>
      </c>
    </row>
    <row r="57" spans="1:7" x14ac:dyDescent="0.2">
      <c r="A57" s="2" t="s">
        <v>25</v>
      </c>
      <c r="B57" s="5">
        <v>440000</v>
      </c>
      <c r="C57" s="5">
        <v>490000</v>
      </c>
      <c r="D57" s="2">
        <v>14</v>
      </c>
      <c r="E57" s="8">
        <v>58.333333333333336</v>
      </c>
      <c r="F57" s="3">
        <v>1.3257575757575757E-6</v>
      </c>
      <c r="G57" s="3">
        <v>1.1904761904761904E-6</v>
      </c>
    </row>
    <row r="58" spans="1:7" x14ac:dyDescent="0.2">
      <c r="A58" s="2" t="s">
        <v>26</v>
      </c>
      <c r="B58" s="5">
        <v>550000</v>
      </c>
      <c r="C58" s="5">
        <v>405000</v>
      </c>
      <c r="D58" s="2">
        <v>13</v>
      </c>
      <c r="E58" s="8">
        <v>54.166666666666664</v>
      </c>
      <c r="F58" s="3">
        <v>9.8484848484848496E-7</v>
      </c>
      <c r="G58" s="3">
        <v>1.3374485596707819E-6</v>
      </c>
    </row>
    <row r="59" spans="1:7" x14ac:dyDescent="0.2">
      <c r="A59" s="2" t="s">
        <v>27</v>
      </c>
      <c r="B59" s="5">
        <v>440000</v>
      </c>
      <c r="C59" s="5">
        <v>405000</v>
      </c>
      <c r="D59" s="2">
        <v>15</v>
      </c>
      <c r="E59" s="8">
        <v>62.5</v>
      </c>
      <c r="F59" s="3">
        <v>1.4204545454545454E-6</v>
      </c>
      <c r="G59" s="3">
        <v>1.5432098765432098E-6</v>
      </c>
    </row>
    <row r="60" spans="1:7" x14ac:dyDescent="0.2">
      <c r="A60" s="2" t="s">
        <v>28</v>
      </c>
      <c r="B60" s="5">
        <v>550000</v>
      </c>
      <c r="C60" s="5">
        <v>490000</v>
      </c>
      <c r="D60" s="2">
        <v>16</v>
      </c>
      <c r="E60" s="8">
        <v>66.666666666666671</v>
      </c>
      <c r="F60" s="3">
        <v>1.2121212121212122E-6</v>
      </c>
      <c r="G60" s="3">
        <v>1.3605442176870749E-6</v>
      </c>
    </row>
    <row r="61" spans="1:7" x14ac:dyDescent="0.2">
      <c r="A61" s="2" t="s">
        <v>29</v>
      </c>
      <c r="B61" s="2">
        <v>550000</v>
      </c>
      <c r="C61" s="2">
        <v>460000</v>
      </c>
      <c r="D61" s="2">
        <v>14</v>
      </c>
      <c r="E61" s="8">
        <v>58.333333333333336</v>
      </c>
      <c r="F61" s="3">
        <v>1.0606060606060606E-6</v>
      </c>
      <c r="G61" s="3">
        <v>1.2681159420289857E-6</v>
      </c>
    </row>
    <row r="62" spans="1:7" x14ac:dyDescent="0.2">
      <c r="A62" s="2" t="s">
        <v>30</v>
      </c>
      <c r="B62" s="2">
        <v>550000</v>
      </c>
      <c r="C62" s="2">
        <v>460000</v>
      </c>
      <c r="D62" s="2">
        <v>11</v>
      </c>
      <c r="E62" s="8">
        <v>45.833333333333336</v>
      </c>
      <c r="F62" s="3">
        <v>8.3333333333333333E-7</v>
      </c>
      <c r="G62" s="3">
        <v>9.9637681159420288E-7</v>
      </c>
    </row>
    <row r="63" spans="1:7" x14ac:dyDescent="0.2">
      <c r="A63" s="2" t="s">
        <v>31</v>
      </c>
      <c r="B63" s="2">
        <v>430000</v>
      </c>
      <c r="C63" s="2">
        <v>490000</v>
      </c>
      <c r="D63" s="2">
        <v>11</v>
      </c>
      <c r="E63" s="8">
        <v>45.833333333333336</v>
      </c>
      <c r="F63" s="3">
        <v>1.065891472868217E-6</v>
      </c>
      <c r="G63" s="3">
        <v>9.3537414965986387E-7</v>
      </c>
    </row>
    <row r="64" spans="1:7" x14ac:dyDescent="0.2">
      <c r="A64" s="2" t="s">
        <v>32</v>
      </c>
      <c r="B64" s="2">
        <v>550000</v>
      </c>
      <c r="C64" s="2">
        <v>390000</v>
      </c>
      <c r="D64" s="2">
        <v>5</v>
      </c>
      <c r="E64" s="8">
        <v>20.833333333333332</v>
      </c>
      <c r="F64" s="3">
        <v>3.7878787878787881E-7</v>
      </c>
      <c r="G64" s="3">
        <v>5.3418803418803423E-7</v>
      </c>
    </row>
    <row r="65" spans="1:7" x14ac:dyDescent="0.2">
      <c r="A65" s="2" t="s">
        <v>33</v>
      </c>
      <c r="B65" s="2">
        <v>430000</v>
      </c>
      <c r="C65" s="2">
        <v>390000</v>
      </c>
      <c r="D65" s="2">
        <v>10</v>
      </c>
      <c r="E65" s="8">
        <v>41.666666666666664</v>
      </c>
      <c r="F65" s="3">
        <v>9.6899224806201552E-7</v>
      </c>
      <c r="G65" s="3">
        <v>1.0683760683760685E-6</v>
      </c>
    </row>
    <row r="66" spans="1:7" x14ac:dyDescent="0.2">
      <c r="A66" s="2" t="s">
        <v>34</v>
      </c>
      <c r="B66" s="2">
        <v>315000</v>
      </c>
      <c r="C66" s="2">
        <v>490000</v>
      </c>
      <c r="D66" s="2">
        <v>6</v>
      </c>
      <c r="E66" s="8">
        <v>25</v>
      </c>
      <c r="F66" s="3">
        <v>7.9365079365079366E-7</v>
      </c>
      <c r="G66" s="3">
        <v>5.1020408163265302E-7</v>
      </c>
    </row>
    <row r="67" spans="1:7" x14ac:dyDescent="0.2">
      <c r="A67" s="2" t="s">
        <v>35</v>
      </c>
      <c r="B67" s="2">
        <v>550000</v>
      </c>
      <c r="C67" s="2">
        <v>315000</v>
      </c>
      <c r="D67" s="2">
        <v>4</v>
      </c>
      <c r="E67" s="8">
        <v>16.666666666666668</v>
      </c>
      <c r="F67" s="3">
        <v>3.0303030303030305E-7</v>
      </c>
      <c r="G67" s="3">
        <v>5.2910052910052911E-7</v>
      </c>
    </row>
    <row r="68" spans="1:7" x14ac:dyDescent="0.2">
      <c r="A68" s="2" t="s">
        <v>36</v>
      </c>
      <c r="B68" s="2">
        <v>315000</v>
      </c>
      <c r="C68" s="2">
        <v>315000</v>
      </c>
      <c r="D68" s="2">
        <v>1</v>
      </c>
      <c r="E68" s="8">
        <v>4.166666666666667</v>
      </c>
      <c r="F68" s="3">
        <v>1.3227513227513228E-7</v>
      </c>
      <c r="G68" s="3">
        <v>1.3227513227513228E-7</v>
      </c>
    </row>
    <row r="69" spans="1:7" x14ac:dyDescent="0.2">
      <c r="A69" s="2" t="s">
        <v>37</v>
      </c>
      <c r="B69" s="2">
        <v>395000</v>
      </c>
      <c r="C69" s="2">
        <v>490000</v>
      </c>
      <c r="D69" s="2">
        <v>8</v>
      </c>
      <c r="E69" s="8">
        <v>33.333333333333336</v>
      </c>
      <c r="F69" s="3">
        <v>8.4388185654008443E-7</v>
      </c>
      <c r="G69" s="3">
        <v>6.8027210884353747E-7</v>
      </c>
    </row>
    <row r="70" spans="1:7" x14ac:dyDescent="0.2">
      <c r="A70" s="2" t="s">
        <v>38</v>
      </c>
      <c r="B70" s="2">
        <v>550000</v>
      </c>
      <c r="C70" s="2">
        <v>440000</v>
      </c>
      <c r="D70" s="2">
        <v>5</v>
      </c>
      <c r="E70" s="8">
        <v>20.833333333333332</v>
      </c>
      <c r="F70" s="3">
        <v>3.7878787878787881E-7</v>
      </c>
      <c r="G70" s="3">
        <v>4.7348484848484847E-7</v>
      </c>
    </row>
    <row r="71" spans="1:7" x14ac:dyDescent="0.2">
      <c r="A71" s="2" t="s">
        <v>39</v>
      </c>
      <c r="B71" s="2">
        <v>395000</v>
      </c>
      <c r="C71" s="2">
        <v>440000</v>
      </c>
      <c r="D71" s="2">
        <v>7</v>
      </c>
      <c r="E71" s="8">
        <v>29.166666666666668</v>
      </c>
      <c r="F71" s="4">
        <v>7.3839662447257379E-7</v>
      </c>
      <c r="G71" s="4">
        <v>6.6287878787878785E-7</v>
      </c>
    </row>
    <row r="72" spans="1:7" x14ac:dyDescent="0.2">
      <c r="A72" s="2" t="s">
        <v>40</v>
      </c>
      <c r="B72" s="2">
        <v>322500</v>
      </c>
      <c r="C72" s="2">
        <v>490000</v>
      </c>
      <c r="D72" s="2">
        <v>0</v>
      </c>
      <c r="E72" s="8">
        <v>0</v>
      </c>
      <c r="F72" s="4" t="s">
        <v>10</v>
      </c>
      <c r="G72" s="4" t="s">
        <v>10</v>
      </c>
    </row>
    <row r="73" spans="1:7" x14ac:dyDescent="0.2">
      <c r="A73" s="2" t="s">
        <v>41</v>
      </c>
      <c r="B73" s="2">
        <v>550000</v>
      </c>
      <c r="C73" s="2">
        <v>395000</v>
      </c>
      <c r="D73" s="2">
        <v>0</v>
      </c>
      <c r="E73" s="8">
        <v>0</v>
      </c>
      <c r="F73" s="4" t="s">
        <v>10</v>
      </c>
      <c r="G73" s="4" t="s">
        <v>10</v>
      </c>
    </row>
    <row r="74" spans="1:7" x14ac:dyDescent="0.2">
      <c r="A74" s="2" t="s">
        <v>42</v>
      </c>
      <c r="B74" s="2">
        <v>322500</v>
      </c>
      <c r="C74" s="2">
        <v>395000</v>
      </c>
      <c r="D74" s="2">
        <v>0</v>
      </c>
      <c r="E74" s="8">
        <v>0</v>
      </c>
      <c r="F74" s="4" t="s">
        <v>10</v>
      </c>
      <c r="G74" s="4" t="s">
        <v>10</v>
      </c>
    </row>
    <row r="77" spans="1:7" x14ac:dyDescent="0.2">
      <c r="A77" s="1" t="s">
        <v>17</v>
      </c>
      <c r="B77" s="1" t="s">
        <v>14</v>
      </c>
      <c r="C77" s="10" t="s">
        <v>16</v>
      </c>
      <c r="D77" s="1" t="s">
        <v>44</v>
      </c>
      <c r="E77" s="1" t="s">
        <v>43</v>
      </c>
    </row>
    <row r="78" spans="1:7" x14ac:dyDescent="0.2">
      <c r="A78" s="2" t="s">
        <v>0</v>
      </c>
      <c r="B78" s="5">
        <f>D3+D28+D53</f>
        <v>40</v>
      </c>
      <c r="C78" s="6">
        <f>(B78*100)/72</f>
        <v>55.555555555555557</v>
      </c>
      <c r="D78" s="12" t="s">
        <v>10</v>
      </c>
      <c r="E78" s="13" t="s">
        <v>10</v>
      </c>
    </row>
    <row r="79" spans="1:7" x14ac:dyDescent="0.2">
      <c r="A79" s="2" t="s">
        <v>23</v>
      </c>
      <c r="B79" s="5">
        <f t="shared" ref="B79:B99" si="0">D4+D29+D54</f>
        <v>21</v>
      </c>
      <c r="C79" s="6">
        <f t="shared" ref="C79:C99" si="1">(B79*100)/72</f>
        <v>29.166666666666668</v>
      </c>
      <c r="D79" s="12" t="s">
        <v>45</v>
      </c>
      <c r="E79" s="13">
        <v>0.99539999999999995</v>
      </c>
    </row>
    <row r="80" spans="1:7" x14ac:dyDescent="0.2">
      <c r="A80" s="2" t="s">
        <v>24</v>
      </c>
      <c r="B80" s="5">
        <f t="shared" si="0"/>
        <v>4</v>
      </c>
      <c r="C80" s="6">
        <f t="shared" si="1"/>
        <v>5.5555555555555554</v>
      </c>
      <c r="D80" s="12">
        <v>5.8299999999999998E-2</v>
      </c>
      <c r="E80" s="13">
        <v>2.2499999999999999E-2</v>
      </c>
    </row>
    <row r="81" spans="1:5" x14ac:dyDescent="0.2">
      <c r="A81" s="2" t="s">
        <v>18</v>
      </c>
      <c r="B81" s="5">
        <v>2</v>
      </c>
      <c r="C81" s="6">
        <f t="shared" si="1"/>
        <v>2.7777777777777777</v>
      </c>
      <c r="D81" s="12" t="s">
        <v>45</v>
      </c>
      <c r="E81" s="13">
        <v>5.7999999999999996E-3</v>
      </c>
    </row>
    <row r="82" spans="1:5" x14ac:dyDescent="0.2">
      <c r="A82" s="2" t="s">
        <v>25</v>
      </c>
      <c r="B82" s="5">
        <f t="shared" si="0"/>
        <v>42</v>
      </c>
      <c r="C82" s="6">
        <f t="shared" si="1"/>
        <v>58.333333333333336</v>
      </c>
      <c r="D82" s="12">
        <v>0.99939999999999996</v>
      </c>
      <c r="E82" s="13">
        <v>0.91800000000000004</v>
      </c>
    </row>
    <row r="83" spans="1:5" x14ac:dyDescent="0.2">
      <c r="A83" s="2" t="s">
        <v>26</v>
      </c>
      <c r="B83" s="5">
        <f t="shared" si="0"/>
        <v>36.998399999999997</v>
      </c>
      <c r="C83" s="6">
        <f t="shared" si="1"/>
        <v>51.386666666666663</v>
      </c>
      <c r="D83" s="12">
        <v>0.99960000000000004</v>
      </c>
      <c r="E83" s="13">
        <v>0.18990000000000001</v>
      </c>
    </row>
    <row r="84" spans="1:5" x14ac:dyDescent="0.2">
      <c r="A84" s="2" t="s">
        <v>27</v>
      </c>
      <c r="B84" s="5">
        <f t="shared" si="0"/>
        <v>38.984000000000002</v>
      </c>
      <c r="C84" s="6">
        <f t="shared" si="1"/>
        <v>54.144444444444446</v>
      </c>
      <c r="D84" s="12">
        <v>0.99980000000000002</v>
      </c>
      <c r="E84" s="13">
        <v>0.12609999999999999</v>
      </c>
    </row>
    <row r="85" spans="1:5" x14ac:dyDescent="0.2">
      <c r="A85" s="2" t="s">
        <v>28</v>
      </c>
      <c r="B85" s="5">
        <f t="shared" si="0"/>
        <v>49.998399999999997</v>
      </c>
      <c r="C85" s="6">
        <f t="shared" si="1"/>
        <v>69.442222222222213</v>
      </c>
      <c r="D85" s="12">
        <v>0.99929999999999997</v>
      </c>
      <c r="E85" s="13">
        <v>0.46949999999999997</v>
      </c>
    </row>
    <row r="86" spans="1:5" x14ac:dyDescent="0.2">
      <c r="A86" s="2" t="s">
        <v>29</v>
      </c>
      <c r="B86" s="5">
        <f t="shared" si="0"/>
        <v>42.999200000000002</v>
      </c>
      <c r="C86" s="6">
        <f t="shared" si="1"/>
        <v>59.721111111111114</v>
      </c>
      <c r="D86" s="12">
        <v>0.72189999999999999</v>
      </c>
      <c r="E86" s="13">
        <v>0.1983</v>
      </c>
    </row>
    <row r="87" spans="1:5" x14ac:dyDescent="0.2">
      <c r="A87" s="2" t="s">
        <v>30</v>
      </c>
      <c r="B87" s="5">
        <f t="shared" si="0"/>
        <v>39.998399999999997</v>
      </c>
      <c r="C87" s="6">
        <f t="shared" si="1"/>
        <v>55.553333333333327</v>
      </c>
      <c r="D87" s="12" t="s">
        <v>46</v>
      </c>
      <c r="E87" s="13">
        <v>0.31619999999999998</v>
      </c>
    </row>
    <row r="88" spans="1:5" x14ac:dyDescent="0.2">
      <c r="A88" s="2" t="s">
        <v>31</v>
      </c>
      <c r="B88" s="5">
        <f t="shared" si="0"/>
        <v>26.9984</v>
      </c>
      <c r="C88" s="6">
        <f t="shared" si="1"/>
        <v>37.497777777777777</v>
      </c>
      <c r="D88" s="12">
        <v>0.16500000000000001</v>
      </c>
      <c r="E88" s="13">
        <v>0.31619999999999998</v>
      </c>
    </row>
    <row r="89" spans="1:5" x14ac:dyDescent="0.2">
      <c r="A89" s="2" t="s">
        <v>32</v>
      </c>
      <c r="B89" s="5">
        <f t="shared" si="0"/>
        <v>23.999200000000002</v>
      </c>
      <c r="C89" s="6">
        <f t="shared" si="1"/>
        <v>33.332222222222221</v>
      </c>
      <c r="D89" s="12">
        <v>0.39379999999999998</v>
      </c>
      <c r="E89" s="13">
        <v>0.68240000000000001</v>
      </c>
    </row>
    <row r="90" spans="1:5" x14ac:dyDescent="0.2">
      <c r="A90" s="2" t="s">
        <v>33</v>
      </c>
      <c r="B90" s="5">
        <f t="shared" si="0"/>
        <v>18.992000000000001</v>
      </c>
      <c r="C90" s="6">
        <f t="shared" si="1"/>
        <v>26.37777777777778</v>
      </c>
      <c r="D90" s="12">
        <v>2.6700000000000002E-2</v>
      </c>
      <c r="E90" s="13">
        <v>0.34820000000000001</v>
      </c>
    </row>
    <row r="91" spans="1:5" x14ac:dyDescent="0.2">
      <c r="A91" s="2" t="s">
        <v>34</v>
      </c>
      <c r="B91" s="5">
        <f t="shared" si="0"/>
        <v>31</v>
      </c>
      <c r="C91" s="6">
        <f t="shared" si="1"/>
        <v>43.055555555555557</v>
      </c>
      <c r="D91" s="12">
        <v>0.1663</v>
      </c>
      <c r="E91" s="13">
        <v>0.38529999999999998</v>
      </c>
    </row>
    <row r="92" spans="1:5" x14ac:dyDescent="0.2">
      <c r="A92" s="2" t="s">
        <v>35</v>
      </c>
      <c r="B92" s="5">
        <f t="shared" si="0"/>
        <v>23.999200000000002</v>
      </c>
      <c r="C92" s="6">
        <f t="shared" si="1"/>
        <v>33.332222222222221</v>
      </c>
      <c r="D92" s="12">
        <v>0.84050000000000002</v>
      </c>
      <c r="E92" s="13">
        <v>0.51970000000000005</v>
      </c>
    </row>
    <row r="93" spans="1:5" x14ac:dyDescent="0.2">
      <c r="A93" s="2" t="s">
        <v>36</v>
      </c>
      <c r="B93" s="5">
        <f t="shared" si="0"/>
        <v>24.999200000000002</v>
      </c>
      <c r="C93" s="6">
        <f t="shared" si="1"/>
        <v>34.721111111111114</v>
      </c>
      <c r="D93" s="12">
        <v>0.2271</v>
      </c>
      <c r="E93" s="13">
        <v>0.40739999999999998</v>
      </c>
    </row>
    <row r="94" spans="1:5" x14ac:dyDescent="0.2">
      <c r="A94" s="2" t="s">
        <v>37</v>
      </c>
      <c r="B94" s="5">
        <f t="shared" si="0"/>
        <v>13</v>
      </c>
      <c r="C94" s="6">
        <f t="shared" si="1"/>
        <v>18.055555555555557</v>
      </c>
      <c r="D94" s="12">
        <v>2.8999999999999998E-3</v>
      </c>
      <c r="E94" s="13">
        <v>4.2599999999999999E-2</v>
      </c>
    </row>
    <row r="95" spans="1:5" x14ac:dyDescent="0.2">
      <c r="A95" s="2" t="s">
        <v>38</v>
      </c>
      <c r="B95" s="5">
        <f t="shared" si="0"/>
        <v>13.999199999999998</v>
      </c>
      <c r="C95" s="6">
        <f t="shared" si="1"/>
        <v>19.443333333333332</v>
      </c>
      <c r="D95" s="12">
        <v>1.8E-3</v>
      </c>
      <c r="E95" s="13">
        <v>0.18179999999999999</v>
      </c>
    </row>
    <row r="96" spans="1:5" x14ac:dyDescent="0.2">
      <c r="A96" s="2" t="s">
        <v>39</v>
      </c>
      <c r="B96" s="5">
        <f t="shared" si="0"/>
        <v>9</v>
      </c>
      <c r="C96" s="6">
        <f t="shared" si="1"/>
        <v>12.5</v>
      </c>
      <c r="D96" s="12">
        <v>2.9999999999999997E-4</v>
      </c>
      <c r="E96" s="13">
        <v>5.8999999999999999E-3</v>
      </c>
    </row>
    <row r="97" spans="1:5" x14ac:dyDescent="0.2">
      <c r="A97" s="2" t="s">
        <v>40</v>
      </c>
      <c r="B97" s="5">
        <f t="shared" si="0"/>
        <v>0</v>
      </c>
      <c r="C97" s="6">
        <f t="shared" si="1"/>
        <v>0</v>
      </c>
      <c r="D97" s="12" t="s">
        <v>45</v>
      </c>
      <c r="E97" s="13">
        <v>2.3999999999999998E-3</v>
      </c>
    </row>
    <row r="98" spans="1:5" x14ac:dyDescent="0.2">
      <c r="A98" s="2" t="s">
        <v>41</v>
      </c>
      <c r="B98" s="5">
        <f t="shared" si="0"/>
        <v>1.008</v>
      </c>
      <c r="C98" s="6">
        <f t="shared" si="1"/>
        <v>1.4</v>
      </c>
      <c r="D98" s="12" t="s">
        <v>45</v>
      </c>
      <c r="E98" s="13">
        <v>4.5999999999999999E-3</v>
      </c>
    </row>
    <row r="99" spans="1:5" x14ac:dyDescent="0.2">
      <c r="A99" s="2" t="s">
        <v>42</v>
      </c>
      <c r="B99" s="5">
        <f t="shared" si="0"/>
        <v>0</v>
      </c>
      <c r="C99" s="6">
        <f t="shared" si="1"/>
        <v>0</v>
      </c>
      <c r="D99" s="12" t="s">
        <v>45</v>
      </c>
      <c r="E99" s="13">
        <v>2.3999999999999998E-3</v>
      </c>
    </row>
    <row r="100" spans="1:5" x14ac:dyDescent="0.2">
      <c r="A100" s="1" t="s">
        <v>15</v>
      </c>
      <c r="B100" s="9">
        <v>504</v>
      </c>
      <c r="C100" s="11"/>
    </row>
  </sheetData>
  <mergeCells count="12">
    <mergeCell ref="A51:A52"/>
    <mergeCell ref="B51:C51"/>
    <mergeCell ref="D51:E51"/>
    <mergeCell ref="F51:G51"/>
    <mergeCell ref="B1:C1"/>
    <mergeCell ref="A1:A2"/>
    <mergeCell ref="D1:E1"/>
    <mergeCell ref="F1:G1"/>
    <mergeCell ref="A26:A27"/>
    <mergeCell ref="B26:C26"/>
    <mergeCell ref="D26:E26"/>
    <mergeCell ref="F26:G26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B8469-210D-EE47-B46D-79C58A4628EF}">
  <dimension ref="A1:H26"/>
  <sheetViews>
    <sheetView tabSelected="1" zoomScale="180" zoomScaleNormal="180" workbookViewId="0">
      <selection activeCell="H14" sqref="H13:H14"/>
    </sheetView>
  </sheetViews>
  <sheetFormatPr baseColWidth="10" defaultRowHeight="16" x14ac:dyDescent="0.2"/>
  <cols>
    <col min="1" max="1" width="44.83203125" customWidth="1"/>
    <col min="2" max="2" width="24.5" customWidth="1"/>
    <col min="3" max="3" width="33" customWidth="1"/>
    <col min="4" max="4" width="22" customWidth="1"/>
    <col min="5" max="5" width="22.1640625" customWidth="1"/>
    <col min="6" max="6" width="32.83203125" bestFit="1" customWidth="1"/>
  </cols>
  <sheetData>
    <row r="1" spans="1:8" ht="16" customHeight="1" x14ac:dyDescent="0.2">
      <c r="A1" s="19" t="s">
        <v>11</v>
      </c>
      <c r="B1" s="20" t="s">
        <v>1</v>
      </c>
      <c r="C1" s="20"/>
      <c r="D1" s="20" t="s">
        <v>6</v>
      </c>
      <c r="E1" s="20"/>
      <c r="F1" s="32" t="s">
        <v>7</v>
      </c>
    </row>
    <row r="2" spans="1:8" x14ac:dyDescent="0.2">
      <c r="A2" s="19"/>
      <c r="B2" s="1" t="s">
        <v>2</v>
      </c>
      <c r="C2" s="1" t="s">
        <v>3</v>
      </c>
      <c r="D2" s="1" t="s">
        <v>4</v>
      </c>
      <c r="E2" s="1" t="s">
        <v>5</v>
      </c>
      <c r="F2" s="1"/>
      <c r="H2" s="18"/>
    </row>
    <row r="3" spans="1:8" x14ac:dyDescent="0.2">
      <c r="A3" s="2" t="s">
        <v>49</v>
      </c>
      <c r="B3" s="21">
        <v>250000</v>
      </c>
      <c r="C3" s="21">
        <v>113000</v>
      </c>
      <c r="D3" s="26">
        <v>10</v>
      </c>
      <c r="E3" s="28">
        <v>41.6</v>
      </c>
      <c r="F3" s="4">
        <v>3.7000000000000002E-6</v>
      </c>
    </row>
    <row r="4" spans="1:8" x14ac:dyDescent="0.2">
      <c r="A4" s="2" t="s">
        <v>50</v>
      </c>
      <c r="B4" s="21">
        <v>250000</v>
      </c>
      <c r="C4" s="2">
        <v>135000</v>
      </c>
      <c r="D4" s="27">
        <v>0</v>
      </c>
      <c r="E4" s="28">
        <v>0</v>
      </c>
      <c r="F4" s="4" t="s">
        <v>10</v>
      </c>
    </row>
    <row r="5" spans="1:8" x14ac:dyDescent="0.2">
      <c r="A5" s="2" t="s">
        <v>51</v>
      </c>
      <c r="B5" s="21">
        <v>250000</v>
      </c>
      <c r="C5" s="2">
        <v>450000</v>
      </c>
      <c r="D5" s="27">
        <v>1</v>
      </c>
      <c r="E5" s="28">
        <v>4.0999999999999996</v>
      </c>
      <c r="F5" s="4">
        <v>9.2599999999999995E-8</v>
      </c>
    </row>
    <row r="6" spans="1:8" x14ac:dyDescent="0.2">
      <c r="D6" s="23"/>
      <c r="E6" s="23"/>
      <c r="F6" s="4"/>
    </row>
    <row r="7" spans="1:8" x14ac:dyDescent="0.2">
      <c r="A7" s="19" t="s">
        <v>12</v>
      </c>
      <c r="B7" s="20" t="s">
        <v>1</v>
      </c>
      <c r="C7" s="20"/>
      <c r="D7" s="24">
        <v>450000</v>
      </c>
      <c r="E7" s="29"/>
      <c r="F7" s="33" t="s">
        <v>7</v>
      </c>
    </row>
    <row r="8" spans="1:8" x14ac:dyDescent="0.2">
      <c r="A8" s="19"/>
      <c r="B8" s="1" t="s">
        <v>2</v>
      </c>
      <c r="C8" s="1" t="s">
        <v>3</v>
      </c>
      <c r="D8" s="25" t="s">
        <v>4</v>
      </c>
      <c r="E8" s="30" t="s">
        <v>5</v>
      </c>
      <c r="F8" s="31"/>
    </row>
    <row r="9" spans="1:8" x14ac:dyDescent="0.2">
      <c r="A9" s="2" t="s">
        <v>49</v>
      </c>
      <c r="B9" s="21">
        <v>1200000</v>
      </c>
      <c r="C9" s="21">
        <v>135000</v>
      </c>
      <c r="D9" s="22">
        <v>7</v>
      </c>
      <c r="E9" s="28">
        <v>29.16</v>
      </c>
      <c r="F9" s="4">
        <v>3.0900000000000001E-6</v>
      </c>
    </row>
    <row r="10" spans="1:8" x14ac:dyDescent="0.2">
      <c r="A10" s="2" t="s">
        <v>50</v>
      </c>
      <c r="B10" s="21">
        <v>1200000</v>
      </c>
      <c r="C10" s="2">
        <v>2500000</v>
      </c>
      <c r="D10" s="22">
        <v>0</v>
      </c>
      <c r="E10" s="28">
        <v>0</v>
      </c>
      <c r="F10" s="4" t="s">
        <v>10</v>
      </c>
    </row>
    <row r="11" spans="1:8" x14ac:dyDescent="0.2">
      <c r="A11" s="2" t="s">
        <v>51</v>
      </c>
      <c r="B11" s="21">
        <v>1200000</v>
      </c>
      <c r="C11" s="2">
        <v>3150000</v>
      </c>
      <c r="D11" s="22">
        <v>2</v>
      </c>
      <c r="E11" s="28">
        <v>8.3000000000000007</v>
      </c>
      <c r="F11" s="4">
        <v>1.3300000000000001E-7</v>
      </c>
    </row>
    <row r="12" spans="1:8" x14ac:dyDescent="0.2">
      <c r="D12" s="23"/>
      <c r="E12" s="23"/>
      <c r="F12" s="4"/>
    </row>
    <row r="13" spans="1:8" x14ac:dyDescent="0.2">
      <c r="A13" s="19" t="s">
        <v>13</v>
      </c>
      <c r="B13" s="20" t="s">
        <v>1</v>
      </c>
      <c r="C13" s="20"/>
      <c r="D13" s="24" t="s">
        <v>6</v>
      </c>
      <c r="E13" s="29"/>
      <c r="F13" s="33" t="s">
        <v>7</v>
      </c>
    </row>
    <row r="14" spans="1:8" x14ac:dyDescent="0.2">
      <c r="A14" s="19"/>
      <c r="B14" s="1" t="s">
        <v>2</v>
      </c>
      <c r="C14" s="1" t="s">
        <v>3</v>
      </c>
      <c r="D14" s="25" t="s">
        <v>4</v>
      </c>
      <c r="E14" s="30" t="s">
        <v>5</v>
      </c>
      <c r="F14" s="31"/>
    </row>
    <row r="15" spans="1:8" x14ac:dyDescent="0.2">
      <c r="A15" s="2" t="s">
        <v>49</v>
      </c>
      <c r="B15" s="2">
        <v>550000</v>
      </c>
      <c r="C15" s="2">
        <v>113000</v>
      </c>
      <c r="D15" s="22">
        <v>9</v>
      </c>
      <c r="E15" s="28">
        <v>37.5</v>
      </c>
      <c r="F15" s="4">
        <v>3.7000000000000002E-6</v>
      </c>
    </row>
    <row r="16" spans="1:8" x14ac:dyDescent="0.2">
      <c r="A16" s="2" t="s">
        <v>50</v>
      </c>
      <c r="B16" s="2">
        <v>550000</v>
      </c>
      <c r="C16" s="2">
        <v>520000</v>
      </c>
      <c r="D16" s="22">
        <v>0</v>
      </c>
      <c r="E16" s="28">
        <v>0</v>
      </c>
      <c r="F16" s="4" t="s">
        <v>10</v>
      </c>
    </row>
    <row r="17" spans="1:7" x14ac:dyDescent="0.2">
      <c r="A17" s="2" t="s">
        <v>51</v>
      </c>
      <c r="B17" s="2">
        <v>550000</v>
      </c>
      <c r="C17" s="2">
        <v>455000</v>
      </c>
      <c r="D17" s="22">
        <v>2</v>
      </c>
      <c r="E17" s="28">
        <v>8.3000000000000007</v>
      </c>
      <c r="F17" s="4">
        <v>9.1900000000000001E-7</v>
      </c>
    </row>
    <row r="20" spans="1:7" x14ac:dyDescent="0.2">
      <c r="A20" s="1" t="s">
        <v>17</v>
      </c>
      <c r="B20" s="1" t="s">
        <v>14</v>
      </c>
      <c r="C20" s="10" t="s">
        <v>16</v>
      </c>
      <c r="D20" s="1" t="s">
        <v>52</v>
      </c>
      <c r="E20" s="1" t="s">
        <v>53</v>
      </c>
    </row>
    <row r="21" spans="1:7" x14ac:dyDescent="0.2">
      <c r="A21" s="2" t="s">
        <v>49</v>
      </c>
      <c r="B21" s="2">
        <v>26</v>
      </c>
      <c r="C21" s="6">
        <v>36.086666666666666</v>
      </c>
      <c r="D21" s="13" t="s">
        <v>10</v>
      </c>
      <c r="E21" s="13" t="s">
        <v>10</v>
      </c>
    </row>
    <row r="22" spans="1:7" x14ac:dyDescent="0.2">
      <c r="A22" s="2" t="s">
        <v>50</v>
      </c>
      <c r="B22" s="2">
        <v>0</v>
      </c>
      <c r="C22" s="6">
        <v>0</v>
      </c>
      <c r="D22" s="13" t="s">
        <v>45</v>
      </c>
      <c r="E22" s="13" t="s">
        <v>45</v>
      </c>
      <c r="F22" s="18"/>
      <c r="G22" s="18"/>
    </row>
    <row r="23" spans="1:7" x14ac:dyDescent="0.2">
      <c r="A23" s="2" t="s">
        <v>51</v>
      </c>
      <c r="B23" s="2">
        <v>5</v>
      </c>
      <c r="C23" s="6">
        <v>6.9000000000000012</v>
      </c>
      <c r="D23" s="13">
        <v>4.0000000000000002E-4</v>
      </c>
      <c r="E23" s="13" t="s">
        <v>45</v>
      </c>
      <c r="F23" s="18"/>
      <c r="G23" s="18"/>
    </row>
    <row r="24" spans="1:7" x14ac:dyDescent="0.2">
      <c r="F24" s="11"/>
      <c r="G24" s="18"/>
    </row>
    <row r="25" spans="1:7" x14ac:dyDescent="0.2">
      <c r="F25" s="11"/>
    </row>
    <row r="26" spans="1:7" x14ac:dyDescent="0.2">
      <c r="F26" s="11"/>
    </row>
  </sheetData>
  <mergeCells count="9">
    <mergeCell ref="A13:A14"/>
    <mergeCell ref="B13:C13"/>
    <mergeCell ref="D13:E13"/>
    <mergeCell ref="A1:A2"/>
    <mergeCell ref="B1:C1"/>
    <mergeCell ref="D1:E1"/>
    <mergeCell ref="A7:A8"/>
    <mergeCell ref="B7:C7"/>
    <mergeCell ref="D7:E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A954D-8AD2-8440-843B-6DE90B1CFB84}">
  <sheetPr>
    <pageSetUpPr fitToPage="1"/>
  </sheetPr>
  <dimension ref="A1:G40"/>
  <sheetViews>
    <sheetView topLeftCell="B3" zoomScale="200" zoomScaleNormal="200" workbookViewId="0">
      <selection activeCell="I4" sqref="I4"/>
    </sheetView>
  </sheetViews>
  <sheetFormatPr baseColWidth="10" defaultRowHeight="16" x14ac:dyDescent="0.2"/>
  <cols>
    <col min="1" max="1" width="63.83203125" bestFit="1" customWidth="1"/>
    <col min="2" max="2" width="21.83203125" customWidth="1"/>
    <col min="3" max="3" width="25.83203125" customWidth="1"/>
    <col min="4" max="4" width="19.83203125" bestFit="1" customWidth="1"/>
    <col min="5" max="5" width="19.33203125" bestFit="1" customWidth="1"/>
    <col min="6" max="7" width="20.1640625" customWidth="1"/>
  </cols>
  <sheetData>
    <row r="1" spans="1:7" x14ac:dyDescent="0.2">
      <c r="A1" s="19" t="s">
        <v>11</v>
      </c>
      <c r="B1" s="20" t="s">
        <v>1</v>
      </c>
      <c r="C1" s="20"/>
      <c r="D1" s="20" t="s">
        <v>6</v>
      </c>
      <c r="E1" s="20"/>
      <c r="F1" s="20" t="s">
        <v>7</v>
      </c>
      <c r="G1" s="20"/>
    </row>
    <row r="2" spans="1:7" x14ac:dyDescent="0.2">
      <c r="A2" s="19"/>
      <c r="B2" s="1" t="s">
        <v>2</v>
      </c>
      <c r="C2" s="1" t="s">
        <v>3</v>
      </c>
      <c r="D2" s="1" t="s">
        <v>4</v>
      </c>
      <c r="E2" s="1" t="s">
        <v>5</v>
      </c>
      <c r="F2" s="1" t="s">
        <v>8</v>
      </c>
      <c r="G2" s="1" t="s">
        <v>9</v>
      </c>
    </row>
    <row r="3" spans="1:7" x14ac:dyDescent="0.2">
      <c r="A3" s="2" t="s">
        <v>0</v>
      </c>
      <c r="B3" s="2">
        <f t="shared" ref="B3:B4" si="0">8000000/20</f>
        <v>400000</v>
      </c>
      <c r="C3" s="2">
        <f>5000000/20</f>
        <v>250000</v>
      </c>
      <c r="D3" s="2">
        <v>16</v>
      </c>
      <c r="E3" s="7">
        <v>66.666666666666671</v>
      </c>
      <c r="F3" s="3">
        <v>1.6666666666666667E-6</v>
      </c>
      <c r="G3" s="3">
        <v>2.6666666666666668E-6</v>
      </c>
    </row>
    <row r="4" spans="1:7" x14ac:dyDescent="0.2">
      <c r="A4" s="2" t="s">
        <v>19</v>
      </c>
      <c r="B4" s="2">
        <f t="shared" si="0"/>
        <v>400000</v>
      </c>
      <c r="C4" s="2">
        <f t="shared" ref="C4:C5" si="1">4800000/20</f>
        <v>240000</v>
      </c>
      <c r="D4" s="2">
        <v>11</v>
      </c>
      <c r="E4" s="7">
        <v>45.833333333333336</v>
      </c>
      <c r="F4" s="3">
        <v>1.1458333333333333E-6</v>
      </c>
      <c r="G4" s="3">
        <v>1.9097222222222221E-6</v>
      </c>
    </row>
    <row r="5" spans="1:7" x14ac:dyDescent="0.2">
      <c r="A5" s="2" t="s">
        <v>20</v>
      </c>
      <c r="B5" s="2">
        <v>440000</v>
      </c>
      <c r="C5" s="2">
        <f t="shared" si="1"/>
        <v>240000</v>
      </c>
      <c r="D5" s="2">
        <v>10</v>
      </c>
      <c r="E5" s="7">
        <v>41.666666666666664</v>
      </c>
      <c r="F5" s="3">
        <v>9.4696969696969695E-7</v>
      </c>
      <c r="G5" s="3">
        <v>1.7361111111111112E-6</v>
      </c>
    </row>
    <row r="6" spans="1:7" x14ac:dyDescent="0.2">
      <c r="A6" s="2" t="s">
        <v>21</v>
      </c>
      <c r="B6" s="2">
        <f>8000000/20</f>
        <v>400000</v>
      </c>
      <c r="C6" s="2">
        <v>325000</v>
      </c>
      <c r="D6" s="2">
        <v>8</v>
      </c>
      <c r="E6" s="7">
        <v>33.333333333333336</v>
      </c>
      <c r="F6" s="3">
        <v>8.3333333333333333E-7</v>
      </c>
      <c r="G6" s="3">
        <v>1.0256410256410257E-6</v>
      </c>
    </row>
    <row r="7" spans="1:7" x14ac:dyDescent="0.2">
      <c r="A7" s="2" t="s">
        <v>22</v>
      </c>
      <c r="B7" s="2">
        <v>500000</v>
      </c>
      <c r="C7" s="2">
        <v>325000</v>
      </c>
      <c r="D7" s="2">
        <v>10</v>
      </c>
      <c r="E7" s="7">
        <v>41.666666666666664</v>
      </c>
      <c r="F7" s="3">
        <v>8.3333333333333333E-7</v>
      </c>
      <c r="G7" s="3">
        <v>1.282051282051282E-6</v>
      </c>
    </row>
    <row r="10" spans="1:7" x14ac:dyDescent="0.2">
      <c r="A10" s="19" t="s">
        <v>12</v>
      </c>
      <c r="B10" s="20" t="s">
        <v>1</v>
      </c>
      <c r="C10" s="20"/>
      <c r="D10" s="20" t="s">
        <v>6</v>
      </c>
      <c r="E10" s="20"/>
      <c r="F10" s="20" t="s">
        <v>7</v>
      </c>
      <c r="G10" s="20"/>
    </row>
    <row r="11" spans="1:7" x14ac:dyDescent="0.2">
      <c r="A11" s="19"/>
      <c r="B11" s="1" t="s">
        <v>2</v>
      </c>
      <c r="C11" s="1" t="s">
        <v>3</v>
      </c>
      <c r="D11" s="1" t="s">
        <v>4</v>
      </c>
      <c r="E11" s="1" t="s">
        <v>5</v>
      </c>
      <c r="F11" s="1" t="s">
        <v>8</v>
      </c>
      <c r="G11" s="1" t="s">
        <v>9</v>
      </c>
    </row>
    <row r="12" spans="1:7" x14ac:dyDescent="0.2">
      <c r="A12" s="2" t="s">
        <v>0</v>
      </c>
      <c r="B12" s="2">
        <f>9200000/20</f>
        <v>460000</v>
      </c>
      <c r="C12" s="2">
        <f>6700000/20</f>
        <v>335000</v>
      </c>
      <c r="D12" s="2">
        <v>14</v>
      </c>
      <c r="E12" s="7">
        <v>58.3333333333333</v>
      </c>
      <c r="F12" s="3">
        <v>1.2681159420289899E-6</v>
      </c>
      <c r="G12" s="3">
        <v>1.7412935323383083E-6</v>
      </c>
    </row>
    <row r="13" spans="1:7" x14ac:dyDescent="0.2">
      <c r="A13" s="2" t="s">
        <v>19</v>
      </c>
      <c r="B13" s="2">
        <f>9200000/20</f>
        <v>460000</v>
      </c>
      <c r="C13" s="2">
        <f>5500000/20</f>
        <v>275000</v>
      </c>
      <c r="D13" s="2">
        <v>8</v>
      </c>
      <c r="E13" s="7">
        <v>33.333333333333336</v>
      </c>
      <c r="F13" s="3">
        <v>7.246376811594203E-7</v>
      </c>
      <c r="G13" s="3">
        <v>1.2121212121212122E-6</v>
      </c>
    </row>
    <row r="14" spans="1:7" x14ac:dyDescent="0.2">
      <c r="A14" s="2" t="s">
        <v>20</v>
      </c>
      <c r="B14" s="2">
        <v>440000</v>
      </c>
      <c r="C14" s="2">
        <f>5500000/20</f>
        <v>275000</v>
      </c>
      <c r="D14" s="2">
        <v>7</v>
      </c>
      <c r="E14" s="7">
        <v>29.166666666666668</v>
      </c>
      <c r="F14" s="3">
        <v>6.6287878787878785E-7</v>
      </c>
      <c r="G14" s="3">
        <v>1.0606060606060606E-6</v>
      </c>
    </row>
    <row r="15" spans="1:7" x14ac:dyDescent="0.2">
      <c r="A15" s="2" t="s">
        <v>21</v>
      </c>
      <c r="B15" s="2">
        <f>9200000/20</f>
        <v>460000</v>
      </c>
      <c r="C15" s="2">
        <f>10000000/20</f>
        <v>500000</v>
      </c>
      <c r="D15" s="2">
        <v>6</v>
      </c>
      <c r="E15" s="7">
        <v>25</v>
      </c>
      <c r="F15" s="3">
        <v>5.4347826086956517E-7</v>
      </c>
      <c r="G15" s="3">
        <v>4.9999999999999998E-7</v>
      </c>
    </row>
    <row r="16" spans="1:7" x14ac:dyDescent="0.2">
      <c r="A16" s="2" t="s">
        <v>22</v>
      </c>
      <c r="B16" s="2">
        <f>6700000/20</f>
        <v>335000</v>
      </c>
      <c r="C16" s="2">
        <f>10000000/20</f>
        <v>500000</v>
      </c>
      <c r="D16" s="2">
        <v>5</v>
      </c>
      <c r="E16" s="7">
        <v>20.833333333333332</v>
      </c>
      <c r="F16" s="3">
        <v>6.2189054726368161E-7</v>
      </c>
      <c r="G16" s="3">
        <v>4.1666666666666667E-7</v>
      </c>
    </row>
    <row r="19" spans="1:7" x14ac:dyDescent="0.2">
      <c r="A19" s="19" t="s">
        <v>13</v>
      </c>
      <c r="B19" s="20" t="s">
        <v>1</v>
      </c>
      <c r="C19" s="20"/>
      <c r="D19" s="20" t="s">
        <v>6</v>
      </c>
      <c r="E19" s="20"/>
      <c r="F19" s="20" t="s">
        <v>7</v>
      </c>
      <c r="G19" s="20"/>
    </row>
    <row r="20" spans="1:7" x14ac:dyDescent="0.2">
      <c r="A20" s="19"/>
      <c r="B20" s="1" t="s">
        <v>2</v>
      </c>
      <c r="C20" s="1" t="s">
        <v>3</v>
      </c>
      <c r="D20" s="1" t="s">
        <v>4</v>
      </c>
      <c r="E20" s="1" t="s">
        <v>5</v>
      </c>
      <c r="F20" s="1" t="s">
        <v>8</v>
      </c>
      <c r="G20" s="1" t="s">
        <v>9</v>
      </c>
    </row>
    <row r="21" spans="1:7" x14ac:dyDescent="0.2">
      <c r="A21" s="2" t="s">
        <v>0</v>
      </c>
      <c r="B21" s="2">
        <f>12000000/20</f>
        <v>600000</v>
      </c>
      <c r="C21" s="2">
        <f>13000000/20</f>
        <v>650000</v>
      </c>
      <c r="D21" s="2">
        <v>18</v>
      </c>
      <c r="E21" s="7">
        <v>75</v>
      </c>
      <c r="F21" s="3">
        <v>1.2500000000000001E-6</v>
      </c>
      <c r="G21" s="3">
        <v>1.1538461538461538E-6</v>
      </c>
    </row>
    <row r="22" spans="1:7" x14ac:dyDescent="0.2">
      <c r="A22" s="2" t="s">
        <v>19</v>
      </c>
      <c r="B22" s="2">
        <f>12000000/20</f>
        <v>600000</v>
      </c>
      <c r="C22" s="2">
        <f>9900000/20</f>
        <v>495000</v>
      </c>
      <c r="D22" s="2">
        <v>13</v>
      </c>
      <c r="E22" s="7">
        <v>54.166666666666664</v>
      </c>
      <c r="F22" s="3">
        <v>9.0277777777777776E-7</v>
      </c>
      <c r="G22" s="3">
        <v>1.0942760942760941E-6</v>
      </c>
    </row>
    <row r="23" spans="1:7" x14ac:dyDescent="0.2">
      <c r="A23" s="2" t="s">
        <v>20</v>
      </c>
      <c r="B23" s="2">
        <f>11000000/20</f>
        <v>550000</v>
      </c>
      <c r="C23" s="2">
        <f>9900000/20</f>
        <v>495000</v>
      </c>
      <c r="D23" s="2">
        <v>11</v>
      </c>
      <c r="E23" s="7">
        <v>45.833333333333336</v>
      </c>
      <c r="F23" s="3">
        <v>8.3333333333333333E-7</v>
      </c>
      <c r="G23" s="3">
        <v>9.2592592592592594E-7</v>
      </c>
    </row>
    <row r="24" spans="1:7" x14ac:dyDescent="0.2">
      <c r="A24" s="2" t="s">
        <v>21</v>
      </c>
      <c r="B24" s="2">
        <f>12000000/20</f>
        <v>600000</v>
      </c>
      <c r="C24" s="2">
        <f>13000000/20</f>
        <v>650000</v>
      </c>
      <c r="D24" s="2">
        <v>7</v>
      </c>
      <c r="E24" s="7">
        <v>29.166666666666668</v>
      </c>
      <c r="F24" s="3">
        <v>4.8611111111111109E-7</v>
      </c>
      <c r="G24" s="3">
        <v>4.487179487179487E-7</v>
      </c>
    </row>
    <row r="25" spans="1:7" x14ac:dyDescent="0.2">
      <c r="A25" s="2" t="s">
        <v>22</v>
      </c>
      <c r="B25" s="2">
        <f>8900000/20</f>
        <v>445000</v>
      </c>
      <c r="C25" s="2">
        <f>13000000/20</f>
        <v>650000</v>
      </c>
      <c r="D25" s="2">
        <v>11</v>
      </c>
      <c r="E25" s="7">
        <v>45.833333333333336</v>
      </c>
      <c r="F25" s="3">
        <v>1.0299625468164794E-6</v>
      </c>
      <c r="G25" s="3">
        <v>7.0512820512820518E-7</v>
      </c>
    </row>
    <row r="28" spans="1:7" x14ac:dyDescent="0.2">
      <c r="A28" s="1" t="s">
        <v>17</v>
      </c>
      <c r="B28" s="1" t="s">
        <v>14</v>
      </c>
      <c r="C28" s="10" t="s">
        <v>16</v>
      </c>
      <c r="D28" s="1" t="s">
        <v>47</v>
      </c>
      <c r="E28" s="1" t="s">
        <v>48</v>
      </c>
    </row>
    <row r="29" spans="1:7" x14ac:dyDescent="0.2">
      <c r="A29" s="2" t="s">
        <v>0</v>
      </c>
      <c r="B29" s="5">
        <v>48</v>
      </c>
      <c r="C29" s="15">
        <v>66.666666666666657</v>
      </c>
      <c r="D29" s="13" t="s">
        <v>10</v>
      </c>
      <c r="E29" s="13" t="s">
        <v>10</v>
      </c>
    </row>
    <row r="30" spans="1:7" x14ac:dyDescent="0.2">
      <c r="A30" s="2" t="s">
        <v>19</v>
      </c>
      <c r="B30" s="5">
        <v>32</v>
      </c>
      <c r="C30" s="15">
        <v>44.44444444444445</v>
      </c>
      <c r="D30" s="13" t="s">
        <v>45</v>
      </c>
      <c r="E30" s="2">
        <v>8.9999999999999998E-4</v>
      </c>
    </row>
    <row r="31" spans="1:7" x14ac:dyDescent="0.2">
      <c r="A31" s="2" t="s">
        <v>20</v>
      </c>
      <c r="B31" s="5">
        <v>28</v>
      </c>
      <c r="C31" s="15">
        <v>38.888888888888886</v>
      </c>
      <c r="D31" s="13" t="s">
        <v>45</v>
      </c>
      <c r="E31" s="2">
        <v>8.9999999999999998E-4</v>
      </c>
    </row>
    <row r="32" spans="1:7" x14ac:dyDescent="0.2">
      <c r="A32" s="2" t="s">
        <v>21</v>
      </c>
      <c r="B32" s="5">
        <v>21</v>
      </c>
      <c r="C32" s="15">
        <v>29.166666666666668</v>
      </c>
      <c r="D32" s="13">
        <v>2.0000000000000001E-4</v>
      </c>
      <c r="E32" s="2">
        <v>1.95E-2</v>
      </c>
    </row>
    <row r="33" spans="1:5" x14ac:dyDescent="0.2">
      <c r="A33" s="2" t="s">
        <v>22</v>
      </c>
      <c r="B33" s="5">
        <v>26</v>
      </c>
      <c r="C33" s="15">
        <v>36.111111111111114</v>
      </c>
      <c r="D33" s="13" t="s">
        <v>45</v>
      </c>
      <c r="E33" s="2">
        <v>6.8999999999999999E-3</v>
      </c>
    </row>
    <row r="34" spans="1:5" x14ac:dyDescent="0.2">
      <c r="A34" s="1" t="s">
        <v>15</v>
      </c>
      <c r="B34" s="16">
        <f>SUM(B29:B33)</f>
        <v>155</v>
      </c>
    </row>
    <row r="36" spans="1:5" x14ac:dyDescent="0.2">
      <c r="D36" s="17"/>
      <c r="E36" s="14"/>
    </row>
    <row r="37" spans="1:5" x14ac:dyDescent="0.2">
      <c r="D37" s="17"/>
      <c r="E37" s="14"/>
    </row>
    <row r="38" spans="1:5" x14ac:dyDescent="0.2">
      <c r="D38" s="17"/>
      <c r="E38" s="14"/>
    </row>
    <row r="39" spans="1:5" x14ac:dyDescent="0.2">
      <c r="D39" s="17"/>
      <c r="E39" s="14"/>
    </row>
    <row r="40" spans="1:5" x14ac:dyDescent="0.2">
      <c r="D40" s="17"/>
      <c r="E40" s="14"/>
    </row>
  </sheetData>
  <mergeCells count="12">
    <mergeCell ref="A19:A20"/>
    <mergeCell ref="B19:C19"/>
    <mergeCell ref="D19:E19"/>
    <mergeCell ref="F19:G19"/>
    <mergeCell ref="A1:A2"/>
    <mergeCell ref="B1:C1"/>
    <mergeCell ref="D1:E1"/>
    <mergeCell ref="F1:G1"/>
    <mergeCell ref="A10:A11"/>
    <mergeCell ref="B10:C10"/>
    <mergeCell ref="D10:E10"/>
    <mergeCell ref="F10:G10"/>
  </mergeCells>
  <pageMargins left="0.7" right="0.7" top="0.75" bottom="0.75" header="0.3" footer="0.3"/>
  <pageSetup scale="6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Null mutants - Fluorescent</vt:lpstr>
      <vt:lpstr>Null mutants - Non fluorescent</vt:lpstr>
      <vt:lpstr>Addbacks crossings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2023-03-08T15:20:24Z</cp:lastPrinted>
  <dcterms:created xsi:type="dcterms:W3CDTF">2023-01-26T21:57:39Z</dcterms:created>
  <dcterms:modified xsi:type="dcterms:W3CDTF">2023-04-07T21:27:14Z</dcterms:modified>
</cp:coreProperties>
</file>