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top\Dropbox\Editage Final\"/>
    </mc:Choice>
  </mc:AlternateContent>
  <xr:revisionPtr revIDLastSave="0" documentId="13_ncr:1_{8232BACB-2BC0-4FB3-8616-4CD1402DC3A3}" xr6:coauthVersionLast="47" xr6:coauthVersionMax="47" xr10:uidLastSave="{00000000-0000-0000-0000-000000000000}"/>
  <bookViews>
    <workbookView xWindow="324" yWindow="408" windowWidth="20976" windowHeight="12048" tabRatio="806" xr2:uid="{91599FA4-37FB-4777-9911-289B19457902}"/>
  </bookViews>
  <sheets>
    <sheet name="Cases included  original data" sheetId="10" r:id="rId1"/>
    <sheet name="Cases excluded" sheetId="11" r:id="rId2"/>
  </sheets>
  <definedNames>
    <definedName name="_xlnm._FilterDatabase" localSheetId="1" hidden="1">'Cases excluded'!$A$1:$JI$1</definedName>
    <definedName name="_xlnm._FilterDatabase" localSheetId="0" hidden="1">'Cases included  original data'!$A$1:$AX$1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R8" i="11" l="1"/>
  <c r="GT8" i="11" s="1"/>
  <c r="GP8" i="11"/>
  <c r="GL8" i="11"/>
  <c r="GJ8" i="11"/>
  <c r="GH8" i="11"/>
  <c r="FW8" i="11"/>
  <c r="FS8" i="11"/>
  <c r="FN8" i="11"/>
  <c r="FJ8" i="11"/>
  <c r="FE8" i="11"/>
  <c r="FA8" i="11"/>
  <c r="EV8" i="11"/>
  <c r="ER8" i="11"/>
  <c r="GN8" i="11" s="1"/>
  <c r="EM8" i="11"/>
  <c r="EI8" i="11"/>
  <c r="ED8" i="11"/>
  <c r="DZ8" i="11"/>
  <c r="DU8" i="11"/>
  <c r="DQ8" i="11"/>
  <c r="DL8" i="11"/>
  <c r="DH8" i="11"/>
  <c r="DB8" i="11"/>
  <c r="DC8" i="11" s="1"/>
  <c r="CX8" i="11"/>
  <c r="CY8" i="11" s="1"/>
  <c r="CI8" i="11"/>
  <c r="CJ8" i="11" s="1"/>
  <c r="CG8" i="11"/>
  <c r="CH8" i="11" s="1"/>
  <c r="CE8" i="11"/>
  <c r="CF8" i="11" s="1"/>
  <c r="CC8" i="11"/>
  <c r="CD8" i="11" s="1"/>
  <c r="CA8" i="11"/>
  <c r="CB8" i="11" s="1"/>
  <c r="BY8" i="11"/>
  <c r="BZ8" i="11" s="1"/>
  <c r="BW8" i="11"/>
  <c r="BX8" i="11" s="1"/>
  <c r="BU8" i="11"/>
  <c r="BV8" i="11" s="1"/>
  <c r="BS8" i="11"/>
  <c r="BT8" i="11" s="1"/>
  <c r="BQ8" i="11"/>
  <c r="BR8" i="11" s="1"/>
  <c r="BO8" i="11"/>
  <c r="BP8" i="11" s="1"/>
  <c r="BM8" i="11"/>
  <c r="BN8" i="11" s="1"/>
  <c r="BK8" i="11"/>
  <c r="BL8" i="11" s="1"/>
  <c r="BI8" i="11"/>
  <c r="BJ8" i="11" s="1"/>
  <c r="BG8" i="11"/>
  <c r="BH8" i="11" s="1"/>
  <c r="BE8" i="11"/>
  <c r="BF8" i="11" s="1"/>
  <c r="AH8" i="11"/>
  <c r="AI8" i="11" s="1"/>
  <c r="AE8" i="11"/>
  <c r="AG8" i="11" s="1"/>
  <c r="AD8" i="11"/>
  <c r="AB8" i="11" s="1"/>
  <c r="Z8" i="11"/>
  <c r="X8" i="11"/>
  <c r="Y8" i="11" s="1"/>
  <c r="N8" i="11"/>
  <c r="J8" i="11"/>
  <c r="F8" i="11"/>
  <c r="CI12" i="11"/>
  <c r="CJ12" i="11" s="1"/>
  <c r="CG12" i="11"/>
  <c r="CH12" i="11" s="1"/>
  <c r="CE12" i="11"/>
  <c r="CF12" i="11" s="1"/>
  <c r="CC12" i="11"/>
  <c r="CA12" i="11"/>
  <c r="BY12" i="11"/>
  <c r="BW12" i="11"/>
  <c r="BU12" i="11"/>
  <c r="BS12" i="11"/>
  <c r="BQ12" i="11"/>
  <c r="BO12" i="11"/>
  <c r="BM12" i="11"/>
  <c r="BK12" i="11"/>
  <c r="BI12" i="11"/>
  <c r="BG12" i="11"/>
  <c r="BE12" i="11"/>
  <c r="GR37" i="11"/>
  <c r="GT37" i="11" s="1"/>
  <c r="GP37" i="11"/>
  <c r="GL37" i="11"/>
  <c r="GJ37" i="11"/>
  <c r="GH37" i="11"/>
  <c r="GG37" i="11"/>
  <c r="FW37" i="11"/>
  <c r="FS37" i="11"/>
  <c r="FN37" i="11"/>
  <c r="FJ37" i="11"/>
  <c r="FE37" i="11"/>
  <c r="FA37" i="11"/>
  <c r="EV37" i="11"/>
  <c r="ER37" i="11"/>
  <c r="GN37" i="11" s="1"/>
  <c r="EM37" i="11"/>
  <c r="EI37" i="11"/>
  <c r="ED37" i="11"/>
  <c r="DZ37" i="11"/>
  <c r="DU37" i="11"/>
  <c r="DQ37" i="11"/>
  <c r="DL37" i="11"/>
  <c r="DH37" i="11"/>
  <c r="DC37" i="11"/>
  <c r="CY37" i="11"/>
  <c r="CI37" i="11"/>
  <c r="CJ37" i="11" s="1"/>
  <c r="CG37" i="11"/>
  <c r="CH37" i="11" s="1"/>
  <c r="CE37" i="11"/>
  <c r="CF37" i="11" s="1"/>
  <c r="CC37" i="11"/>
  <c r="CD37" i="11" s="1"/>
  <c r="CA37" i="11"/>
  <c r="CB37" i="11" s="1"/>
  <c r="BY37" i="11"/>
  <c r="BZ37" i="11" s="1"/>
  <c r="BW37" i="11"/>
  <c r="BX37" i="11" s="1"/>
  <c r="BU37" i="11"/>
  <c r="BV37" i="11" s="1"/>
  <c r="BS37" i="11"/>
  <c r="BT37" i="11" s="1"/>
  <c r="BQ37" i="11"/>
  <c r="BR37" i="11" s="1"/>
  <c r="BO37" i="11"/>
  <c r="BP37" i="11" s="1"/>
  <c r="BM37" i="11"/>
  <c r="BN37" i="11" s="1"/>
  <c r="BK37" i="11"/>
  <c r="BL37" i="11" s="1"/>
  <c r="BI37" i="11"/>
  <c r="BJ37" i="11" s="1"/>
  <c r="BG37" i="11"/>
  <c r="BH37" i="11" s="1"/>
  <c r="BE37" i="11"/>
  <c r="BF37" i="11" s="1"/>
  <c r="AH37" i="11"/>
  <c r="AE37" i="11"/>
  <c r="AG37" i="11" s="1"/>
  <c r="AD37" i="11"/>
  <c r="AC37" i="11" s="1"/>
  <c r="Z37" i="11"/>
  <c r="AA37" i="11" s="1"/>
  <c r="X37" i="11"/>
  <c r="N37" i="11"/>
  <c r="J37" i="11"/>
  <c r="F37" i="11"/>
  <c r="GR21" i="11"/>
  <c r="GT21" i="11" s="1"/>
  <c r="GP21" i="11"/>
  <c r="GL21" i="11"/>
  <c r="GJ21" i="11"/>
  <c r="GH21" i="11"/>
  <c r="GG21" i="11"/>
  <c r="FW21" i="11"/>
  <c r="FS21" i="11"/>
  <c r="FN21" i="11"/>
  <c r="FJ21" i="11"/>
  <c r="FE21" i="11"/>
  <c r="FA21" i="11"/>
  <c r="EV21" i="11"/>
  <c r="ER21" i="11"/>
  <c r="GN21" i="11" s="1"/>
  <c r="EM21" i="11"/>
  <c r="EI21" i="11"/>
  <c r="ED21" i="11"/>
  <c r="DZ21" i="11"/>
  <c r="DU21" i="11"/>
  <c r="DQ21" i="11"/>
  <c r="DL21" i="11"/>
  <c r="DH21" i="11"/>
  <c r="DC21" i="11"/>
  <c r="CY21" i="11"/>
  <c r="CI21" i="11"/>
  <c r="CJ21" i="11" s="1"/>
  <c r="CG21" i="11"/>
  <c r="CH21" i="11" s="1"/>
  <c r="CE21" i="11"/>
  <c r="CF21" i="11" s="1"/>
  <c r="CC21" i="11"/>
  <c r="CD21" i="11" s="1"/>
  <c r="CA21" i="11"/>
  <c r="CB21" i="11" s="1"/>
  <c r="BY21" i="11"/>
  <c r="BZ21" i="11" s="1"/>
  <c r="BW21" i="11"/>
  <c r="BX21" i="11" s="1"/>
  <c r="BU21" i="11"/>
  <c r="BV21" i="11" s="1"/>
  <c r="BS21" i="11"/>
  <c r="BT21" i="11" s="1"/>
  <c r="BQ21" i="11"/>
  <c r="BR21" i="11" s="1"/>
  <c r="BO21" i="11"/>
  <c r="BP21" i="11" s="1"/>
  <c r="BM21" i="11"/>
  <c r="BN21" i="11" s="1"/>
  <c r="BK21" i="11"/>
  <c r="BL21" i="11" s="1"/>
  <c r="BI21" i="11"/>
  <c r="BJ21" i="11" s="1"/>
  <c r="BG21" i="11"/>
  <c r="BH21" i="11" s="1"/>
  <c r="BE21" i="11"/>
  <c r="BF21" i="11" s="1"/>
  <c r="AH21" i="11"/>
  <c r="AJ21" i="11" s="1"/>
  <c r="AE21" i="11"/>
  <c r="AG21" i="11" s="1"/>
  <c r="AD21" i="11"/>
  <c r="Z21" i="11"/>
  <c r="AA21" i="11" s="1"/>
  <c r="X21" i="11"/>
  <c r="Y21" i="11" s="1"/>
  <c r="N21" i="11"/>
  <c r="J21" i="11"/>
  <c r="GR20" i="11"/>
  <c r="GT20" i="11" s="1"/>
  <c r="GP20" i="11"/>
  <c r="GL20" i="11"/>
  <c r="GJ20" i="11"/>
  <c r="GH20" i="11"/>
  <c r="GG20" i="11"/>
  <c r="FW20" i="11"/>
  <c r="FS20" i="11"/>
  <c r="FN20" i="11"/>
  <c r="FJ20" i="11"/>
  <c r="FE20" i="11"/>
  <c r="FA20" i="11"/>
  <c r="EV20" i="11"/>
  <c r="ER20" i="11"/>
  <c r="GN20" i="11" s="1"/>
  <c r="EM20" i="11"/>
  <c r="EI20" i="11"/>
  <c r="ED20" i="11"/>
  <c r="DZ20" i="11"/>
  <c r="DU20" i="11"/>
  <c r="DQ20" i="11"/>
  <c r="DL20" i="11"/>
  <c r="DH20" i="11"/>
  <c r="DC20" i="11"/>
  <c r="CY20" i="11"/>
  <c r="CI20" i="11"/>
  <c r="CJ20" i="11" s="1"/>
  <c r="CG20" i="11"/>
  <c r="CH20" i="11" s="1"/>
  <c r="CE20" i="11"/>
  <c r="CF20" i="11" s="1"/>
  <c r="CC20" i="11"/>
  <c r="CD20" i="11" s="1"/>
  <c r="CA20" i="11"/>
  <c r="CB20" i="11" s="1"/>
  <c r="BY20" i="11"/>
  <c r="BZ20" i="11" s="1"/>
  <c r="BW20" i="11"/>
  <c r="BX20" i="11" s="1"/>
  <c r="BU20" i="11"/>
  <c r="BV20" i="11" s="1"/>
  <c r="BS20" i="11"/>
  <c r="BT20" i="11" s="1"/>
  <c r="BQ20" i="11"/>
  <c r="BR20" i="11" s="1"/>
  <c r="BO20" i="11"/>
  <c r="BP20" i="11" s="1"/>
  <c r="BM20" i="11"/>
  <c r="BN20" i="11" s="1"/>
  <c r="BK20" i="11"/>
  <c r="BL20" i="11" s="1"/>
  <c r="BI20" i="11"/>
  <c r="BJ20" i="11" s="1"/>
  <c r="BG20" i="11"/>
  <c r="BH20" i="11" s="1"/>
  <c r="BE20" i="11"/>
  <c r="BF20" i="11" s="1"/>
  <c r="AH20" i="11"/>
  <c r="AI20" i="11" s="1"/>
  <c r="AE20" i="11"/>
  <c r="AG20" i="11" s="1"/>
  <c r="AD20" i="11"/>
  <c r="AC20" i="11" s="1"/>
  <c r="Z20" i="11"/>
  <c r="AA20" i="11" s="1"/>
  <c r="X20" i="11"/>
  <c r="N20" i="11"/>
  <c r="J20" i="11"/>
  <c r="GR4" i="11"/>
  <c r="GT4" i="11" s="1"/>
  <c r="GP4" i="11"/>
  <c r="GL4" i="11"/>
  <c r="GJ4" i="11"/>
  <c r="GH4" i="11"/>
  <c r="FW4" i="11"/>
  <c r="FS4" i="11"/>
  <c r="FN4" i="11"/>
  <c r="FJ4" i="11"/>
  <c r="FE4" i="11"/>
  <c r="FA4" i="11"/>
  <c r="EU4" i="11"/>
  <c r="EV4" i="11" s="1"/>
  <c r="EQ4" i="11"/>
  <c r="ER4" i="11" s="1"/>
  <c r="GN4" i="11" s="1"/>
  <c r="EM4" i="11"/>
  <c r="EI4" i="11"/>
  <c r="ED4" i="11"/>
  <c r="DZ4" i="11"/>
  <c r="DT4" i="11"/>
  <c r="DU4" i="11" s="1"/>
  <c r="DP4" i="11"/>
  <c r="DQ4" i="11" s="1"/>
  <c r="DK4" i="11"/>
  <c r="DL4" i="11" s="1"/>
  <c r="DG4" i="11"/>
  <c r="DH4" i="11" s="1"/>
  <c r="DB4" i="11"/>
  <c r="DC4" i="11" s="1"/>
  <c r="CX4" i="11"/>
  <c r="CY4" i="11" s="1"/>
  <c r="CI4" i="11"/>
  <c r="CJ4" i="11" s="1"/>
  <c r="CG4" i="11"/>
  <c r="CH4" i="11" s="1"/>
  <c r="CE4" i="11"/>
  <c r="CF4" i="11" s="1"/>
  <c r="CC4" i="11"/>
  <c r="CD4" i="11" s="1"/>
  <c r="CA4" i="11"/>
  <c r="CB4" i="11" s="1"/>
  <c r="BY4" i="11"/>
  <c r="BZ4" i="11" s="1"/>
  <c r="BW4" i="11"/>
  <c r="BX4" i="11" s="1"/>
  <c r="BU4" i="11"/>
  <c r="BV4" i="11" s="1"/>
  <c r="BS4" i="11"/>
  <c r="BT4" i="11" s="1"/>
  <c r="BQ4" i="11"/>
  <c r="BR4" i="11" s="1"/>
  <c r="BO4" i="11"/>
  <c r="BP4" i="11" s="1"/>
  <c r="BM4" i="11"/>
  <c r="BN4" i="11" s="1"/>
  <c r="BK4" i="11"/>
  <c r="BL4" i="11" s="1"/>
  <c r="BI4" i="11"/>
  <c r="BJ4" i="11" s="1"/>
  <c r="BG4" i="11"/>
  <c r="BH4" i="11" s="1"/>
  <c r="BE4" i="11"/>
  <c r="BF4" i="11" s="1"/>
  <c r="AH4" i="11"/>
  <c r="AJ4" i="11" s="1"/>
  <c r="AE4" i="11"/>
  <c r="AG4" i="11" s="1"/>
  <c r="AD4" i="11"/>
  <c r="Z4" i="11"/>
  <c r="AA4" i="11" s="1"/>
  <c r="X4" i="11"/>
  <c r="Y4" i="11" s="1"/>
  <c r="N4" i="11"/>
  <c r="J4" i="11"/>
  <c r="GR39" i="11"/>
  <c r="GT39" i="11" s="1"/>
  <c r="GP39" i="11"/>
  <c r="GL39" i="11"/>
  <c r="GJ39" i="11"/>
  <c r="GH39" i="11"/>
  <c r="FW39" i="11"/>
  <c r="FS39" i="11"/>
  <c r="FN39" i="11"/>
  <c r="FJ39" i="11"/>
  <c r="FE39" i="11"/>
  <c r="FA39" i="11"/>
  <c r="EU39" i="11"/>
  <c r="EV39" i="11" s="1"/>
  <c r="EQ39" i="11"/>
  <c r="ER39" i="11" s="1"/>
  <c r="GN39" i="11" s="1"/>
  <c r="EL39" i="11"/>
  <c r="EM39" i="11" s="1"/>
  <c r="EH39" i="11"/>
  <c r="EI39" i="11" s="1"/>
  <c r="EC39" i="11"/>
  <c r="ED39" i="11" s="1"/>
  <c r="DY39" i="11"/>
  <c r="DZ39" i="11" s="1"/>
  <c r="DT39" i="11"/>
  <c r="DU39" i="11" s="1"/>
  <c r="DP39" i="11"/>
  <c r="DQ39" i="11" s="1"/>
  <c r="DL39" i="11"/>
  <c r="DH39" i="11"/>
  <c r="DC39" i="11"/>
  <c r="CY39" i="11"/>
  <c r="CS39" i="11"/>
  <c r="CI39" i="11"/>
  <c r="CJ39" i="11" s="1"/>
  <c r="CG39" i="11"/>
  <c r="CH39" i="11" s="1"/>
  <c r="CE39" i="11"/>
  <c r="CF39" i="11" s="1"/>
  <c r="CC39" i="11"/>
  <c r="CD39" i="11" s="1"/>
  <c r="CA39" i="11"/>
  <c r="CB39" i="11" s="1"/>
  <c r="BY39" i="11"/>
  <c r="BZ39" i="11" s="1"/>
  <c r="BW39" i="11"/>
  <c r="BX39" i="11" s="1"/>
  <c r="BU39" i="11"/>
  <c r="BV39" i="11" s="1"/>
  <c r="BS39" i="11"/>
  <c r="BT39" i="11" s="1"/>
  <c r="BQ39" i="11"/>
  <c r="BR39" i="11" s="1"/>
  <c r="BO39" i="11"/>
  <c r="BP39" i="11" s="1"/>
  <c r="BM39" i="11"/>
  <c r="BN39" i="11" s="1"/>
  <c r="BK39" i="11"/>
  <c r="BL39" i="11" s="1"/>
  <c r="BI39" i="11"/>
  <c r="BJ39" i="11" s="1"/>
  <c r="BG39" i="11"/>
  <c r="BH39" i="11" s="1"/>
  <c r="BE39" i="11"/>
  <c r="BF39" i="11" s="1"/>
  <c r="AH39" i="11"/>
  <c r="AJ39" i="11" s="1"/>
  <c r="AE39" i="11"/>
  <c r="AG39" i="11" s="1"/>
  <c r="AD39" i="11"/>
  <c r="Z39" i="11"/>
  <c r="AA39" i="11" s="1"/>
  <c r="X39" i="11"/>
  <c r="Y39" i="11" s="1"/>
  <c r="N39" i="11"/>
  <c r="J39" i="11"/>
  <c r="GR14" i="11"/>
  <c r="GT14" i="11" s="1"/>
  <c r="GP14" i="11"/>
  <c r="GL14" i="11"/>
  <c r="GJ14" i="11"/>
  <c r="GH14" i="11"/>
  <c r="GG14" i="11"/>
  <c r="FW14" i="11"/>
  <c r="FS14" i="11"/>
  <c r="FN14" i="11"/>
  <c r="FJ14" i="11"/>
  <c r="FE14" i="11"/>
  <c r="FA14" i="11"/>
  <c r="EV14" i="11"/>
  <c r="ER14" i="11"/>
  <c r="GN14" i="11" s="1"/>
  <c r="EM14" i="11"/>
  <c r="EI14" i="11"/>
  <c r="ED14" i="11"/>
  <c r="DZ14" i="11"/>
  <c r="DU14" i="11"/>
  <c r="DQ14" i="11"/>
  <c r="DL14" i="11"/>
  <c r="DH14" i="11"/>
  <c r="DC14" i="11"/>
  <c r="CY14" i="11"/>
  <c r="CI14" i="11"/>
  <c r="CJ14" i="11" s="1"/>
  <c r="CE14" i="11"/>
  <c r="CF14" i="11" s="1"/>
  <c r="CG14" i="11" s="1"/>
  <c r="CH14" i="11" s="1"/>
  <c r="CC14" i="11"/>
  <c r="CD14" i="11" s="1"/>
  <c r="CA14" i="11"/>
  <c r="CB14" i="11" s="1"/>
  <c r="BY14" i="11"/>
  <c r="BZ14" i="11" s="1"/>
  <c r="BW14" i="11"/>
  <c r="BX14" i="11" s="1"/>
  <c r="BU14" i="11"/>
  <c r="BV14" i="11" s="1"/>
  <c r="BS14" i="11"/>
  <c r="BT14" i="11" s="1"/>
  <c r="BQ14" i="11"/>
  <c r="BR14" i="11" s="1"/>
  <c r="BO14" i="11"/>
  <c r="BP14" i="11" s="1"/>
  <c r="BM14" i="11"/>
  <c r="BN14" i="11" s="1"/>
  <c r="BK14" i="11"/>
  <c r="BL14" i="11" s="1"/>
  <c r="BI14" i="11"/>
  <c r="BJ14" i="11" s="1"/>
  <c r="BG14" i="11"/>
  <c r="BH14" i="11" s="1"/>
  <c r="BE14" i="11"/>
  <c r="BF14" i="11" s="1"/>
  <c r="AH14" i="11"/>
  <c r="AI14" i="11" s="1"/>
  <c r="AE14" i="11"/>
  <c r="AG14" i="11" s="1"/>
  <c r="AD14" i="11"/>
  <c r="AC14" i="11" s="1"/>
  <c r="Z14" i="11"/>
  <c r="AA14" i="11" s="1"/>
  <c r="X14" i="11"/>
  <c r="Y14" i="11" s="1"/>
  <c r="N14" i="11"/>
  <c r="J14" i="11"/>
  <c r="F14" i="11"/>
  <c r="GR13" i="11"/>
  <c r="GT13" i="11" s="1"/>
  <c r="GP13" i="11"/>
  <c r="GL13" i="11"/>
  <c r="GJ13" i="11"/>
  <c r="GH13" i="11"/>
  <c r="GG13" i="11"/>
  <c r="FW13" i="11"/>
  <c r="FS13" i="11"/>
  <c r="FN13" i="11"/>
  <c r="FJ13" i="11"/>
  <c r="FE13" i="11"/>
  <c r="FA13" i="11"/>
  <c r="EV13" i="11"/>
  <c r="ER13" i="11"/>
  <c r="GN13" i="11" s="1"/>
  <c r="EM13" i="11"/>
  <c r="EI13" i="11"/>
  <c r="ED13" i="11"/>
  <c r="DZ13" i="11"/>
  <c r="DU13" i="11"/>
  <c r="DQ13" i="11"/>
  <c r="DL13" i="11"/>
  <c r="DH13" i="11"/>
  <c r="DC13" i="11"/>
  <c r="CY13" i="11"/>
  <c r="CI13" i="11"/>
  <c r="CJ13" i="11" s="1"/>
  <c r="CG13" i="11"/>
  <c r="CH13" i="11" s="1"/>
  <c r="CE13" i="11"/>
  <c r="CF13" i="11" s="1"/>
  <c r="CC13" i="11"/>
  <c r="CD13" i="11" s="1"/>
  <c r="CA13" i="11"/>
  <c r="CB13" i="11" s="1"/>
  <c r="BY13" i="11"/>
  <c r="BZ13" i="11" s="1"/>
  <c r="BW13" i="11"/>
  <c r="BX13" i="11" s="1"/>
  <c r="BU13" i="11"/>
  <c r="BV13" i="11" s="1"/>
  <c r="BS13" i="11"/>
  <c r="BT13" i="11" s="1"/>
  <c r="BQ13" i="11"/>
  <c r="BR13" i="11" s="1"/>
  <c r="BO13" i="11"/>
  <c r="BP13" i="11" s="1"/>
  <c r="BM13" i="11"/>
  <c r="BN13" i="11" s="1"/>
  <c r="BK13" i="11"/>
  <c r="BL13" i="11" s="1"/>
  <c r="BI13" i="11"/>
  <c r="BJ13" i="11" s="1"/>
  <c r="BG13" i="11"/>
  <c r="BH13" i="11" s="1"/>
  <c r="BE13" i="11"/>
  <c r="BF13" i="11" s="1"/>
  <c r="AH13" i="11"/>
  <c r="AE13" i="11"/>
  <c r="AG13" i="11" s="1"/>
  <c r="AD13" i="11"/>
  <c r="AC13" i="11" s="1"/>
  <c r="Z13" i="11"/>
  <c r="AA13" i="11" s="1"/>
  <c r="X13" i="11"/>
  <c r="N13" i="11"/>
  <c r="J13" i="11"/>
  <c r="F13" i="11"/>
  <c r="CG32" i="11"/>
  <c r="CH32" i="11" s="1"/>
  <c r="CG35" i="11"/>
  <c r="CH35" i="11" s="1"/>
  <c r="GR41" i="11"/>
  <c r="GT41" i="11" s="1"/>
  <c r="GP41" i="11"/>
  <c r="GL41" i="11"/>
  <c r="GJ41" i="11"/>
  <c r="GH41" i="11"/>
  <c r="FW41" i="11"/>
  <c r="FS41" i="11"/>
  <c r="FN41" i="11"/>
  <c r="FJ41" i="11"/>
  <c r="FA41" i="11"/>
  <c r="EV41" i="11"/>
  <c r="ER41" i="11"/>
  <c r="GN41" i="11" s="1"/>
  <c r="EL41" i="11"/>
  <c r="EM41" i="11" s="1"/>
  <c r="EH41" i="11"/>
  <c r="EI41" i="11" s="1"/>
  <c r="EC41" i="11"/>
  <c r="ED41" i="11" s="1"/>
  <c r="DZ41" i="11"/>
  <c r="DU41" i="11"/>
  <c r="DP41" i="11"/>
  <c r="DQ41" i="11" s="1"/>
  <c r="DK41" i="11"/>
  <c r="DL41" i="11" s="1"/>
  <c r="DG41" i="11"/>
  <c r="DH41" i="11" s="1"/>
  <c r="DB41" i="11"/>
  <c r="DC41" i="11" s="1"/>
  <c r="CX41" i="11"/>
  <c r="CY41" i="11" s="1"/>
  <c r="CI41" i="11"/>
  <c r="CJ41" i="11" s="1"/>
  <c r="CG41" i="11"/>
  <c r="CH41" i="11" s="1"/>
  <c r="CE41" i="11"/>
  <c r="CF41" i="11" s="1"/>
  <c r="CC41" i="11"/>
  <c r="CD41" i="11" s="1"/>
  <c r="CA41" i="11"/>
  <c r="CB41" i="11" s="1"/>
  <c r="BY41" i="11"/>
  <c r="BZ41" i="11" s="1"/>
  <c r="BW41" i="11"/>
  <c r="BX41" i="11" s="1"/>
  <c r="BU41" i="11"/>
  <c r="BV41" i="11" s="1"/>
  <c r="BS41" i="11"/>
  <c r="BT41" i="11" s="1"/>
  <c r="BQ41" i="11"/>
  <c r="BR41" i="11" s="1"/>
  <c r="BO41" i="11"/>
  <c r="BP41" i="11" s="1"/>
  <c r="BM41" i="11"/>
  <c r="BN41" i="11" s="1"/>
  <c r="BK41" i="11"/>
  <c r="BL41" i="11" s="1"/>
  <c r="BI41" i="11"/>
  <c r="BJ41" i="11" s="1"/>
  <c r="BG41" i="11"/>
  <c r="BH41" i="11" s="1"/>
  <c r="BE41" i="11"/>
  <c r="BF41" i="11" s="1"/>
  <c r="AH41" i="11"/>
  <c r="AI41" i="11" s="1"/>
  <c r="AE41" i="11"/>
  <c r="AG41" i="11" s="1"/>
  <c r="AD41" i="11"/>
  <c r="AC41" i="11" s="1"/>
  <c r="Z41" i="11"/>
  <c r="AA41" i="11" s="1"/>
  <c r="X41" i="11"/>
  <c r="N41" i="11"/>
  <c r="J41" i="11"/>
  <c r="GR19" i="11"/>
  <c r="GT19" i="11" s="1"/>
  <c r="GP19" i="11"/>
  <c r="GL19" i="11"/>
  <c r="GJ19" i="11"/>
  <c r="GH19" i="11"/>
  <c r="FW19" i="11"/>
  <c r="FS19" i="11"/>
  <c r="FN19" i="11"/>
  <c r="FJ19" i="11"/>
  <c r="FE19" i="11"/>
  <c r="FA19" i="11"/>
  <c r="EV19" i="11"/>
  <c r="ER19" i="11"/>
  <c r="GN19" i="11" s="1"/>
  <c r="EL19" i="11"/>
  <c r="EM19" i="11" s="1"/>
  <c r="EI19" i="11"/>
  <c r="EC19" i="11"/>
  <c r="ED19" i="11" s="1"/>
  <c r="DZ19" i="11"/>
  <c r="DU19" i="11"/>
  <c r="DP19" i="11"/>
  <c r="DQ19" i="11" s="1"/>
  <c r="DK19" i="11"/>
  <c r="DL19" i="11" s="1"/>
  <c r="DG19" i="11"/>
  <c r="DH19" i="11" s="1"/>
  <c r="DB19" i="11"/>
  <c r="DC19" i="11" s="1"/>
  <c r="CX19" i="11"/>
  <c r="CY19" i="11" s="1"/>
  <c r="CS19" i="11"/>
  <c r="CI19" i="11"/>
  <c r="CJ19" i="11" s="1"/>
  <c r="CG19" i="11"/>
  <c r="CH19" i="11" s="1"/>
  <c r="CE19" i="11"/>
  <c r="CF19" i="11" s="1"/>
  <c r="CC19" i="11"/>
  <c r="CD19" i="11" s="1"/>
  <c r="CA19" i="11"/>
  <c r="CB19" i="11" s="1"/>
  <c r="BY19" i="11"/>
  <c r="BZ19" i="11" s="1"/>
  <c r="BW19" i="11"/>
  <c r="BX19" i="11" s="1"/>
  <c r="BU19" i="11"/>
  <c r="BV19" i="11" s="1"/>
  <c r="BS19" i="11"/>
  <c r="BT19" i="11" s="1"/>
  <c r="BQ19" i="11"/>
  <c r="BR19" i="11" s="1"/>
  <c r="BO19" i="11"/>
  <c r="BP19" i="11" s="1"/>
  <c r="BM19" i="11"/>
  <c r="BN19" i="11" s="1"/>
  <c r="BK19" i="11"/>
  <c r="BL19" i="11" s="1"/>
  <c r="BI19" i="11"/>
  <c r="BJ19" i="11" s="1"/>
  <c r="BG19" i="11"/>
  <c r="BH19" i="11" s="1"/>
  <c r="BE19" i="11"/>
  <c r="BF19" i="11" s="1"/>
  <c r="AH19" i="11"/>
  <c r="AJ19" i="11" s="1"/>
  <c r="AE19" i="11"/>
  <c r="AF19" i="11" s="1"/>
  <c r="AD19" i="11"/>
  <c r="AB19" i="11" s="1"/>
  <c r="Z19" i="11"/>
  <c r="AA19" i="11" s="1"/>
  <c r="X19" i="11"/>
  <c r="N19" i="11"/>
  <c r="J19" i="11"/>
  <c r="F19" i="11"/>
  <c r="GR5" i="11"/>
  <c r="GT5" i="11" s="1"/>
  <c r="GP5" i="11"/>
  <c r="GL5" i="11"/>
  <c r="GJ5" i="11"/>
  <c r="GH5" i="11"/>
  <c r="GG5" i="11"/>
  <c r="FW5" i="11"/>
  <c r="FS5" i="11"/>
  <c r="FN5" i="11"/>
  <c r="FJ5" i="11"/>
  <c r="FE5" i="11"/>
  <c r="FA5" i="11"/>
  <c r="EV5" i="11"/>
  <c r="ER5" i="11"/>
  <c r="GN5" i="11" s="1"/>
  <c r="EM5" i="11"/>
  <c r="EI5" i="11"/>
  <c r="ED5" i="11"/>
  <c r="DZ5" i="11"/>
  <c r="DU5" i="11"/>
  <c r="DQ5" i="11"/>
  <c r="DL5" i="11"/>
  <c r="DH5" i="11"/>
  <c r="DC5" i="11"/>
  <c r="CY5" i="11"/>
  <c r="CI5" i="11"/>
  <c r="CJ5" i="11" s="1"/>
  <c r="CG5" i="11"/>
  <c r="CH5" i="11" s="1"/>
  <c r="CE5" i="11"/>
  <c r="CF5" i="11" s="1"/>
  <c r="CC5" i="11"/>
  <c r="CD5" i="11" s="1"/>
  <c r="CA5" i="11"/>
  <c r="CB5" i="11" s="1"/>
  <c r="BY5" i="11"/>
  <c r="BZ5" i="11" s="1"/>
  <c r="BW5" i="11"/>
  <c r="BX5" i="11" s="1"/>
  <c r="BU5" i="11"/>
  <c r="BV5" i="11" s="1"/>
  <c r="BS5" i="11"/>
  <c r="BT5" i="11" s="1"/>
  <c r="BQ5" i="11"/>
  <c r="BR5" i="11" s="1"/>
  <c r="BO5" i="11"/>
  <c r="BP5" i="11" s="1"/>
  <c r="BM5" i="11"/>
  <c r="BN5" i="11" s="1"/>
  <c r="BK5" i="11"/>
  <c r="BL5" i="11" s="1"/>
  <c r="BI5" i="11"/>
  <c r="BJ5" i="11" s="1"/>
  <c r="BG5" i="11"/>
  <c r="BH5" i="11" s="1"/>
  <c r="BE5" i="11"/>
  <c r="BF5" i="11" s="1"/>
  <c r="AH5" i="11"/>
  <c r="AJ5" i="11" s="1"/>
  <c r="AE5" i="11"/>
  <c r="AG5" i="11" s="1"/>
  <c r="AD5" i="11"/>
  <c r="AC5" i="11" s="1"/>
  <c r="Z5" i="11"/>
  <c r="X5" i="11"/>
  <c r="Y5" i="11" s="1"/>
  <c r="N5" i="11"/>
  <c r="J5" i="11"/>
  <c r="F5" i="11"/>
  <c r="CG23" i="11"/>
  <c r="CH23" i="11" s="1"/>
  <c r="GR6" i="11"/>
  <c r="GT6" i="11" s="1"/>
  <c r="GP6" i="11"/>
  <c r="GL6" i="11"/>
  <c r="GJ6" i="11"/>
  <c r="GH6" i="11"/>
  <c r="GG6" i="11"/>
  <c r="FW6" i="11"/>
  <c r="FS6" i="11"/>
  <c r="FN6" i="11"/>
  <c r="FJ6" i="11"/>
  <c r="FE6" i="11"/>
  <c r="FA6" i="11"/>
  <c r="EV6" i="11"/>
  <c r="ER6" i="11"/>
  <c r="GN6" i="11" s="1"/>
  <c r="EM6" i="11"/>
  <c r="EI6" i="11"/>
  <c r="ED6" i="11"/>
  <c r="DZ6" i="11"/>
  <c r="DU6" i="11"/>
  <c r="DQ6" i="11"/>
  <c r="DL6" i="11"/>
  <c r="DH6" i="11"/>
  <c r="DC6" i="11"/>
  <c r="CY6" i="11"/>
  <c r="CI6" i="11"/>
  <c r="CJ6" i="11" s="1"/>
  <c r="CG6" i="11"/>
  <c r="CH6" i="11" s="1"/>
  <c r="CE6" i="11"/>
  <c r="CF6" i="11" s="1"/>
  <c r="CC6" i="11"/>
  <c r="CD6" i="11" s="1"/>
  <c r="CA6" i="11"/>
  <c r="CB6" i="11" s="1"/>
  <c r="BY6" i="11"/>
  <c r="BZ6" i="11" s="1"/>
  <c r="BW6" i="11"/>
  <c r="BX6" i="11" s="1"/>
  <c r="BU6" i="11"/>
  <c r="BV6" i="11" s="1"/>
  <c r="BS6" i="11"/>
  <c r="BT6" i="11" s="1"/>
  <c r="BQ6" i="11"/>
  <c r="BR6" i="11" s="1"/>
  <c r="BO6" i="11"/>
  <c r="BP6" i="11" s="1"/>
  <c r="BM6" i="11"/>
  <c r="BN6" i="11" s="1"/>
  <c r="BK6" i="11"/>
  <c r="BL6" i="11" s="1"/>
  <c r="BI6" i="11"/>
  <c r="BJ6" i="11" s="1"/>
  <c r="BG6" i="11"/>
  <c r="BH6" i="11" s="1"/>
  <c r="BE6" i="11"/>
  <c r="BF6" i="11" s="1"/>
  <c r="AH6" i="11"/>
  <c r="AJ6" i="11" s="1"/>
  <c r="AE6" i="11"/>
  <c r="AF6" i="11" s="1"/>
  <c r="AD6" i="11"/>
  <c r="AB6" i="11" s="1"/>
  <c r="Z6" i="11"/>
  <c r="X6" i="11"/>
  <c r="Y6" i="11" s="1"/>
  <c r="N6" i="11"/>
  <c r="J6" i="11"/>
  <c r="F6" i="11"/>
  <c r="CG16" i="11"/>
  <c r="CH16" i="11" s="1"/>
  <c r="CG26" i="11"/>
  <c r="CH26" i="11" s="1"/>
  <c r="CG30" i="11"/>
  <c r="CH30" i="11" s="1"/>
  <c r="GR36" i="11"/>
  <c r="GT36" i="11" s="1"/>
  <c r="GP36" i="11"/>
  <c r="GL36" i="11"/>
  <c r="GJ36" i="11"/>
  <c r="GH36" i="11"/>
  <c r="FV36" i="11"/>
  <c r="FW36" i="11" s="1"/>
  <c r="FR36" i="11"/>
  <c r="FS36" i="11" s="1"/>
  <c r="FM36" i="11"/>
  <c r="FN36" i="11" s="1"/>
  <c r="FI36" i="11"/>
  <c r="FJ36" i="11" s="1"/>
  <c r="FD36" i="11"/>
  <c r="FE36" i="11" s="1"/>
  <c r="EZ36" i="11"/>
  <c r="FA36" i="11" s="1"/>
  <c r="EU36" i="11"/>
  <c r="EV36" i="11" s="1"/>
  <c r="EQ36" i="11"/>
  <c r="ER36" i="11" s="1"/>
  <c r="GN36" i="11" s="1"/>
  <c r="EL36" i="11"/>
  <c r="EM36" i="11" s="1"/>
  <c r="EH36" i="11"/>
  <c r="EI36" i="11" s="1"/>
  <c r="ED36" i="11"/>
  <c r="DZ36" i="11"/>
  <c r="DT36" i="11"/>
  <c r="DU36" i="11" s="1"/>
  <c r="DP36" i="11"/>
  <c r="DQ36" i="11" s="1"/>
  <c r="DK36" i="11"/>
  <c r="DL36" i="11" s="1"/>
  <c r="DG36" i="11"/>
  <c r="DH36" i="11" s="1"/>
  <c r="DB36" i="11"/>
  <c r="DC36" i="11" s="1"/>
  <c r="CX36" i="11"/>
  <c r="CY36" i="11" s="1"/>
  <c r="CI36" i="11"/>
  <c r="CJ36" i="11" s="1"/>
  <c r="CG36" i="11"/>
  <c r="CH36" i="11" s="1"/>
  <c r="CE36" i="11"/>
  <c r="CF36" i="11" s="1"/>
  <c r="CC36" i="11"/>
  <c r="CD36" i="11" s="1"/>
  <c r="CA36" i="11"/>
  <c r="CB36" i="11" s="1"/>
  <c r="BY36" i="11"/>
  <c r="BZ36" i="11" s="1"/>
  <c r="BW36" i="11"/>
  <c r="BX36" i="11" s="1"/>
  <c r="BU36" i="11"/>
  <c r="BV36" i="11" s="1"/>
  <c r="BS36" i="11"/>
  <c r="BT36" i="11" s="1"/>
  <c r="BQ36" i="11"/>
  <c r="BR36" i="11" s="1"/>
  <c r="BO36" i="11"/>
  <c r="BP36" i="11" s="1"/>
  <c r="BM36" i="11"/>
  <c r="BN36" i="11" s="1"/>
  <c r="BK36" i="11"/>
  <c r="BL36" i="11" s="1"/>
  <c r="BI36" i="11"/>
  <c r="BJ36" i="11" s="1"/>
  <c r="BG36" i="11"/>
  <c r="BH36" i="11" s="1"/>
  <c r="BE36" i="11"/>
  <c r="BF36" i="11" s="1"/>
  <c r="AH36" i="11"/>
  <c r="AI36" i="11" s="1"/>
  <c r="AE36" i="11"/>
  <c r="AG36" i="11" s="1"/>
  <c r="AD36" i="11"/>
  <c r="AC36" i="11" s="1"/>
  <c r="Z36" i="11"/>
  <c r="AA36" i="11" s="1"/>
  <c r="X36" i="11"/>
  <c r="N36" i="11"/>
  <c r="J36" i="11"/>
  <c r="F36" i="11"/>
  <c r="FY27" i="11"/>
  <c r="CI27" i="11"/>
  <c r="CJ27" i="11" s="1"/>
  <c r="CG27" i="11"/>
  <c r="CH27" i="11" s="1"/>
  <c r="CE27" i="11"/>
  <c r="CF27" i="11" s="1"/>
  <c r="CC27" i="11"/>
  <c r="CD27" i="11" s="1"/>
  <c r="CA27" i="11"/>
  <c r="CB27" i="11" s="1"/>
  <c r="BY27" i="11"/>
  <c r="BZ27" i="11" s="1"/>
  <c r="BW27" i="11"/>
  <c r="BX27" i="11" s="1"/>
  <c r="BU27" i="11"/>
  <c r="BV27" i="11" s="1"/>
  <c r="BS27" i="11"/>
  <c r="BT27" i="11" s="1"/>
  <c r="BQ27" i="11"/>
  <c r="BR27" i="11" s="1"/>
  <c r="BO27" i="11"/>
  <c r="BP27" i="11" s="1"/>
  <c r="BM27" i="11"/>
  <c r="BN27" i="11" s="1"/>
  <c r="BK27" i="11"/>
  <c r="BL27" i="11" s="1"/>
  <c r="BI27" i="11"/>
  <c r="BJ27" i="11" s="1"/>
  <c r="BG27" i="11"/>
  <c r="BH27" i="11" s="1"/>
  <c r="BE27" i="11"/>
  <c r="BF27" i="11" s="1"/>
  <c r="AH27" i="11"/>
  <c r="AI27" i="11" s="1"/>
  <c r="AE27" i="11"/>
  <c r="AF27" i="11" s="1"/>
  <c r="AD27" i="11"/>
  <c r="AB27" i="11" s="1"/>
  <c r="Z27" i="11"/>
  <c r="AA27" i="11" s="1"/>
  <c r="X27" i="11"/>
  <c r="Y27" i="11" s="1"/>
  <c r="FY31" i="11"/>
  <c r="CI31" i="11"/>
  <c r="CJ31" i="11" s="1"/>
  <c r="CG31" i="11"/>
  <c r="CH31" i="11" s="1"/>
  <c r="CE31" i="11"/>
  <c r="CF31" i="11" s="1"/>
  <c r="CC31" i="11"/>
  <c r="CD31" i="11" s="1"/>
  <c r="CA31" i="11"/>
  <c r="CB31" i="11" s="1"/>
  <c r="BY31" i="11"/>
  <c r="BZ31" i="11" s="1"/>
  <c r="BW31" i="11"/>
  <c r="BX31" i="11" s="1"/>
  <c r="BU31" i="11"/>
  <c r="BV31" i="11" s="1"/>
  <c r="BS31" i="11"/>
  <c r="BT31" i="11" s="1"/>
  <c r="BQ31" i="11"/>
  <c r="BR31" i="11" s="1"/>
  <c r="BO31" i="11"/>
  <c r="BP31" i="11" s="1"/>
  <c r="BM31" i="11"/>
  <c r="BN31" i="11" s="1"/>
  <c r="BK31" i="11"/>
  <c r="BL31" i="11" s="1"/>
  <c r="BI31" i="11"/>
  <c r="BJ31" i="11" s="1"/>
  <c r="BG31" i="11"/>
  <c r="BH31" i="11" s="1"/>
  <c r="BE31" i="11"/>
  <c r="BF31" i="11" s="1"/>
  <c r="AH31" i="11"/>
  <c r="AJ31" i="11" s="1"/>
  <c r="AE31" i="11"/>
  <c r="AG31" i="11" s="1"/>
  <c r="AD31" i="11"/>
  <c r="AC31" i="11" s="1"/>
  <c r="Z31" i="11"/>
  <c r="AA31" i="11" s="1"/>
  <c r="X31" i="11"/>
  <c r="FY22" i="11"/>
  <c r="CI22" i="11"/>
  <c r="CJ22" i="11" s="1"/>
  <c r="CG22" i="11"/>
  <c r="CH22" i="11" s="1"/>
  <c r="CE22" i="11"/>
  <c r="CF22" i="11" s="1"/>
  <c r="CC22" i="11"/>
  <c r="CD22" i="11" s="1"/>
  <c r="CA22" i="11"/>
  <c r="CB22" i="11" s="1"/>
  <c r="BY22" i="11"/>
  <c r="BZ22" i="11" s="1"/>
  <c r="BW22" i="11"/>
  <c r="BX22" i="11" s="1"/>
  <c r="BU22" i="11"/>
  <c r="BV22" i="11" s="1"/>
  <c r="BS22" i="11"/>
  <c r="BT22" i="11" s="1"/>
  <c r="BQ22" i="11"/>
  <c r="BR22" i="11" s="1"/>
  <c r="BO22" i="11"/>
  <c r="BP22" i="11" s="1"/>
  <c r="BM22" i="11"/>
  <c r="BN22" i="11" s="1"/>
  <c r="BK22" i="11"/>
  <c r="BL22" i="11" s="1"/>
  <c r="BI22" i="11"/>
  <c r="BJ22" i="11" s="1"/>
  <c r="BG22" i="11"/>
  <c r="BH22" i="11" s="1"/>
  <c r="BE22" i="11"/>
  <c r="BF22" i="11" s="1"/>
  <c r="AH22" i="11"/>
  <c r="AI22" i="11" s="1"/>
  <c r="AE22" i="11"/>
  <c r="AG22" i="11" s="1"/>
  <c r="AD22" i="11"/>
  <c r="AC22" i="11" s="1"/>
  <c r="Z22" i="11"/>
  <c r="AA22" i="11" s="1"/>
  <c r="X22" i="11"/>
  <c r="GR18" i="11"/>
  <c r="GT18" i="11" s="1"/>
  <c r="GP18" i="11"/>
  <c r="GL18" i="11"/>
  <c r="GJ18" i="11"/>
  <c r="GH18" i="11"/>
  <c r="FW18" i="11"/>
  <c r="FS18" i="11"/>
  <c r="FN18" i="11"/>
  <c r="FJ18" i="11"/>
  <c r="FE18" i="11"/>
  <c r="FA18" i="11"/>
  <c r="EV18" i="11"/>
  <c r="ER18" i="11"/>
  <c r="GN18" i="11" s="1"/>
  <c r="EL18" i="11"/>
  <c r="EM18" i="11" s="1"/>
  <c r="EH18" i="11"/>
  <c r="ED18" i="11"/>
  <c r="DZ18" i="11"/>
  <c r="DT18" i="11"/>
  <c r="DU18" i="11" s="1"/>
  <c r="DP18" i="11"/>
  <c r="DQ18" i="11" s="1"/>
  <c r="DK18" i="11"/>
  <c r="DL18" i="11" s="1"/>
  <c r="DG18" i="11"/>
  <c r="DH18" i="11" s="1"/>
  <c r="DB18" i="11"/>
  <c r="DC18" i="11" s="1"/>
  <c r="CX18" i="11"/>
  <c r="CY18" i="11" s="1"/>
  <c r="CS18" i="11"/>
  <c r="CI18" i="11"/>
  <c r="CJ18" i="11" s="1"/>
  <c r="CG18" i="11"/>
  <c r="CH18" i="11" s="1"/>
  <c r="CE18" i="11"/>
  <c r="CF18" i="11" s="1"/>
  <c r="CC18" i="11"/>
  <c r="CD18" i="11" s="1"/>
  <c r="CA18" i="11"/>
  <c r="CB18" i="11" s="1"/>
  <c r="BY18" i="11"/>
  <c r="BZ18" i="11" s="1"/>
  <c r="BW18" i="11"/>
  <c r="BX18" i="11" s="1"/>
  <c r="BU18" i="11"/>
  <c r="BV18" i="11" s="1"/>
  <c r="BS18" i="11"/>
  <c r="BT18" i="11" s="1"/>
  <c r="BQ18" i="11"/>
  <c r="BR18" i="11" s="1"/>
  <c r="BO18" i="11"/>
  <c r="BP18" i="11" s="1"/>
  <c r="BM18" i="11"/>
  <c r="BN18" i="11" s="1"/>
  <c r="BK18" i="11"/>
  <c r="BL18" i="11" s="1"/>
  <c r="BI18" i="11"/>
  <c r="BJ18" i="11" s="1"/>
  <c r="BG18" i="11"/>
  <c r="BH18" i="11" s="1"/>
  <c r="BE18" i="11"/>
  <c r="BF18" i="11" s="1"/>
  <c r="AH18" i="11"/>
  <c r="AI18" i="11" s="1"/>
  <c r="AE18" i="11"/>
  <c r="AG18" i="11" s="1"/>
  <c r="AD18" i="11"/>
  <c r="AC18" i="11" s="1"/>
  <c r="Z18" i="11"/>
  <c r="AA18" i="11" s="1"/>
  <c r="X18" i="11"/>
  <c r="Y18" i="11" s="1"/>
  <c r="N18" i="11"/>
  <c r="J18" i="11"/>
  <c r="F18" i="11"/>
  <c r="GR17" i="11"/>
  <c r="GT17" i="11" s="1"/>
  <c r="GP17" i="11"/>
  <c r="GL17" i="11"/>
  <c r="GJ17" i="11"/>
  <c r="GH17" i="11"/>
  <c r="FW17" i="11"/>
  <c r="FS17" i="11"/>
  <c r="FN17" i="11"/>
  <c r="FJ17" i="11"/>
  <c r="FE17" i="11"/>
  <c r="FA17" i="11"/>
  <c r="EV17" i="11"/>
  <c r="ER17" i="11"/>
  <c r="GN17" i="11" s="1"/>
  <c r="EM17" i="11"/>
  <c r="EI17" i="11"/>
  <c r="ED17" i="11"/>
  <c r="DZ17" i="11"/>
  <c r="DT17" i="11"/>
  <c r="DP17" i="11"/>
  <c r="DQ17" i="11" s="1"/>
  <c r="DK17" i="11"/>
  <c r="DL17" i="11" s="1"/>
  <c r="DG17" i="11"/>
  <c r="DH17" i="11" s="1"/>
  <c r="DB17" i="11"/>
  <c r="DC17" i="11" s="1"/>
  <c r="CX17" i="11"/>
  <c r="CY17" i="11" s="1"/>
  <c r="CI17" i="11"/>
  <c r="CJ17" i="11" s="1"/>
  <c r="CG17" i="11"/>
  <c r="CH17" i="11" s="1"/>
  <c r="CE17" i="11"/>
  <c r="CF17" i="11" s="1"/>
  <c r="CC17" i="11"/>
  <c r="CD17" i="11" s="1"/>
  <c r="CA17" i="11"/>
  <c r="CB17" i="11" s="1"/>
  <c r="BY17" i="11"/>
  <c r="BZ17" i="11" s="1"/>
  <c r="BW17" i="11"/>
  <c r="BX17" i="11" s="1"/>
  <c r="BU17" i="11"/>
  <c r="BV17" i="11" s="1"/>
  <c r="BS17" i="11"/>
  <c r="BT17" i="11" s="1"/>
  <c r="BQ17" i="11"/>
  <c r="BR17" i="11" s="1"/>
  <c r="BO17" i="11"/>
  <c r="BP17" i="11" s="1"/>
  <c r="BM17" i="11"/>
  <c r="BN17" i="11" s="1"/>
  <c r="BK17" i="11"/>
  <c r="BL17" i="11" s="1"/>
  <c r="BI17" i="11"/>
  <c r="BJ17" i="11" s="1"/>
  <c r="BG17" i="11"/>
  <c r="BH17" i="11" s="1"/>
  <c r="BE17" i="11"/>
  <c r="BF17" i="11" s="1"/>
  <c r="AH17" i="11"/>
  <c r="AJ17" i="11" s="1"/>
  <c r="AE17" i="11"/>
  <c r="AG17" i="11" s="1"/>
  <c r="AD17" i="11"/>
  <c r="AC17" i="11" s="1"/>
  <c r="Z17" i="11"/>
  <c r="AA17" i="11" s="1"/>
  <c r="X17" i="11"/>
  <c r="N17" i="11"/>
  <c r="J17" i="11"/>
  <c r="CG24" i="11"/>
  <c r="CH24" i="11" s="1"/>
  <c r="CG33" i="11"/>
  <c r="CH33" i="11" s="1"/>
  <c r="GR40" i="11"/>
  <c r="GT40" i="11" s="1"/>
  <c r="GP40" i="11"/>
  <c r="GL40" i="11"/>
  <c r="GJ40" i="11"/>
  <c r="GH40" i="11"/>
  <c r="GG40" i="11"/>
  <c r="FW40" i="11"/>
  <c r="FS40" i="11"/>
  <c r="FN40" i="11"/>
  <c r="FJ40" i="11"/>
  <c r="FA40" i="11"/>
  <c r="EV40" i="11"/>
  <c r="ER40" i="11"/>
  <c r="GN40" i="11" s="1"/>
  <c r="EM40" i="11"/>
  <c r="EI40" i="11"/>
  <c r="ED40" i="11"/>
  <c r="DZ40" i="11"/>
  <c r="DU40" i="11"/>
  <c r="DQ40" i="11"/>
  <c r="DL40" i="11"/>
  <c r="DH40" i="11"/>
  <c r="DC40" i="11"/>
  <c r="CY40" i="11"/>
  <c r="CS40" i="11"/>
  <c r="CI40" i="11"/>
  <c r="CJ40" i="11" s="1"/>
  <c r="CG40" i="11"/>
  <c r="CH40" i="11" s="1"/>
  <c r="CE40" i="11"/>
  <c r="CF40" i="11" s="1"/>
  <c r="CC40" i="11"/>
  <c r="CD40" i="11" s="1"/>
  <c r="CA40" i="11"/>
  <c r="CB40" i="11" s="1"/>
  <c r="BY40" i="11"/>
  <c r="BZ40" i="11" s="1"/>
  <c r="BW40" i="11"/>
  <c r="BX40" i="11" s="1"/>
  <c r="BU40" i="11"/>
  <c r="BV40" i="11" s="1"/>
  <c r="BS40" i="11"/>
  <c r="BT40" i="11" s="1"/>
  <c r="BQ40" i="11"/>
  <c r="BR40" i="11" s="1"/>
  <c r="BO40" i="11"/>
  <c r="BP40" i="11" s="1"/>
  <c r="BM40" i="11"/>
  <c r="BN40" i="11" s="1"/>
  <c r="BK40" i="11"/>
  <c r="BL40" i="11" s="1"/>
  <c r="BI40" i="11"/>
  <c r="BJ40" i="11" s="1"/>
  <c r="BG40" i="11"/>
  <c r="BH40" i="11" s="1"/>
  <c r="BE40" i="11"/>
  <c r="BF40" i="11" s="1"/>
  <c r="AH40" i="11"/>
  <c r="AJ40" i="11" s="1"/>
  <c r="AE40" i="11"/>
  <c r="AF40" i="11" s="1"/>
  <c r="AD40" i="11"/>
  <c r="AC40" i="11" s="1"/>
  <c r="Z40" i="11"/>
  <c r="X40" i="11"/>
  <c r="Y40" i="11" s="1"/>
  <c r="N40" i="11"/>
  <c r="J40" i="11"/>
  <c r="F40" i="11"/>
  <c r="GR10" i="11"/>
  <c r="GT10" i="11" s="1"/>
  <c r="GP10" i="11"/>
  <c r="GL10" i="11"/>
  <c r="GJ10" i="11"/>
  <c r="GH10" i="11"/>
  <c r="GG10" i="11"/>
  <c r="FW10" i="11"/>
  <c r="FS10" i="11"/>
  <c r="FN10" i="11"/>
  <c r="FJ10" i="11"/>
  <c r="FE10" i="11"/>
  <c r="FA10" i="11"/>
  <c r="EV10" i="11"/>
  <c r="ER10" i="11"/>
  <c r="GN10" i="11" s="1"/>
  <c r="EM10" i="11"/>
  <c r="EI10" i="11"/>
  <c r="ED10" i="11"/>
  <c r="DZ10" i="11"/>
  <c r="DU10" i="11"/>
  <c r="DQ10" i="11"/>
  <c r="DL10" i="11"/>
  <c r="DH10" i="11"/>
  <c r="DC10" i="11"/>
  <c r="CY10" i="11"/>
  <c r="CI10" i="11"/>
  <c r="CJ10" i="11" s="1"/>
  <c r="CG10" i="11"/>
  <c r="CH10" i="11" s="1"/>
  <c r="CE10" i="11"/>
  <c r="CF10" i="11" s="1"/>
  <c r="CC10" i="11"/>
  <c r="CD10" i="11" s="1"/>
  <c r="CA10" i="11"/>
  <c r="CB10" i="11" s="1"/>
  <c r="BY10" i="11"/>
  <c r="BZ10" i="11" s="1"/>
  <c r="BW10" i="11"/>
  <c r="BX10" i="11" s="1"/>
  <c r="BU10" i="11"/>
  <c r="BV10" i="11" s="1"/>
  <c r="BS10" i="11"/>
  <c r="BT10" i="11" s="1"/>
  <c r="BQ10" i="11"/>
  <c r="BR10" i="11" s="1"/>
  <c r="BO10" i="11"/>
  <c r="BP10" i="11" s="1"/>
  <c r="BM10" i="11"/>
  <c r="BN10" i="11" s="1"/>
  <c r="BK10" i="11"/>
  <c r="BL10" i="11" s="1"/>
  <c r="BI10" i="11"/>
  <c r="BJ10" i="11" s="1"/>
  <c r="BG10" i="11"/>
  <c r="BH10" i="11" s="1"/>
  <c r="BE10" i="11"/>
  <c r="BF10" i="11" s="1"/>
  <c r="AH10" i="11"/>
  <c r="AJ10" i="11" s="1"/>
  <c r="AE10" i="11"/>
  <c r="AG10" i="11" s="1"/>
  <c r="AD10" i="11"/>
  <c r="AB10" i="11" s="1"/>
  <c r="Z10" i="11"/>
  <c r="X10" i="11"/>
  <c r="Y10" i="11" s="1"/>
  <c r="N10" i="11"/>
  <c r="J10" i="11"/>
  <c r="F10" i="11"/>
  <c r="CG34" i="11"/>
  <c r="CH34" i="11" s="1"/>
  <c r="GR43" i="11"/>
  <c r="GT43" i="11" s="1"/>
  <c r="GP43" i="11"/>
  <c r="GL43" i="11"/>
  <c r="GJ43" i="11"/>
  <c r="GH43" i="11"/>
  <c r="FW43" i="11"/>
  <c r="FS43" i="11"/>
  <c r="FN43" i="11"/>
  <c r="FJ43" i="11"/>
  <c r="FE43" i="11"/>
  <c r="FA43" i="11"/>
  <c r="EV43" i="11"/>
  <c r="ER43" i="11"/>
  <c r="GN43" i="11" s="1"/>
  <c r="EM43" i="11"/>
  <c r="EI43" i="11"/>
  <c r="EC43" i="11"/>
  <c r="DY43" i="11"/>
  <c r="DZ43" i="11" s="1"/>
  <c r="DT43" i="11"/>
  <c r="DU43" i="11" s="1"/>
  <c r="DP43" i="11"/>
  <c r="DQ43" i="11" s="1"/>
  <c r="DK43" i="11"/>
  <c r="DL43" i="11" s="1"/>
  <c r="DG43" i="11"/>
  <c r="DH43" i="11" s="1"/>
  <c r="DB43" i="11"/>
  <c r="DC43" i="11" s="1"/>
  <c r="CX43" i="11"/>
  <c r="CY43" i="11" s="1"/>
  <c r="CI43" i="11"/>
  <c r="CJ43" i="11" s="1"/>
  <c r="CG43" i="11"/>
  <c r="CH43" i="11" s="1"/>
  <c r="CE43" i="11"/>
  <c r="CF43" i="11" s="1"/>
  <c r="CC43" i="11"/>
  <c r="CD43" i="11" s="1"/>
  <c r="CA43" i="11"/>
  <c r="CB43" i="11" s="1"/>
  <c r="BY43" i="11"/>
  <c r="BZ43" i="11" s="1"/>
  <c r="BW43" i="11"/>
  <c r="BX43" i="11" s="1"/>
  <c r="BU43" i="11"/>
  <c r="BV43" i="11" s="1"/>
  <c r="BS43" i="11"/>
  <c r="BT43" i="11" s="1"/>
  <c r="BQ43" i="11"/>
  <c r="BR43" i="11" s="1"/>
  <c r="BO43" i="11"/>
  <c r="BP43" i="11" s="1"/>
  <c r="BM43" i="11"/>
  <c r="BN43" i="11" s="1"/>
  <c r="BK43" i="11"/>
  <c r="BL43" i="11" s="1"/>
  <c r="BI43" i="11"/>
  <c r="BJ43" i="11" s="1"/>
  <c r="BG43" i="11"/>
  <c r="BH43" i="11" s="1"/>
  <c r="BE43" i="11"/>
  <c r="BF43" i="11" s="1"/>
  <c r="AH43" i="11"/>
  <c r="AJ43" i="11" s="1"/>
  <c r="AE43" i="11"/>
  <c r="AF43" i="11" s="1"/>
  <c r="AD43" i="11"/>
  <c r="AC43" i="11" s="1"/>
  <c r="Z43" i="11"/>
  <c r="AA43" i="11" s="1"/>
  <c r="X43" i="11"/>
  <c r="N43" i="11"/>
  <c r="J43" i="11"/>
  <c r="F43" i="11"/>
  <c r="GR42" i="11"/>
  <c r="GT42" i="11" s="1"/>
  <c r="GP42" i="11"/>
  <c r="GL42" i="11"/>
  <c r="GJ42" i="11"/>
  <c r="GH42" i="11"/>
  <c r="GG42" i="11"/>
  <c r="FW42" i="11"/>
  <c r="FS42" i="11"/>
  <c r="FN42" i="11"/>
  <c r="FJ42" i="11"/>
  <c r="FA42" i="11"/>
  <c r="EV42" i="11"/>
  <c r="ER42" i="11"/>
  <c r="GN42" i="11" s="1"/>
  <c r="EM42" i="11"/>
  <c r="EI42" i="11"/>
  <c r="ED42" i="11"/>
  <c r="DZ42" i="11"/>
  <c r="DU42" i="11"/>
  <c r="DQ42" i="11"/>
  <c r="DL42" i="11"/>
  <c r="DH42" i="11"/>
  <c r="DC42" i="11"/>
  <c r="CY42" i="11"/>
  <c r="CI42" i="11"/>
  <c r="CJ42" i="11" s="1"/>
  <c r="CG42" i="11"/>
  <c r="CH42" i="11" s="1"/>
  <c r="CE42" i="11"/>
  <c r="CF42" i="11" s="1"/>
  <c r="CC42" i="11"/>
  <c r="CD42" i="11" s="1"/>
  <c r="CA42" i="11"/>
  <c r="CB42" i="11" s="1"/>
  <c r="BY42" i="11"/>
  <c r="BZ42" i="11" s="1"/>
  <c r="BW42" i="11"/>
  <c r="BX42" i="11" s="1"/>
  <c r="BU42" i="11"/>
  <c r="BV42" i="11" s="1"/>
  <c r="BS42" i="11"/>
  <c r="BT42" i="11" s="1"/>
  <c r="BQ42" i="11"/>
  <c r="BR42" i="11" s="1"/>
  <c r="BO42" i="11"/>
  <c r="BP42" i="11" s="1"/>
  <c r="BM42" i="11"/>
  <c r="BN42" i="11" s="1"/>
  <c r="BK42" i="11"/>
  <c r="BL42" i="11" s="1"/>
  <c r="BI42" i="11"/>
  <c r="BJ42" i="11" s="1"/>
  <c r="BG42" i="11"/>
  <c r="BH42" i="11" s="1"/>
  <c r="BE42" i="11"/>
  <c r="BF42" i="11" s="1"/>
  <c r="AH42" i="11"/>
  <c r="AJ42" i="11" s="1"/>
  <c r="AE42" i="11"/>
  <c r="AG42" i="11" s="1"/>
  <c r="AD42" i="11"/>
  <c r="AC42" i="11" s="1"/>
  <c r="Z42" i="11"/>
  <c r="AA42" i="11" s="1"/>
  <c r="X42" i="11"/>
  <c r="Y42" i="11" s="1"/>
  <c r="N42" i="11"/>
  <c r="J42" i="11"/>
  <c r="CI3" i="11"/>
  <c r="CG3" i="11"/>
  <c r="CE3" i="11"/>
  <c r="CC3" i="11"/>
  <c r="CA3" i="11"/>
  <c r="BY3" i="11"/>
  <c r="BW3" i="11"/>
  <c r="BU3" i="11"/>
  <c r="BS3" i="11"/>
  <c r="BQ3" i="11"/>
  <c r="BO3" i="11"/>
  <c r="BM3" i="11"/>
  <c r="BK3" i="11"/>
  <c r="BI3" i="11"/>
  <c r="BG3" i="11"/>
  <c r="BE3" i="11"/>
  <c r="AI31" i="11" l="1"/>
  <c r="AJ20" i="11"/>
  <c r="AF41" i="11"/>
  <c r="AK5" i="11"/>
  <c r="AK43" i="11"/>
  <c r="AG19" i="11"/>
  <c r="AI5" i="11"/>
  <c r="AK40" i="11"/>
  <c r="AJ18" i="11"/>
  <c r="AK27" i="11"/>
  <c r="AF14" i="11"/>
  <c r="GO8" i="11"/>
  <c r="GS8" i="11" s="1"/>
  <c r="AF31" i="11"/>
  <c r="AF4" i="11"/>
  <c r="AJ22" i="11"/>
  <c r="AB43" i="11"/>
  <c r="AK41" i="11"/>
  <c r="AC27" i="11"/>
  <c r="AF21" i="11"/>
  <c r="GI6" i="11"/>
  <c r="GM41" i="11"/>
  <c r="GQ14" i="11"/>
  <c r="GO20" i="11"/>
  <c r="GS20" i="11" s="1"/>
  <c r="AJ8" i="11"/>
  <c r="AF42" i="11"/>
  <c r="AB14" i="11"/>
  <c r="AK8" i="11"/>
  <c r="AI42" i="11"/>
  <c r="Y43" i="11"/>
  <c r="GO43" i="11"/>
  <c r="GS43" i="11" s="1"/>
  <c r="AA40" i="11"/>
  <c r="AK18" i="11"/>
  <c r="GG18" i="11"/>
  <c r="AJ27" i="11"/>
  <c r="AB36" i="11"/>
  <c r="AG6" i="11"/>
  <c r="AA8" i="11"/>
  <c r="AB5" i="11"/>
  <c r="AK19" i="11"/>
  <c r="AF37" i="11"/>
  <c r="AC8" i="11"/>
  <c r="GO10" i="11"/>
  <c r="GS10" i="11" s="1"/>
  <c r="AB18" i="11"/>
  <c r="AF20" i="11"/>
  <c r="AC19" i="11"/>
  <c r="GI19" i="11"/>
  <c r="FY10" i="11"/>
  <c r="GB10" i="11" s="1"/>
  <c r="GQ42" i="11"/>
  <c r="GG43" i="11"/>
  <c r="GQ17" i="11"/>
  <c r="AK31" i="11"/>
  <c r="AA5" i="11"/>
  <c r="GM5" i="11"/>
  <c r="Y19" i="11"/>
  <c r="AI19" i="11"/>
  <c r="AJ41" i="11"/>
  <c r="GQ13" i="11"/>
  <c r="AJ14" i="11"/>
  <c r="GG8" i="11"/>
  <c r="GQ10" i="11"/>
  <c r="GO36" i="11"/>
  <c r="GS36" i="11" s="1"/>
  <c r="GG39" i="11"/>
  <c r="AB20" i="11"/>
  <c r="GQ20" i="11"/>
  <c r="GO21" i="11"/>
  <c r="GS21" i="11" s="1"/>
  <c r="GQ37" i="11"/>
  <c r="AG43" i="11"/>
  <c r="GI10" i="11"/>
  <c r="AG40" i="11"/>
  <c r="GM40" i="11"/>
  <c r="AF18" i="11"/>
  <c r="AK22" i="11"/>
  <c r="AG27" i="11"/>
  <c r="AK6" i="11"/>
  <c r="GK42" i="11"/>
  <c r="GO40" i="11"/>
  <c r="GS40" i="11" s="1"/>
  <c r="GK40" i="11"/>
  <c r="AA6" i="11"/>
  <c r="GO19" i="11"/>
  <c r="GS19" i="11" s="1"/>
  <c r="GQ41" i="11"/>
  <c r="GM14" i="11"/>
  <c r="AF39" i="11"/>
  <c r="GQ21" i="11"/>
  <c r="GK43" i="11"/>
  <c r="AI43" i="11"/>
  <c r="AI40" i="11"/>
  <c r="AK17" i="11"/>
  <c r="GG17" i="11"/>
  <c r="AF36" i="11"/>
  <c r="GG36" i="11"/>
  <c r="AC6" i="11"/>
  <c r="GQ6" i="11"/>
  <c r="GM6" i="11"/>
  <c r="GQ5" i="11"/>
  <c r="GQ19" i="11"/>
  <c r="AF13" i="11"/>
  <c r="AK10" i="11"/>
  <c r="GQ40" i="11"/>
  <c r="GO18" i="11"/>
  <c r="GS18" i="11" s="1"/>
  <c r="GO42" i="11"/>
  <c r="GS42" i="11" s="1"/>
  <c r="FY42" i="11"/>
  <c r="FZ42" i="11" s="1"/>
  <c r="AC10" i="11"/>
  <c r="GI39" i="11"/>
  <c r="GM39" i="11"/>
  <c r="GI36" i="11"/>
  <c r="GM36" i="11"/>
  <c r="GK36" i="11"/>
  <c r="AB42" i="11"/>
  <c r="GM42" i="11"/>
  <c r="ED43" i="11"/>
  <c r="GQ43" i="11" s="1"/>
  <c r="GM43" i="11"/>
  <c r="AA10" i="11"/>
  <c r="AI10" i="11"/>
  <c r="GK10" i="11"/>
  <c r="AF17" i="11"/>
  <c r="EI18" i="11"/>
  <c r="GK18" i="11" s="1"/>
  <c r="GM18" i="11"/>
  <c r="AF22" i="11"/>
  <c r="Y31" i="11"/>
  <c r="FY36" i="11"/>
  <c r="GO6" i="11"/>
  <c r="GS6" i="11" s="1"/>
  <c r="FY6" i="11"/>
  <c r="GI37" i="11"/>
  <c r="GK8" i="11"/>
  <c r="AK42" i="11"/>
  <c r="FY40" i="11"/>
  <c r="Y17" i="11"/>
  <c r="DU17" i="11"/>
  <c r="GI17" i="11" s="1"/>
  <c r="Y22" i="11"/>
  <c r="GK6" i="11"/>
  <c r="GK13" i="11"/>
  <c r="GO39" i="11"/>
  <c r="GS39" i="11" s="1"/>
  <c r="FY39" i="11"/>
  <c r="AC21" i="11"/>
  <c r="AB21" i="11"/>
  <c r="GQ8" i="11"/>
  <c r="GM10" i="11"/>
  <c r="GI40" i="11"/>
  <c r="GK5" i="11"/>
  <c r="AC39" i="11"/>
  <c r="AB39" i="11"/>
  <c r="AI17" i="11"/>
  <c r="AB31" i="11"/>
  <c r="FY19" i="11"/>
  <c r="GM19" i="11"/>
  <c r="GK19" i="11"/>
  <c r="AJ13" i="11"/>
  <c r="AI13" i="11"/>
  <c r="GQ39" i="11"/>
  <c r="GO4" i="11"/>
  <c r="GS4" i="11" s="1"/>
  <c r="GI4" i="11"/>
  <c r="FY4" i="11"/>
  <c r="GM4" i="11"/>
  <c r="GK4" i="11"/>
  <c r="Y20" i="11"/>
  <c r="AK20" i="11"/>
  <c r="AB17" i="11"/>
  <c r="AB22" i="11"/>
  <c r="AJ36" i="11"/>
  <c r="GQ36" i="11"/>
  <c r="GO5" i="11"/>
  <c r="GS5" i="11" s="1"/>
  <c r="GI5" i="11"/>
  <c r="GO13" i="11"/>
  <c r="GS13" i="11" s="1"/>
  <c r="FY13" i="11"/>
  <c r="GO14" i="11"/>
  <c r="GS14" i="11" s="1"/>
  <c r="FY14" i="11"/>
  <c r="GK20" i="11"/>
  <c r="AJ37" i="11"/>
  <c r="AI37" i="11"/>
  <c r="GO37" i="11"/>
  <c r="GS37" i="11" s="1"/>
  <c r="GM37" i="11"/>
  <c r="GI42" i="11"/>
  <c r="GI43" i="11"/>
  <c r="AF10" i="11"/>
  <c r="AB40" i="11"/>
  <c r="Y36" i="11"/>
  <c r="AK36" i="11"/>
  <c r="AI6" i="11"/>
  <c r="GG19" i="11"/>
  <c r="GO41" i="11"/>
  <c r="GS41" i="11" s="1"/>
  <c r="FY41" i="11"/>
  <c r="GM13" i="11"/>
  <c r="GQ4" i="11"/>
  <c r="FY20" i="11"/>
  <c r="GK37" i="11"/>
  <c r="AB41" i="11"/>
  <c r="AK13" i="11"/>
  <c r="AC4" i="11"/>
  <c r="AB4" i="11"/>
  <c r="GI21" i="11"/>
  <c r="FY21" i="11"/>
  <c r="GM21" i="11"/>
  <c r="GK21" i="11"/>
  <c r="AK37" i="11"/>
  <c r="GI41" i="11"/>
  <c r="GI14" i="11"/>
  <c r="GM8" i="11"/>
  <c r="AF5" i="11"/>
  <c r="FY5" i="11"/>
  <c r="Y41" i="11"/>
  <c r="AI39" i="11"/>
  <c r="AI4" i="11"/>
  <c r="GM20" i="11"/>
  <c r="AI21" i="11"/>
  <c r="AF8" i="11"/>
  <c r="GK41" i="11"/>
  <c r="GK14" i="11"/>
  <c r="GK39" i="11"/>
  <c r="FY37" i="11"/>
  <c r="Y13" i="11"/>
  <c r="GI13" i="11"/>
  <c r="AK39" i="11"/>
  <c r="AK4" i="11"/>
  <c r="AK21" i="11"/>
  <c r="Y37" i="11"/>
  <c r="FY8" i="11"/>
  <c r="GI8" i="11"/>
  <c r="GG4" i="11"/>
  <c r="GI20" i="11"/>
  <c r="GG41" i="11"/>
  <c r="AB13" i="11"/>
  <c r="AB37" i="11"/>
  <c r="GB42" i="11" l="1"/>
  <c r="FZ10" i="11"/>
  <c r="GE10" i="11" s="1"/>
  <c r="GA42" i="11"/>
  <c r="GF42" i="11" s="1"/>
  <c r="GQ18" i="11"/>
  <c r="GA10" i="11"/>
  <c r="GF10" i="11" s="1"/>
  <c r="GC42" i="11"/>
  <c r="GI18" i="11"/>
  <c r="FY18" i="11"/>
  <c r="GB18" i="11" s="1"/>
  <c r="GB37" i="11"/>
  <c r="FZ37" i="11"/>
  <c r="GC37" i="11" s="1"/>
  <c r="GA37" i="11"/>
  <c r="GF37" i="11" s="1"/>
  <c r="GB8" i="11"/>
  <c r="GA8" i="11"/>
  <c r="GF8" i="11" s="1"/>
  <c r="FZ8" i="11"/>
  <c r="GB41" i="11"/>
  <c r="GA41" i="11"/>
  <c r="GF41" i="11" s="1"/>
  <c r="FZ41" i="11"/>
  <c r="GC41" i="11" s="1"/>
  <c r="FZ4" i="11"/>
  <c r="GC4" i="11" s="1"/>
  <c r="GB4" i="11"/>
  <c r="GA4" i="11"/>
  <c r="GF4" i="11" s="1"/>
  <c r="GM17" i="11"/>
  <c r="GB14" i="11"/>
  <c r="GA14" i="11"/>
  <c r="GF14" i="11" s="1"/>
  <c r="FZ14" i="11"/>
  <c r="GB40" i="11"/>
  <c r="GA40" i="11"/>
  <c r="GF40" i="11" s="1"/>
  <c r="FZ40" i="11"/>
  <c r="GC40" i="11" s="1"/>
  <c r="FZ36" i="11"/>
  <c r="GB36" i="11"/>
  <c r="GA36" i="11"/>
  <c r="GF36" i="11" s="1"/>
  <c r="GE42" i="11"/>
  <c r="FY17" i="11"/>
  <c r="GA19" i="11"/>
  <c r="GF19" i="11" s="1"/>
  <c r="GB19" i="11"/>
  <c r="FZ19" i="11"/>
  <c r="FY43" i="11"/>
  <c r="GA5" i="11"/>
  <c r="GF5" i="11" s="1"/>
  <c r="FZ5" i="11"/>
  <c r="GB5" i="11"/>
  <c r="FZ21" i="11"/>
  <c r="GE21" i="11" s="1"/>
  <c r="GB21" i="11"/>
  <c r="GA21" i="11"/>
  <c r="GF21" i="11" s="1"/>
  <c r="GB20" i="11"/>
  <c r="GA20" i="11"/>
  <c r="GF20" i="11" s="1"/>
  <c r="FZ20" i="11"/>
  <c r="GB13" i="11"/>
  <c r="FZ13" i="11"/>
  <c r="GC13" i="11" s="1"/>
  <c r="GA13" i="11"/>
  <c r="GF13" i="11" s="1"/>
  <c r="GO17" i="11"/>
  <c r="GS17" i="11" s="1"/>
  <c r="GB39" i="11"/>
  <c r="GA39" i="11"/>
  <c r="GF39" i="11" s="1"/>
  <c r="FZ39" i="11"/>
  <c r="GC39" i="11" s="1"/>
  <c r="GK17" i="11"/>
  <c r="GB6" i="11"/>
  <c r="GA6" i="11"/>
  <c r="GF6" i="11" s="1"/>
  <c r="FZ6" i="11"/>
  <c r="GE6" i="11" s="1"/>
  <c r="GC10" i="11" l="1"/>
  <c r="GE37" i="11"/>
  <c r="FZ18" i="11"/>
  <c r="GC18" i="11" s="1"/>
  <c r="GE40" i="11"/>
  <c r="GE4" i="11"/>
  <c r="GA18" i="11"/>
  <c r="GF18" i="11" s="1"/>
  <c r="GE41" i="11"/>
  <c r="GC21" i="11"/>
  <c r="GE36" i="11"/>
  <c r="GC36" i="11"/>
  <c r="GC6" i="11"/>
  <c r="GE5" i="11"/>
  <c r="GC5" i="11"/>
  <c r="GB17" i="11"/>
  <c r="GA17" i="11"/>
  <c r="GF17" i="11" s="1"/>
  <c r="FZ17" i="11"/>
  <c r="GE19" i="11"/>
  <c r="GC19" i="11"/>
  <c r="GC20" i="11"/>
  <c r="GE20" i="11"/>
  <c r="GE39" i="11"/>
  <c r="GE13" i="11"/>
  <c r="GE14" i="11"/>
  <c r="GC14" i="11"/>
  <c r="GB43" i="11"/>
  <c r="GA43" i="11"/>
  <c r="GF43" i="11" s="1"/>
  <c r="FZ43" i="11"/>
  <c r="GC8" i="11"/>
  <c r="GE8" i="11"/>
  <c r="GE18" i="11" l="1"/>
  <c r="GC43" i="11"/>
  <c r="GE43" i="11"/>
  <c r="GE17" i="11"/>
  <c r="GC17" i="11"/>
  <c r="J166" i="10"/>
  <c r="J165" i="10"/>
</calcChain>
</file>

<file path=xl/sharedStrings.xml><?xml version="1.0" encoding="utf-8"?>
<sst xmlns="http://schemas.openxmlformats.org/spreadsheetml/2006/main" count="2683" uniqueCount="390">
  <si>
    <t>*</t>
  </si>
  <si>
    <t>*</t>
    <phoneticPr fontId="1"/>
  </si>
  <si>
    <t xml:space="preserve"> </t>
    <phoneticPr fontId="1"/>
  </si>
  <si>
    <t>4(≧60)</t>
  </si>
  <si>
    <t>2(6-10)</t>
  </si>
  <si>
    <t>2(50-55)</t>
  </si>
  <si>
    <t>1(≦5)</t>
  </si>
  <si>
    <t>3(56-59)</t>
  </si>
  <si>
    <t>3(11-20)</t>
  </si>
  <si>
    <t>1</t>
  </si>
  <si>
    <t>*</t>
    <phoneticPr fontId="5"/>
  </si>
  <si>
    <t>1(≦49)</t>
  </si>
  <si>
    <t>4(≧21)</t>
  </si>
  <si>
    <t>ｺﾊﾞﾔｼﾅﾐ</t>
  </si>
  <si>
    <t>ﾅﾏｴ</t>
    <phoneticPr fontId="1"/>
  </si>
  <si>
    <t>ID</t>
  </si>
  <si>
    <r>
      <rPr>
        <b/>
        <sz val="10"/>
        <color theme="1"/>
        <rFont val="游ゴシック"/>
        <family val="3"/>
        <charset val="128"/>
        <scheme val="minor"/>
      </rPr>
      <t>B</t>
    </r>
    <r>
      <rPr>
        <sz val="10"/>
        <color theme="1"/>
        <rFont val="游ゴシック"/>
        <family val="2"/>
        <charset val="128"/>
        <scheme val="minor"/>
      </rPr>
      <t>フロ温度</t>
    </r>
    <rPh sb="3" eb="5">
      <t>オンド</t>
    </rPh>
    <phoneticPr fontId="1"/>
  </si>
  <si>
    <t>ASC12あり（発間2）</t>
    <rPh sb="8" eb="9">
      <t>ハツ</t>
    </rPh>
    <rPh sb="9" eb="10">
      <t>カン</t>
    </rPh>
    <phoneticPr fontId="1"/>
  </si>
  <si>
    <t>ASC12</t>
    <phoneticPr fontId="1"/>
  </si>
  <si>
    <t>ASC16あり（間発2）</t>
    <rPh sb="8" eb="9">
      <t>カン</t>
    </rPh>
    <rPh sb="9" eb="10">
      <t>ハツ</t>
    </rPh>
    <phoneticPr fontId="1"/>
  </si>
  <si>
    <t>Tinnit耳鳴</t>
    <rPh sb="6" eb="8">
      <t>ジメイ</t>
    </rPh>
    <phoneticPr fontId="1"/>
  </si>
  <si>
    <t>ＢＭＩ</t>
  </si>
  <si>
    <t>VMvsMwVSvsEM3G</t>
    <phoneticPr fontId="1"/>
  </si>
  <si>
    <t>N.Vomt嘔気</t>
    <rPh sb="6" eb="8">
      <t>オウキ</t>
    </rPh>
    <phoneticPr fontId="1"/>
  </si>
  <si>
    <t>Photo光</t>
    <rPh sb="5" eb="6">
      <t>ヒカリ</t>
    </rPh>
    <phoneticPr fontId="1"/>
  </si>
  <si>
    <t>Phono音</t>
    <rPh sb="5" eb="6">
      <t>オト</t>
    </rPh>
    <phoneticPr fontId="1"/>
  </si>
  <si>
    <t>Osmo臭</t>
    <rPh sb="4" eb="5">
      <t>ニオ</t>
    </rPh>
    <phoneticPr fontId="1"/>
  </si>
  <si>
    <t>ＴＰ18</t>
  </si>
  <si>
    <t>38℃</t>
  </si>
  <si>
    <t>2</t>
    <phoneticPr fontId="1"/>
  </si>
  <si>
    <t>Aura Visual</t>
  </si>
  <si>
    <t>Aura</t>
  </si>
  <si>
    <t>Mtriptan</t>
  </si>
  <si>
    <t>MNSAIDS</t>
  </si>
  <si>
    <t>MnoMed</t>
  </si>
  <si>
    <t>Gender</t>
  </si>
  <si>
    <t>Age(y)</t>
  </si>
  <si>
    <t>SDS≧48</t>
  </si>
  <si>
    <t>MIDAS</t>
  </si>
  <si>
    <t>MIDAS4G</t>
  </si>
  <si>
    <t>HIT-6</t>
  </si>
  <si>
    <t>HIT4G</t>
  </si>
  <si>
    <t>YMduration</t>
  </si>
  <si>
    <t>Yonset</t>
  </si>
  <si>
    <t>FreqMon</t>
  </si>
  <si>
    <t>HAintens</t>
  </si>
  <si>
    <t>DurationHAhrs</t>
  </si>
  <si>
    <t>FH1stDeg</t>
  </si>
  <si>
    <t>ASC16</t>
  </si>
  <si>
    <t>ASC12</t>
  </si>
  <si>
    <t>cephalicアロ(12/19)</t>
  </si>
  <si>
    <t>Cephalicアロ(12/19)あり</t>
  </si>
  <si>
    <t>extra cephアロ(7/19)</t>
  </si>
  <si>
    <t>Extra cephアロ(7/19)あり</t>
  </si>
  <si>
    <t>Therm allo 5/19</t>
  </si>
  <si>
    <t>Therm allo 5/19(C＆Aδ）あり</t>
  </si>
  <si>
    <t xml:space="preserve">DynMech allo1/19 </t>
  </si>
  <si>
    <t>DynMech allo1/19（Aβ）あり</t>
  </si>
  <si>
    <t>Statmecアロ5/19</t>
  </si>
  <si>
    <t>Statmecアロ5/19（Aδ）あり</t>
  </si>
  <si>
    <t>MecＤ＆Ｓ7/19</t>
  </si>
  <si>
    <t>MecＤ＆Ｓ7/19アロあり</t>
  </si>
  <si>
    <t>MMWCA4Gあり</t>
  </si>
  <si>
    <t>interictal WPHあり</t>
  </si>
  <si>
    <t>1VM</t>
  </si>
  <si>
    <t>2MwVS</t>
  </si>
  <si>
    <t>2</t>
  </si>
  <si>
    <t>3EM</t>
  </si>
  <si>
    <t>4(≧21)</t>
    <phoneticPr fontId="1"/>
  </si>
  <si>
    <t>ＴＰ18≧7</t>
    <phoneticPr fontId="1"/>
  </si>
  <si>
    <t>1</t>
    <phoneticPr fontId="1"/>
  </si>
  <si>
    <t>腹痛（記載通り）</t>
    <rPh sb="0" eb="2">
      <t>フクツウ</t>
    </rPh>
    <rPh sb="3" eb="5">
      <t>キサイ</t>
    </rPh>
    <rPh sb="5" eb="6">
      <t>ドオ</t>
    </rPh>
    <phoneticPr fontId="1"/>
  </si>
  <si>
    <t>下痢(記載通り）</t>
    <rPh sb="0" eb="2">
      <t>ゲリ</t>
    </rPh>
    <rPh sb="3" eb="5">
      <t>キサイ</t>
    </rPh>
    <rPh sb="5" eb="6">
      <t>ドオ</t>
    </rPh>
    <phoneticPr fontId="1"/>
  </si>
  <si>
    <t>不眠症</t>
    <rPh sb="0" eb="3">
      <t>フミンショウ</t>
    </rPh>
    <phoneticPr fontId="1"/>
  </si>
  <si>
    <t>CA interictal</t>
    <phoneticPr fontId="1"/>
  </si>
  <si>
    <t>MIDAS2G</t>
    <phoneticPr fontId="1"/>
  </si>
  <si>
    <t>1(≦10)</t>
    <phoneticPr fontId="1"/>
  </si>
  <si>
    <t>2(≧11)</t>
    <phoneticPr fontId="1"/>
  </si>
  <si>
    <t>Sleep disorder</t>
    <phoneticPr fontId="1"/>
  </si>
  <si>
    <t>MIDAS4群</t>
    <rPh sb="6" eb="7">
      <t>グン</t>
    </rPh>
    <phoneticPr fontId="1"/>
  </si>
  <si>
    <t>ＨＩＴ-6</t>
  </si>
  <si>
    <t>C頭アロ12部位</t>
    <rPh sb="1" eb="2">
      <t>アタマ</t>
    </rPh>
    <rPh sb="6" eb="8">
      <t>ブイ</t>
    </rPh>
    <phoneticPr fontId="1"/>
  </si>
  <si>
    <t>C頭アロあり</t>
    <phoneticPr fontId="1"/>
  </si>
  <si>
    <t>EC頭外アロ6部位</t>
    <rPh sb="2" eb="3">
      <t>アタマ</t>
    </rPh>
    <rPh sb="3" eb="4">
      <t>ガイ</t>
    </rPh>
    <rPh sb="7" eb="9">
      <t>ブイ</t>
    </rPh>
    <phoneticPr fontId="1"/>
  </si>
  <si>
    <t>EC頭外アロあり</t>
    <rPh sb="2" eb="3">
      <t>アタマ</t>
    </rPh>
    <rPh sb="3" eb="4">
      <t>ガイ</t>
    </rPh>
    <phoneticPr fontId="1"/>
  </si>
  <si>
    <t>ASC16あり（間発1）</t>
    <rPh sb="8" eb="9">
      <t>カン</t>
    </rPh>
    <rPh sb="9" eb="10">
      <t>ハツ</t>
    </rPh>
    <phoneticPr fontId="1"/>
  </si>
  <si>
    <t>ＡＳＣ16</t>
    <phoneticPr fontId="1"/>
  </si>
  <si>
    <t>ASC19（16+3）</t>
    <phoneticPr fontId="1"/>
  </si>
  <si>
    <t>ASC19（16+3）あり（発間2）</t>
    <rPh sb="14" eb="15">
      <t>ハツ</t>
    </rPh>
    <rPh sb="15" eb="16">
      <t>カン</t>
    </rPh>
    <phoneticPr fontId="1"/>
  </si>
  <si>
    <t>ASC19（16+3）あり（発間1）</t>
    <rPh sb="14" eb="15">
      <t>ハツ</t>
    </rPh>
    <rPh sb="15" eb="16">
      <t>カン</t>
    </rPh>
    <phoneticPr fontId="1"/>
  </si>
  <si>
    <t>ASC12あり（発間1）</t>
    <phoneticPr fontId="1"/>
  </si>
  <si>
    <t>全身アロ</t>
    <rPh sb="0" eb="2">
      <t>ゼンシン</t>
    </rPh>
    <phoneticPr fontId="1"/>
  </si>
  <si>
    <t>くし Aβ</t>
    <phoneticPr fontId="1"/>
  </si>
  <si>
    <t>髪 LipAβLouAδ</t>
    <phoneticPr fontId="1"/>
  </si>
  <si>
    <t>ひげ LipCAδLou Aβ</t>
    <phoneticPr fontId="1"/>
  </si>
  <si>
    <t>眼鏡Aδ</t>
    <rPh sb="0" eb="2">
      <t>メガネ</t>
    </rPh>
    <phoneticPr fontId="1"/>
  </si>
  <si>
    <t>コンタクトAδ</t>
    <phoneticPr fontId="1"/>
  </si>
  <si>
    <t>イヤリングAδ</t>
    <phoneticPr fontId="1"/>
  </si>
  <si>
    <t>ネックレスAδ</t>
    <phoneticPr fontId="1"/>
  </si>
  <si>
    <t>窮屈帽子スカーフAδ16</t>
    <rPh sb="0" eb="2">
      <t>キュウクツ</t>
    </rPh>
    <rPh sb="2" eb="4">
      <t>ボウシ</t>
    </rPh>
    <phoneticPr fontId="1"/>
  </si>
  <si>
    <t>腕に何かAδ16</t>
    <rPh sb="0" eb="1">
      <t>ウデ</t>
    </rPh>
    <rPh sb="2" eb="3">
      <t>ナニ</t>
    </rPh>
    <phoneticPr fontId="1"/>
  </si>
  <si>
    <t>指輪 Aδ16</t>
    <rPh sb="0" eb="2">
      <t>ユビワ</t>
    </rPh>
    <phoneticPr fontId="1"/>
  </si>
  <si>
    <t>窮屈な服Aδ</t>
    <rPh sb="0" eb="2">
      <t>キュウクツ</t>
    </rPh>
    <rPh sb="3" eb="4">
      <t>フク</t>
    </rPh>
    <phoneticPr fontId="1"/>
  </si>
  <si>
    <t>重い毛布Aδ16</t>
    <rPh sb="0" eb="1">
      <t>オモ</t>
    </rPh>
    <rPh sb="2" eb="4">
      <t>モウフ</t>
    </rPh>
    <phoneticPr fontId="1"/>
  </si>
  <si>
    <t>頭シャワーLipC and AδLouAβ</t>
    <rPh sb="0" eb="1">
      <t>アタマ</t>
    </rPh>
    <phoneticPr fontId="1"/>
  </si>
  <si>
    <t>頭外シャワーLipC and AδLouAβ</t>
    <phoneticPr fontId="1"/>
  </si>
  <si>
    <t>枕C and Aδ</t>
    <rPh sb="0" eb="1">
      <t>マクラ</t>
    </rPh>
    <phoneticPr fontId="1"/>
  </si>
  <si>
    <t>熱頭部C and Aδ</t>
    <rPh sb="1" eb="3">
      <t>トウブ</t>
    </rPh>
    <phoneticPr fontId="1"/>
  </si>
  <si>
    <t>熱頭以外C and Aδ</t>
    <rPh sb="0" eb="1">
      <t>ネツ</t>
    </rPh>
    <rPh sb="1" eb="2">
      <t>アタマ</t>
    </rPh>
    <rPh sb="2" eb="4">
      <t>イガイ</t>
    </rPh>
    <phoneticPr fontId="1"/>
  </si>
  <si>
    <t>冷気頭C and Aδ</t>
    <rPh sb="0" eb="2">
      <t>レイキ</t>
    </rPh>
    <phoneticPr fontId="1"/>
  </si>
  <si>
    <t>冷気頭外C and Aδ</t>
    <rPh sb="0" eb="2">
      <t>レイキ</t>
    </rPh>
    <rPh sb="2" eb="3">
      <t>アタマ</t>
    </rPh>
    <rPh sb="3" eb="4">
      <t>ガイ</t>
    </rPh>
    <phoneticPr fontId="1"/>
  </si>
  <si>
    <t>cephalicアロ(ASC12/19)</t>
    <phoneticPr fontId="1"/>
  </si>
  <si>
    <t>cephalicアロ(ASC12/19)あり</t>
    <phoneticPr fontId="1"/>
  </si>
  <si>
    <t>extra cephアロ(ASC7/19)</t>
    <phoneticPr fontId="1"/>
  </si>
  <si>
    <t>extra cephアロ(ASC7/19)あり</t>
    <phoneticPr fontId="1"/>
  </si>
  <si>
    <t>Therm allo 8/19</t>
    <phoneticPr fontId="1"/>
  </si>
  <si>
    <t>Therm allo 8/19(Caδ）あり</t>
    <phoneticPr fontId="1"/>
  </si>
  <si>
    <t>Therm allo 3/12(Brain)</t>
    <phoneticPr fontId="1"/>
  </si>
  <si>
    <t>Therm allo3/12(Brain）あり</t>
    <phoneticPr fontId="1"/>
  </si>
  <si>
    <t>Therm allo 5/12(AnN)</t>
    <phoneticPr fontId="1"/>
  </si>
  <si>
    <t>Therm allo5/12((AnN）あり</t>
    <phoneticPr fontId="1"/>
  </si>
  <si>
    <t xml:space="preserve">Dym mech allo2/19 </t>
    <phoneticPr fontId="1"/>
  </si>
  <si>
    <t>Dym mec allo 2/19（Aβ）あり</t>
    <phoneticPr fontId="1"/>
  </si>
  <si>
    <r>
      <t>Dym mech allo 3/12(</t>
    </r>
    <r>
      <rPr>
        <b/>
        <sz val="10"/>
        <color theme="1"/>
        <rFont val="游ゴシック"/>
        <family val="2"/>
        <charset val="128"/>
        <scheme val="minor"/>
      </rPr>
      <t>B</t>
    </r>
    <r>
      <rPr>
        <sz val="10"/>
        <color theme="1"/>
        <rFont val="游ゴシック"/>
        <family val="2"/>
        <charset val="128"/>
        <scheme val="minor"/>
      </rPr>
      <t>rain)</t>
    </r>
    <phoneticPr fontId="1"/>
  </si>
  <si>
    <t>Dym mec allo 3/12（Brain）あり</t>
    <phoneticPr fontId="1"/>
  </si>
  <si>
    <r>
      <t>Dym mech allo 2/12(</t>
    </r>
    <r>
      <rPr>
        <b/>
        <sz val="10"/>
        <color theme="1"/>
        <rFont val="游ゴシック"/>
        <family val="2"/>
        <charset val="128"/>
        <scheme val="minor"/>
      </rPr>
      <t>AnN</t>
    </r>
    <r>
      <rPr>
        <sz val="10"/>
        <color theme="1"/>
        <rFont val="游ゴシック"/>
        <family val="2"/>
        <charset val="128"/>
        <scheme val="minor"/>
      </rPr>
      <t>)</t>
    </r>
    <phoneticPr fontId="1"/>
  </si>
  <si>
    <t>Dym mec allo 2/12（AnN）あり</t>
    <phoneticPr fontId="1"/>
  </si>
  <si>
    <t>Stat mec allo 9/19</t>
    <phoneticPr fontId="1"/>
  </si>
  <si>
    <t>Stat mec allo9/19（Aδ）あり</t>
    <phoneticPr fontId="1"/>
  </si>
  <si>
    <t>Stat mec allo 6/12(Brain)</t>
    <phoneticPr fontId="1"/>
  </si>
  <si>
    <t>Stat mec allo 6/12（Brain）あり</t>
    <phoneticPr fontId="1"/>
  </si>
  <si>
    <t>Stat mec allo 5/12(AnN)</t>
    <phoneticPr fontId="1"/>
  </si>
  <si>
    <t>Stat mec allo 5/12(AnN)あり</t>
    <phoneticPr fontId="1"/>
  </si>
  <si>
    <t>thermal4/19(枕なし）</t>
    <rPh sb="12" eb="13">
      <t>マクラ</t>
    </rPh>
    <phoneticPr fontId="1"/>
  </si>
  <si>
    <t>thermal4/19(枕なし）あり</t>
    <rPh sb="12" eb="13">
      <t>マクラ</t>
    </rPh>
    <phoneticPr fontId="1"/>
  </si>
  <si>
    <t>Mecha allo 15/19（含枕）</t>
    <rPh sb="17" eb="18">
      <t>フク</t>
    </rPh>
    <rPh sb="18" eb="19">
      <t>マクラ</t>
    </rPh>
    <phoneticPr fontId="1"/>
  </si>
  <si>
    <t>Mecha allo 15/19（含枕）あり</t>
    <phoneticPr fontId="1"/>
  </si>
  <si>
    <t>Stat mec allo 9/19-3（Aδ）</t>
    <phoneticPr fontId="1"/>
  </si>
  <si>
    <t>Stat mec allo ９/19-3（Aδ）あり</t>
    <phoneticPr fontId="1"/>
  </si>
  <si>
    <t>Dym mec allo 3/19-3（Aβ）</t>
    <phoneticPr fontId="1"/>
  </si>
  <si>
    <t>Dym mec allo 3/19-3（Aβ）あり</t>
    <phoneticPr fontId="1"/>
  </si>
  <si>
    <t>thermal4/19-3(Caδ）</t>
    <phoneticPr fontId="1"/>
  </si>
  <si>
    <t>thermal4/19-3(Caδ）あり</t>
    <phoneticPr fontId="1"/>
  </si>
  <si>
    <t>入浴について(記載の通り、記載なしは*)</t>
    <rPh sb="0" eb="2">
      <t>ニュウヨク</t>
    </rPh>
    <rPh sb="7" eb="9">
      <t>キサイ</t>
    </rPh>
    <rPh sb="10" eb="11">
      <t>トオ</t>
    </rPh>
    <rPh sb="13" eb="15">
      <t>キサイ</t>
    </rPh>
    <phoneticPr fontId="1"/>
  </si>
  <si>
    <t>Bフロ（ぬ1 熱2 気ない3 他4）</t>
    <rPh sb="7" eb="8">
      <t>アツ</t>
    </rPh>
    <rPh sb="10" eb="11">
      <t>キ</t>
    </rPh>
    <rPh sb="15" eb="16">
      <t>タ</t>
    </rPh>
    <phoneticPr fontId="1"/>
  </si>
  <si>
    <t>知覚過敏が頭痛にないときもある（はい1いいえ0）</t>
    <rPh sb="0" eb="4">
      <t>チカクカビン</t>
    </rPh>
    <rPh sb="5" eb="7">
      <t>ズツウ</t>
    </rPh>
    <phoneticPr fontId="1"/>
  </si>
  <si>
    <t>振動が頭に響く、あれば1、なければ0、記載なしは*</t>
    <rPh sb="0" eb="2">
      <t>シンドウ</t>
    </rPh>
    <rPh sb="19" eb="21">
      <t>キサイ</t>
    </rPh>
    <phoneticPr fontId="1"/>
  </si>
  <si>
    <t>肩凝り葛根湯</t>
    <phoneticPr fontId="1"/>
  </si>
  <si>
    <t>こめかみ圧痛あれば「1」、無ければ「0」なし（例：４/４以上はあり、3/3はなし、４/３はあり）</t>
    <phoneticPr fontId="1"/>
  </si>
  <si>
    <t>体幹全面4ｋｇ圧痛あれば「1」、無ければ「0」なし（例：４/４以上はあり、3/3はなし、４/３はあり）</t>
    <rPh sb="0" eb="2">
      <t>タイカン</t>
    </rPh>
    <rPh sb="2" eb="4">
      <t>ゼンメン</t>
    </rPh>
    <rPh sb="7" eb="9">
      <t>アッツウ</t>
    </rPh>
    <rPh sb="16" eb="17">
      <t>ナ</t>
    </rPh>
    <rPh sb="26" eb="27">
      <t>レイ</t>
    </rPh>
    <rPh sb="31" eb="33">
      <t>イジョウ</t>
    </rPh>
    <phoneticPr fontId="1"/>
  </si>
  <si>
    <t>肋骨とは体幹全面のこと</t>
    <rPh sb="0" eb="2">
      <t>ロッコツ</t>
    </rPh>
    <rPh sb="4" eb="6">
      <t>タイカン</t>
    </rPh>
    <rPh sb="6" eb="8">
      <t>ゼンメン</t>
    </rPh>
    <phoneticPr fontId="1"/>
  </si>
  <si>
    <t>肋骨は体幹全面のこと、体幹全面4ｋｇ圧痛8/5ならば緑のセルに8と5を入力。なければ*を入力</t>
    <rPh sb="0" eb="2">
      <t>ロッコツ</t>
    </rPh>
    <rPh sb="3" eb="5">
      <t>タイカン</t>
    </rPh>
    <rPh sb="5" eb="7">
      <t>ゼンメン</t>
    </rPh>
    <rPh sb="26" eb="27">
      <t>ミドリ</t>
    </rPh>
    <rPh sb="35" eb="37">
      <t>ニュウリョク</t>
    </rPh>
    <rPh sb="44" eb="46">
      <t>ニュウリョク</t>
    </rPh>
    <phoneticPr fontId="1"/>
  </si>
  <si>
    <t>自動計算　####が出たら0を入力</t>
    <rPh sb="0" eb="2">
      <t>ジドウ</t>
    </rPh>
    <rPh sb="2" eb="4">
      <t>ケイサン</t>
    </rPh>
    <rPh sb="10" eb="11">
      <t>デ</t>
    </rPh>
    <rPh sb="15" eb="17">
      <t>ニュウリョク</t>
    </rPh>
    <phoneticPr fontId="1"/>
  </si>
  <si>
    <t>左のピンクの数字が1以上ならば1、0ならば0</t>
    <phoneticPr fontId="1"/>
  </si>
  <si>
    <t>左の緑の数字が0-3なら0、4-6なら1、7以上2</t>
    <rPh sb="2" eb="3">
      <t>ミドリ</t>
    </rPh>
    <rPh sb="22" eb="24">
      <t>イジョウ</t>
    </rPh>
    <phoneticPr fontId="1"/>
  </si>
  <si>
    <t>肋骨は体幹全面のこと、体幹全面4ｋｇ圧痛8/5ならば緑のセルに8と5を入力（左に8、右に5）</t>
    <rPh sb="0" eb="2">
      <t>ロッコツ</t>
    </rPh>
    <rPh sb="3" eb="5">
      <t>タイカン</t>
    </rPh>
    <rPh sb="5" eb="7">
      <t>ゼンメン</t>
    </rPh>
    <rPh sb="26" eb="27">
      <t>ミドリ</t>
    </rPh>
    <rPh sb="35" eb="37">
      <t>ニュウリョク</t>
    </rPh>
    <rPh sb="38" eb="39">
      <t>ヒダリ</t>
    </rPh>
    <rPh sb="42" eb="43">
      <t>ミギ</t>
    </rPh>
    <phoneticPr fontId="1"/>
  </si>
  <si>
    <t>左のピンクの数字が1以上ならば1、0ならば0</t>
    <rPh sb="0" eb="1">
      <t>ヒダリ</t>
    </rPh>
    <rPh sb="6" eb="8">
      <t>スウジ</t>
    </rPh>
    <rPh sb="10" eb="12">
      <t>イジョウ</t>
    </rPh>
    <phoneticPr fontId="1"/>
  </si>
  <si>
    <t>前頚</t>
    <rPh sb="0" eb="1">
      <t>マエ</t>
    </rPh>
    <rPh sb="1" eb="2">
      <t>ケイ</t>
    </rPh>
    <phoneticPr fontId="1"/>
  </si>
  <si>
    <t>前5/6ならば緑のセルに5と6を入力。なければ*を入力</t>
    <rPh sb="0" eb="1">
      <t>マエ</t>
    </rPh>
    <rPh sb="7" eb="8">
      <t>ミドリ</t>
    </rPh>
    <rPh sb="16" eb="18">
      <t>ニュウリョク</t>
    </rPh>
    <rPh sb="25" eb="27">
      <t>ニュウリョク</t>
    </rPh>
    <phoneticPr fontId="1"/>
  </si>
  <si>
    <t>左の緑の数字が0-3なら0、4-6なら1、7以上2</t>
    <phoneticPr fontId="1"/>
  </si>
  <si>
    <t>前5/6ならば緑のセルに5と6を入力。なければ*を入力</t>
  </si>
  <si>
    <t>腕</t>
    <rPh sb="0" eb="1">
      <t>ウデ</t>
    </rPh>
    <phoneticPr fontId="1"/>
  </si>
  <si>
    <t>腕4/4ならば緑のセルに4と4を入力。なければ*を入力</t>
    <rPh sb="0" eb="1">
      <t>ウデ</t>
    </rPh>
    <phoneticPr fontId="1"/>
  </si>
  <si>
    <t>腕4/4ならば右の緑のセルに4と4を入力。なければ*を入力</t>
    <rPh sb="0" eb="1">
      <t>ウデ</t>
    </rPh>
    <rPh sb="7" eb="8">
      <t>ミギ</t>
    </rPh>
    <phoneticPr fontId="1"/>
  </si>
  <si>
    <t>後頭</t>
    <rPh sb="0" eb="2">
      <t>コウトウ</t>
    </rPh>
    <phoneticPr fontId="1"/>
  </si>
  <si>
    <t>後頭6/6ならば緑のセルに6と6を入力。なければ*を入力</t>
    <rPh sb="0" eb="2">
      <t>コウトウ</t>
    </rPh>
    <phoneticPr fontId="1"/>
  </si>
  <si>
    <t>肩</t>
    <rPh sb="0" eb="1">
      <t>カタ</t>
    </rPh>
    <phoneticPr fontId="1"/>
  </si>
  <si>
    <t>肩9/9ならば緑のセルに9と9を入力。なければ*を入力</t>
    <rPh sb="0" eb="1">
      <t>カタ</t>
    </rPh>
    <phoneticPr fontId="1"/>
  </si>
  <si>
    <t>自動計算　####、-値が出たら0を入力　</t>
    <rPh sb="0" eb="2">
      <t>ジドウ</t>
    </rPh>
    <rPh sb="2" eb="4">
      <t>ケイサン</t>
    </rPh>
    <rPh sb="11" eb="12">
      <t>チ</t>
    </rPh>
    <rPh sb="13" eb="14">
      <t>デ</t>
    </rPh>
    <rPh sb="18" eb="20">
      <t>ニュウリョク</t>
    </rPh>
    <phoneticPr fontId="1"/>
  </si>
  <si>
    <t>肩5/5ならば緑のセルに6と6を入力。なければ*を入力</t>
    <rPh sb="0" eb="1">
      <t>カタ</t>
    </rPh>
    <phoneticPr fontId="1"/>
  </si>
  <si>
    <t>背</t>
    <rPh sb="0" eb="1">
      <t>セ</t>
    </rPh>
    <phoneticPr fontId="1"/>
  </si>
  <si>
    <t>背-ならば両方なし。緑のセルに*と*を入力。</t>
    <rPh sb="0" eb="1">
      <t>セ</t>
    </rPh>
    <rPh sb="5" eb="7">
      <t>リョウホウ</t>
    </rPh>
    <phoneticPr fontId="1"/>
  </si>
  <si>
    <t>臀</t>
    <rPh sb="0" eb="1">
      <t>ドン</t>
    </rPh>
    <phoneticPr fontId="1"/>
  </si>
  <si>
    <t>臀部4/4ならば緑のセルに4と4を入力。</t>
    <rPh sb="0" eb="2">
      <t>デンブ</t>
    </rPh>
    <phoneticPr fontId="1"/>
  </si>
  <si>
    <t>殿部-ならば両方なし。緑のセルに*と*を入力。</t>
    <rPh sb="0" eb="2">
      <t>デンブ</t>
    </rPh>
    <rPh sb="6" eb="8">
      <t>リョウホウ</t>
    </rPh>
    <phoneticPr fontId="1"/>
  </si>
  <si>
    <t>転</t>
    <rPh sb="0" eb="1">
      <t>テン</t>
    </rPh>
    <phoneticPr fontId="1"/>
  </si>
  <si>
    <t>転-/-ならば両方なし。緑のセルに*と*を入力。</t>
    <rPh sb="0" eb="1">
      <t>テン</t>
    </rPh>
    <rPh sb="7" eb="9">
      <t>リョウホウ</t>
    </rPh>
    <phoneticPr fontId="1"/>
  </si>
  <si>
    <t>膝</t>
    <rPh sb="0" eb="1">
      <t>ヒザ</t>
    </rPh>
    <phoneticPr fontId="1"/>
  </si>
  <si>
    <t>膝-ならば両方なし。緑のセルに*と*を入力。</t>
    <rPh sb="0" eb="1">
      <t>ヒザ</t>
    </rPh>
    <rPh sb="5" eb="7">
      <t>リョウホウ</t>
    </rPh>
    <phoneticPr fontId="1"/>
  </si>
  <si>
    <t>ＴＰ18</t>
    <phoneticPr fontId="1"/>
  </si>
  <si>
    <t>ＴＰ18あり7</t>
    <phoneticPr fontId="1"/>
  </si>
  <si>
    <t>ＴＰ18あり8</t>
    <phoneticPr fontId="1"/>
  </si>
  <si>
    <t>TP18あり3</t>
    <phoneticPr fontId="1"/>
  </si>
  <si>
    <t>アロ12-4群7</t>
    <rPh sb="6" eb="7">
      <t>グン</t>
    </rPh>
    <phoneticPr fontId="1"/>
  </si>
  <si>
    <t>アロ12-4群8</t>
    <rPh sb="6" eb="7">
      <t>グン</t>
    </rPh>
    <phoneticPr fontId="1"/>
  </si>
  <si>
    <t>アロ16-4群7</t>
    <rPh sb="6" eb="7">
      <t>グン</t>
    </rPh>
    <phoneticPr fontId="1"/>
  </si>
  <si>
    <t>アロ16-4群8</t>
    <rPh sb="6" eb="7">
      <t>グン</t>
    </rPh>
    <phoneticPr fontId="1"/>
  </si>
  <si>
    <t>ＦＭＴＰ18</t>
    <phoneticPr fontId="1"/>
  </si>
  <si>
    <t>EAH18</t>
    <phoneticPr fontId="1"/>
  </si>
  <si>
    <t>TP16</t>
    <phoneticPr fontId="1"/>
  </si>
  <si>
    <t>ＥＡＨ16</t>
    <phoneticPr fontId="1"/>
  </si>
  <si>
    <t>TP14</t>
    <phoneticPr fontId="1"/>
  </si>
  <si>
    <t>EAH14</t>
    <phoneticPr fontId="1"/>
  </si>
  <si>
    <t>TP12</t>
    <phoneticPr fontId="1"/>
  </si>
  <si>
    <t>EAH12</t>
    <phoneticPr fontId="1"/>
  </si>
  <si>
    <t>TP10</t>
    <phoneticPr fontId="1"/>
  </si>
  <si>
    <t>EAH10</t>
    <phoneticPr fontId="1"/>
  </si>
  <si>
    <t>UTP8</t>
    <phoneticPr fontId="1"/>
  </si>
  <si>
    <t>UEAH8</t>
    <phoneticPr fontId="1"/>
  </si>
  <si>
    <t>LTP10</t>
    <phoneticPr fontId="1"/>
  </si>
  <si>
    <t>LEAH10</t>
    <phoneticPr fontId="1"/>
  </si>
  <si>
    <t>緊張型</t>
    <rPh sb="0" eb="3">
      <t>キンチョウガタ</t>
    </rPh>
    <phoneticPr fontId="1"/>
  </si>
  <si>
    <t>薬物乱用頭痛があればあり</t>
    <rPh sb="0" eb="2">
      <t>ヤクブツ</t>
    </rPh>
    <rPh sb="2" eb="4">
      <t>ランヨウ</t>
    </rPh>
    <rPh sb="4" eb="6">
      <t>ズツウ</t>
    </rPh>
    <phoneticPr fontId="1"/>
  </si>
  <si>
    <t>今回の内服薬　頭痛薬すべて　</t>
    <rPh sb="0" eb="2">
      <t>コンカイ</t>
    </rPh>
    <rPh sb="3" eb="6">
      <t>ナイフクヤク</t>
    </rPh>
    <rPh sb="7" eb="9">
      <t>ズツウ</t>
    </rPh>
    <rPh sb="9" eb="10">
      <t>ヤク</t>
    </rPh>
    <phoneticPr fontId="1"/>
  </si>
  <si>
    <t>今回のトリプタン：レルパックス、イミグラン、マクサルト、ゾーミック、アマージならば1</t>
    <rPh sb="0" eb="2">
      <t>コンカイ</t>
    </rPh>
    <phoneticPr fontId="1"/>
  </si>
  <si>
    <t>今回のNSAIDS::ロキソニン、ソレトン、ボルタレン、カロナール、セレコックス、ブルフェン、ナボール、インテバンＳＰ、インフリーならば1</t>
    <phoneticPr fontId="1"/>
  </si>
  <si>
    <t>今回の予防薬：デパケン、テラナス、ミグシス、インデラルならば1</t>
    <rPh sb="3" eb="6">
      <t>ヨボウヤク</t>
    </rPh>
    <phoneticPr fontId="1"/>
  </si>
  <si>
    <t>今回リリカ、サインバルタあれば1</t>
    <phoneticPr fontId="1"/>
  </si>
  <si>
    <t>今回の漢方：葛根湯、呉茱萸湯、五苓散、釣藤散ならば1</t>
    <rPh sb="3" eb="5">
      <t>カンポウ</t>
    </rPh>
    <rPh sb="6" eb="8">
      <t>カッコン</t>
    </rPh>
    <rPh sb="8" eb="9">
      <t>トウ</t>
    </rPh>
    <rPh sb="10" eb="14">
      <t>ゴシュユトウ</t>
    </rPh>
    <rPh sb="15" eb="18">
      <t>ゴレイサン</t>
    </rPh>
    <rPh sb="19" eb="22">
      <t>チョウトウサン</t>
    </rPh>
    <phoneticPr fontId="1"/>
  </si>
  <si>
    <t>今回のその他：左記以外すべて記載通り</t>
    <rPh sb="5" eb="6">
      <t>タ</t>
    </rPh>
    <rPh sb="7" eb="9">
      <t>サキ</t>
    </rPh>
    <rPh sb="9" eb="11">
      <t>イガイ</t>
    </rPh>
    <rPh sb="14" eb="16">
      <t>キサイ</t>
    </rPh>
    <rPh sb="16" eb="17">
      <t>ドオ</t>
    </rPh>
    <phoneticPr fontId="1"/>
  </si>
  <si>
    <t>Dﾄﾘﾌﾟﾀﾝ直近</t>
    <rPh sb="7" eb="9">
      <t>チョッキン</t>
    </rPh>
    <phoneticPr fontId="1"/>
  </si>
  <si>
    <t>DNSAIDｓ直近</t>
    <rPh sb="7" eb="9">
      <t>チョッキン</t>
    </rPh>
    <phoneticPr fontId="1"/>
  </si>
  <si>
    <t>D予防薬直近</t>
    <rPh sb="1" eb="4">
      <t>ヨボウヤク</t>
    </rPh>
    <rPh sb="4" eb="6">
      <t>チョッキン</t>
    </rPh>
    <phoneticPr fontId="1"/>
  </si>
  <si>
    <t>Dﾃﾞﾊﾟｹﾝ直近</t>
    <rPh sb="7" eb="9">
      <t>チョッキン</t>
    </rPh>
    <phoneticPr fontId="1"/>
  </si>
  <si>
    <t>Dﾘﾘｶｻｲﾝﾊﾞﾙﾀ直近</t>
    <rPh sb="11" eb="13">
      <t>チョッキン</t>
    </rPh>
    <phoneticPr fontId="1"/>
  </si>
  <si>
    <t>Dなし直近</t>
    <rPh sb="3" eb="5">
      <t>チョッキン</t>
    </rPh>
    <phoneticPr fontId="1"/>
  </si>
  <si>
    <t>medication-overuse headache</t>
    <phoneticPr fontId="1"/>
  </si>
  <si>
    <t>1(≦5)</t>
    <phoneticPr fontId="1"/>
  </si>
  <si>
    <t>42℃</t>
  </si>
  <si>
    <r>
      <t>1</t>
    </r>
    <r>
      <rPr>
        <sz val="10"/>
        <color theme="1"/>
        <rFont val="游ゴシック"/>
        <family val="3"/>
        <charset val="128"/>
      </rPr>
      <t>、入浴で改善なし</t>
    </r>
    <rPh sb="2" eb="9">
      <t>ニュウ</t>
    </rPh>
    <phoneticPr fontId="5"/>
  </si>
  <si>
    <t>あり</t>
    <phoneticPr fontId="1"/>
  </si>
  <si>
    <r>
      <rPr>
        <sz val="10"/>
        <color theme="1"/>
        <rFont val="游ゴシック"/>
        <family val="3"/>
        <charset val="128"/>
      </rPr>
      <t>肋骨</t>
    </r>
    <rPh sb="0" eb="2">
      <t>ロッコツ</t>
    </rPh>
    <phoneticPr fontId="1"/>
  </si>
  <si>
    <r>
      <rPr>
        <sz val="10"/>
        <color theme="1"/>
        <rFont val="游ゴシック"/>
        <family val="3"/>
        <charset val="128"/>
      </rPr>
      <t>前頚</t>
    </r>
    <rPh sb="0" eb="1">
      <t>マエ</t>
    </rPh>
    <rPh sb="1" eb="2">
      <t>ケイ</t>
    </rPh>
    <phoneticPr fontId="1"/>
  </si>
  <si>
    <r>
      <rPr>
        <sz val="10"/>
        <color theme="1"/>
        <rFont val="游ゴシック"/>
        <family val="3"/>
        <charset val="128"/>
      </rPr>
      <t>腕</t>
    </r>
    <rPh sb="0" eb="1">
      <t>ウデ</t>
    </rPh>
    <phoneticPr fontId="1"/>
  </si>
  <si>
    <r>
      <rPr>
        <sz val="10"/>
        <color theme="1"/>
        <rFont val="游ゴシック"/>
        <family val="3"/>
        <charset val="128"/>
      </rPr>
      <t>後頭</t>
    </r>
    <rPh sb="0" eb="2">
      <t>コウトウ</t>
    </rPh>
    <phoneticPr fontId="1"/>
  </si>
  <si>
    <r>
      <rPr>
        <sz val="10"/>
        <color theme="1"/>
        <rFont val="游ゴシック"/>
        <family val="3"/>
        <charset val="128"/>
      </rPr>
      <t>肩</t>
    </r>
    <rPh sb="0" eb="1">
      <t>カタ</t>
    </rPh>
    <phoneticPr fontId="1"/>
  </si>
  <si>
    <r>
      <rPr>
        <sz val="10"/>
        <rFont val="游ゴシック"/>
        <family val="3"/>
        <charset val="128"/>
      </rPr>
      <t>背</t>
    </r>
    <rPh sb="0" eb="1">
      <t>セ</t>
    </rPh>
    <phoneticPr fontId="1"/>
  </si>
  <si>
    <r>
      <rPr>
        <sz val="10"/>
        <color theme="1"/>
        <rFont val="游ゴシック"/>
        <family val="3"/>
        <charset val="128"/>
      </rPr>
      <t>臀</t>
    </r>
    <rPh sb="0" eb="1">
      <t>ドン</t>
    </rPh>
    <phoneticPr fontId="1"/>
  </si>
  <si>
    <r>
      <rPr>
        <sz val="10"/>
        <color theme="1"/>
        <rFont val="游ゴシック"/>
        <family val="3"/>
        <charset val="128"/>
      </rPr>
      <t>転</t>
    </r>
    <rPh sb="0" eb="1">
      <t>テン</t>
    </rPh>
    <phoneticPr fontId="1"/>
  </si>
  <si>
    <r>
      <rPr>
        <sz val="10"/>
        <color theme="1"/>
        <rFont val="游ゴシック"/>
        <family val="3"/>
        <charset val="128"/>
      </rPr>
      <t>膝</t>
    </r>
    <rPh sb="0" eb="1">
      <t>ヒザ</t>
    </rPh>
    <phoneticPr fontId="1"/>
  </si>
  <si>
    <t>デパケン　ゾーミック　</t>
    <phoneticPr fontId="1"/>
  </si>
  <si>
    <t>ワイパックス</t>
  </si>
  <si>
    <t>ｱｶﾂﾁﾕｳ</t>
  </si>
  <si>
    <t>ﾔﾏｸﾞﾁｱｷｺ</t>
    <phoneticPr fontId="1"/>
  </si>
  <si>
    <t>なし</t>
    <phoneticPr fontId="1"/>
  </si>
  <si>
    <t>肋骨</t>
    <rPh sb="0" eb="2">
      <t>ロッコツ</t>
    </rPh>
    <phoneticPr fontId="1"/>
  </si>
  <si>
    <t>ﾚﾙﾊﾟｯｸｽ</t>
    <phoneticPr fontId="1"/>
  </si>
  <si>
    <t>ﾅｳｾﾞﾘﾝ、ﾄﾘﾌﾟﾀﾉｰﾙ</t>
    <phoneticPr fontId="1"/>
  </si>
  <si>
    <t>40℃</t>
  </si>
  <si>
    <t>－</t>
    <phoneticPr fontId="1"/>
  </si>
  <si>
    <t>+</t>
    <phoneticPr fontId="1"/>
  </si>
  <si>
    <t>－</t>
  </si>
  <si>
    <t>41℃</t>
  </si>
  <si>
    <t>頭痛の処方なし</t>
    <rPh sb="0" eb="2">
      <t>ズツウ</t>
    </rPh>
    <rPh sb="3" eb="5">
      <t>ショホウ</t>
    </rPh>
    <phoneticPr fontId="1"/>
  </si>
  <si>
    <t>chronic migraine</t>
    <phoneticPr fontId="1"/>
  </si>
  <si>
    <t>ｲﾁﾑﾗﾖｼｴ</t>
    <phoneticPr fontId="1"/>
  </si>
  <si>
    <t>38℃</t>
    <phoneticPr fontId="1"/>
  </si>
  <si>
    <t>(中途覚醒)</t>
    <phoneticPr fontId="1"/>
  </si>
  <si>
    <t>薬物乱用頭痛</t>
  </si>
  <si>
    <t>ﾂﾑﾗ芍薬甘草湯ｴｷｽ</t>
    <rPh sb="3" eb="8">
      <t>シャクヤクカンゾウトウ</t>
    </rPh>
    <phoneticPr fontId="1"/>
  </si>
  <si>
    <t>-</t>
    <phoneticPr fontId="1"/>
  </si>
  <si>
    <t>-</t>
  </si>
  <si>
    <t>レルパックス</t>
    <phoneticPr fontId="1"/>
  </si>
  <si>
    <t>ナウゼリン</t>
  </si>
  <si>
    <t>ﾊｷﾞﾜﾗﾕｶ</t>
  </si>
  <si>
    <t>ﾌﾙｶﾜﾏﾘ</t>
    <phoneticPr fontId="1"/>
  </si>
  <si>
    <t>ﾅｳｾﾞﾘﾝ、ｾﾙｼﾝ、ｱﾛﾁﾉﾛｰﾙ、ﾃﾙﾈﾘﾝ、</t>
    <phoneticPr fontId="1"/>
  </si>
  <si>
    <t>ｾﾙｼﾝ、ｱﾛﾁﾉﾛｰﾙ</t>
    <phoneticPr fontId="1"/>
  </si>
  <si>
    <t>missing some variables</t>
    <phoneticPr fontId="1"/>
  </si>
  <si>
    <t>ｺﾓﾘﾕｷｴ</t>
    <phoneticPr fontId="1"/>
  </si>
  <si>
    <t>ｲﾐｸﾞﾗﾝ錠</t>
    <rPh sb="6" eb="7">
      <t>ジョウ</t>
    </rPh>
    <phoneticPr fontId="1"/>
  </si>
  <si>
    <t>ﾅｳｾﾞﾘﾝ　ﾒﾘｽﾛﾝ　ｱﾃﾞﾎｽｺｰﾜ</t>
    <phoneticPr fontId="1"/>
  </si>
  <si>
    <t>ﾅｶｻﾞﾜﾏﾅﾐ</t>
  </si>
  <si>
    <t>ﾌﾟﾘﾝﾍﾟﾗﾝ　ﾂﾑﾗ半夏厚朴湯ｴｷｽ</t>
    <rPh sb="12" eb="14">
      <t>ハンゲ</t>
    </rPh>
    <rPh sb="14" eb="15">
      <t>アツ</t>
    </rPh>
    <rPh sb="15" eb="16">
      <t>ボク</t>
    </rPh>
    <rPh sb="16" eb="17">
      <t>ユ</t>
    </rPh>
    <phoneticPr fontId="1"/>
  </si>
  <si>
    <t>ﾂﾁﾔｱﾄﾘ</t>
  </si>
  <si>
    <t>43℃</t>
  </si>
  <si>
    <t>レルパックス</t>
  </si>
  <si>
    <t>occipital neuralgia</t>
    <phoneticPr fontId="1"/>
  </si>
  <si>
    <t>ﾖｼﾀﾞｱｷﾎ</t>
    <phoneticPr fontId="1"/>
  </si>
  <si>
    <t>40℃</t>
    <phoneticPr fontId="1"/>
  </si>
  <si>
    <t>ｶﾛﾅｰﾙ</t>
    <phoneticPr fontId="1"/>
  </si>
  <si>
    <t>ﾋﾞﾀﾀﾞﾝ</t>
    <phoneticPr fontId="1"/>
  </si>
  <si>
    <r>
      <rPr>
        <sz val="10"/>
        <color theme="1"/>
        <rFont val="游ゴシック"/>
        <family val="3"/>
        <charset val="128"/>
      </rPr>
      <t>頭痛の処方なし</t>
    </r>
    <rPh sb="0" eb="2">
      <t>ズツウ</t>
    </rPh>
    <rPh sb="3" eb="5">
      <t>ショホウ</t>
    </rPh>
    <phoneticPr fontId="1"/>
  </si>
  <si>
    <t>テグレトール　ビタダン　ノイロトロピン　テルネリン</t>
  </si>
  <si>
    <t>ｻｶﾍﾞﾉｿﾞﾐ</t>
  </si>
  <si>
    <t>1、入浴で改善たまにする</t>
  </si>
  <si>
    <t>+</t>
  </si>
  <si>
    <t>レルパックｽ　ソレトン</t>
    <phoneticPr fontId="1"/>
  </si>
  <si>
    <t>ビタダン　ﾉｲﾛﾄﾛﾋﾟﾝ　ﾅｳｾﾞﾘﾝ</t>
  </si>
  <si>
    <t>ｱﾏﾘｴﾘ</t>
  </si>
  <si>
    <r>
      <rPr>
        <sz val="10"/>
        <color theme="1"/>
        <rFont val="游ゴシック"/>
        <family val="3"/>
        <charset val="128"/>
      </rPr>
      <t>今回後頭神経痛</t>
    </r>
    <rPh sb="0" eb="2">
      <t>コンカイ</t>
    </rPh>
    <rPh sb="2" eb="7">
      <t>コウ</t>
    </rPh>
    <phoneticPr fontId="5"/>
  </si>
  <si>
    <t>ｵｵｴｶﾎﾘ</t>
    <phoneticPr fontId="1"/>
  </si>
  <si>
    <t>ｿﾚﾄﾝ</t>
    <phoneticPr fontId="1"/>
  </si>
  <si>
    <t>ﾃｸﾞﾚﾄｰﾙ　ﾉｲﾛﾄﾛﾋﾟﾝ　ﾋﾞﾀﾀﾞﾝ</t>
    <phoneticPr fontId="1"/>
  </si>
  <si>
    <t>ｶﾜｸﾞﾁﾄｼﾊﾙ</t>
    <phoneticPr fontId="1"/>
  </si>
  <si>
    <t>ﾏｸｻﾙﾄ</t>
    <phoneticPr fontId="1"/>
  </si>
  <si>
    <t>ﾛｷｿﾆﾝﾃｰﾌﾟ</t>
    <phoneticPr fontId="1"/>
  </si>
  <si>
    <t>ｱﾗｲｴﾘ</t>
    <phoneticPr fontId="1"/>
  </si>
  <si>
    <t>ﾂﾑﾗ半夏厚朴湯、ﾋﾞﾀﾀﾞﾝ、ﾉｲﾛﾄﾛﾋﾟﾝ、芍薬甘草湯、ﾃﾙﾈﾘﾝ</t>
    <rPh sb="3" eb="8">
      <t>ハンゲコウボクトウ</t>
    </rPh>
    <rPh sb="25" eb="27">
      <t>シャクヤク</t>
    </rPh>
    <rPh sb="27" eb="30">
      <t>カンゾウトウ</t>
    </rPh>
    <phoneticPr fontId="1"/>
  </si>
  <si>
    <t>valproate</t>
    <phoneticPr fontId="1"/>
  </si>
  <si>
    <t>ｻｻｷｻﾌﾞﾘﾅ</t>
  </si>
  <si>
    <t>あり</t>
  </si>
  <si>
    <r>
      <rPr>
        <sz val="10"/>
        <color theme="1"/>
        <rFont val="游ゴシック"/>
        <family val="3"/>
        <charset val="128"/>
      </rPr>
      <t>肩痛</t>
    </r>
    <rPh sb="0" eb="1">
      <t>カタ</t>
    </rPh>
    <rPh sb="1" eb="2">
      <t>ツウ</t>
    </rPh>
    <phoneticPr fontId="1"/>
  </si>
  <si>
    <t>ｶﾄﾞｲﾕｷ</t>
  </si>
  <si>
    <t>ｿﾞｰﾐｯｸ　ﾃﾞﾊﾟｹﾝ　ﾌﾞﾙﾌｪﾝ</t>
  </si>
  <si>
    <t>PL顆粒　ﾅｳｾﾞﾘﾝ</t>
    <rPh sb="2" eb="4">
      <t>カリュウ</t>
    </rPh>
    <phoneticPr fontId="1"/>
  </si>
  <si>
    <t>ﾌﾅｷｸﾆｺ</t>
  </si>
  <si>
    <t>39℃</t>
  </si>
  <si>
    <t>ﾚﾙﾊﾟｯｸｽ　ｲﾝﾃﾞﾗﾙ　ﾐｸﾞｼｽ　ﾃﾞﾊﾟｹﾝ　</t>
  </si>
  <si>
    <t>ﾅｳｾﾞﾘﾝ</t>
  </si>
  <si>
    <t>ﾓﾘｲｽﾞﾐｷﾇｺ</t>
    <phoneticPr fontId="1"/>
  </si>
  <si>
    <t>ﾚﾙﾊﾟｯｸｽ　ﾃﾞﾊﾟｹﾝ</t>
    <phoneticPr fontId="1"/>
  </si>
  <si>
    <t>ﾅｳｾﾞﾘﾝ</t>
    <phoneticPr fontId="1"/>
  </si>
  <si>
    <t>ｾﾌｧﾄﾞｰﾙ</t>
    <phoneticPr fontId="1"/>
  </si>
  <si>
    <t>デパケン　ロキソニン</t>
    <phoneticPr fontId="1"/>
  </si>
  <si>
    <t>ｳｴﾀﾞﾐﾄﾞﾘ</t>
  </si>
  <si>
    <t>マクサルト</t>
    <phoneticPr fontId="1"/>
  </si>
  <si>
    <t>ｵｷﾞﾊﾗﾕﾘｺ</t>
  </si>
  <si>
    <t>2(6-10)</t>
    <phoneticPr fontId="1"/>
  </si>
  <si>
    <t>イミグラン点鼻液　ナボールSRカプセル</t>
    <phoneticPr fontId="1"/>
  </si>
  <si>
    <t>ｼﾉﾊﾗﾐﾕｷ</t>
  </si>
  <si>
    <t>ﾖﾀﾞｶﾖ</t>
    <phoneticPr fontId="1"/>
  </si>
  <si>
    <t>ﾏｸｻﾙﾄ　ﾛｷｿﾆﾝ</t>
    <phoneticPr fontId="1"/>
  </si>
  <si>
    <t>ｶﾞｽﾛﾝ　ｱﾝﾅｶ　ﾋﾞﾗﾉｱ　ﾅｳｾﾞﾘﾝ</t>
    <phoneticPr fontId="1"/>
  </si>
  <si>
    <t>ｶﾞｽﾛﾝ　ｱﾝﾅｶ　ﾋﾞﾗﾉｱ　ﾅｳｾﾞﾘﾝ</t>
  </si>
  <si>
    <t>デパケン　マクサルト</t>
    <phoneticPr fontId="1"/>
  </si>
  <si>
    <r>
      <rPr>
        <sz val="10"/>
        <color theme="1"/>
        <rFont val="游ゴシック"/>
        <family val="3"/>
        <charset val="128"/>
      </rPr>
      <t>ﾛｷｿﾆﾝﾃｰﾌﾟ　</t>
    </r>
    <r>
      <rPr>
        <sz val="10"/>
        <color theme="1"/>
        <rFont val="Arial"/>
        <family val="2"/>
      </rPr>
      <t>PL</t>
    </r>
    <r>
      <rPr>
        <sz val="10"/>
        <color theme="1"/>
        <rFont val="游ゴシック"/>
        <family val="3"/>
        <charset val="128"/>
      </rPr>
      <t>配合顆粒</t>
    </r>
    <rPh sb="12" eb="14">
      <t>ハイゴウ</t>
    </rPh>
    <rPh sb="14" eb="16">
      <t>カリュウ</t>
    </rPh>
    <phoneticPr fontId="5"/>
  </si>
  <si>
    <t>ﾀｶﾊｼﾐﾂｴ</t>
  </si>
  <si>
    <t>ｺﾓﾘﾖｼｺ</t>
  </si>
  <si>
    <t>sinusitis</t>
    <phoneticPr fontId="1"/>
  </si>
  <si>
    <t>ｱｻｶﾜﾑﾂﾐ</t>
    <phoneticPr fontId="1"/>
  </si>
  <si>
    <t>ﾗｽﾋﾞｯｸ、ﾑｺﾀﾞｲﾝ、ﾋﾞﾀﾀﾞﾝ、ﾉｲﾛﾄﾛﾋﾟﾝ</t>
    <phoneticPr fontId="1"/>
  </si>
  <si>
    <t>±</t>
    <phoneticPr fontId="1"/>
  </si>
  <si>
    <t>ﾏﾂｻﾞｷﾐﾂﾖｼ</t>
    <phoneticPr fontId="1"/>
  </si>
  <si>
    <t>ｶﾅｲｱｷｺ</t>
  </si>
  <si>
    <t>Sjogren's Syndrome</t>
  </si>
  <si>
    <r>
      <t>1</t>
    </r>
    <r>
      <rPr>
        <sz val="10"/>
        <color theme="1"/>
        <rFont val="游ゴシック"/>
        <family val="3"/>
        <charset val="128"/>
      </rPr>
      <t>、入浴で時々改善する</t>
    </r>
    <rPh sb="2" eb="4">
      <t>ニュウヨク</t>
    </rPh>
    <rPh sb="5" eb="7">
      <t>トキドキ</t>
    </rPh>
    <rPh sb="7" eb="9">
      <t>カイゼン</t>
    </rPh>
    <phoneticPr fontId="5"/>
  </si>
  <si>
    <t>ｱｶﾂﾁｱｻｺ</t>
  </si>
  <si>
    <t>major depressive disorder</t>
    <phoneticPr fontId="1"/>
  </si>
  <si>
    <t>3(11-20)</t>
    <phoneticPr fontId="1"/>
  </si>
  <si>
    <t>ｶﾄｳﾕｳｶ</t>
    <phoneticPr fontId="1"/>
  </si>
  <si>
    <t>ﾚﾙﾊﾟｯｸｽ　</t>
    <phoneticPr fontId="1"/>
  </si>
  <si>
    <t>ﾅｳｾﾞﾘﾝ　ｸﾗｼｴ桂枝加芍薬湯エキス　ｸﾞｰﾌｨｽ</t>
    <rPh sb="11" eb="12">
      <t>ケイ</t>
    </rPh>
    <rPh sb="12" eb="13">
      <t>エダ</t>
    </rPh>
    <rPh sb="13" eb="14">
      <t>カ</t>
    </rPh>
    <rPh sb="14" eb="16">
      <t>シャクヤク</t>
    </rPh>
    <rPh sb="16" eb="17">
      <t>トウ</t>
    </rPh>
    <phoneticPr fontId="1"/>
  </si>
  <si>
    <t>ｸﾗﾋﾞｯﾄ　ﾅｳｾﾞﾘﾝ</t>
    <phoneticPr fontId="1"/>
  </si>
  <si>
    <t>tension-type headache</t>
    <phoneticPr fontId="1"/>
  </si>
  <si>
    <t>headache attributed to disorder of the neck 11.2</t>
    <phoneticPr fontId="1"/>
  </si>
  <si>
    <t>ﾂﾁﾔﾔｴﾐ</t>
    <phoneticPr fontId="1"/>
  </si>
  <si>
    <t>ﾘﾊﾞﾛ　ﾓｰﾗｽﾃｰﾌﾟ　ﾈｷｼｳﾑｶﾌﾟｾﾙ　ﾂﾑﾗ半夏厚朴湯</t>
    <rPh sb="25" eb="30">
      <t>ハンゲコウボクトウ</t>
    </rPh>
    <phoneticPr fontId="1"/>
  </si>
  <si>
    <t>ｱｲﾀﾞｺｳｼﾞ</t>
    <phoneticPr fontId="1"/>
  </si>
  <si>
    <t>ｲﾘﾍﾞﾀｸﾏ</t>
    <phoneticPr fontId="1"/>
  </si>
  <si>
    <t>ﾃﾞﾊﾟｹﾝ</t>
    <phoneticPr fontId="1"/>
  </si>
  <si>
    <t>ﾄﾗﾍﾞﾙﾐﾝ</t>
    <phoneticPr fontId="1"/>
  </si>
  <si>
    <t>ｻﾝﾍﾟｲﾘｭｳﾄ</t>
    <phoneticPr fontId="1"/>
  </si>
  <si>
    <t>ｲﾐｸﾞﾗﾝ</t>
    <phoneticPr fontId="1"/>
  </si>
  <si>
    <t>ｲﾐｸﾞﾗﾝ　ﾌﾞﾙﾌｪﾝ　</t>
    <phoneticPr fontId="1"/>
  </si>
  <si>
    <t>ﾅｳｾﾞﾘﾝ　ﾓｰﾗｽﾃｰﾌﾟ</t>
    <phoneticPr fontId="1"/>
  </si>
  <si>
    <t>ｶﾅｲｱﾔｶ</t>
    <phoneticPr fontId="1"/>
  </si>
  <si>
    <t>39℃</t>
    <phoneticPr fontId="1"/>
  </si>
  <si>
    <t>ﾋﾞﾀﾀﾞﾝ配合錠、ﾓｰﾗｽﾃｰﾌﾟ、ﾅｳｾﾞﾘﾝ</t>
    <rPh sb="6" eb="8">
      <t>ハイゴウ</t>
    </rPh>
    <rPh sb="8" eb="9">
      <t>ジョウ</t>
    </rPh>
    <phoneticPr fontId="1"/>
  </si>
  <si>
    <t>ﾀｷﾓﾄﾀﾀﾞｱｷ</t>
  </si>
  <si>
    <t>ゾーミック　デパケン　ナボール</t>
  </si>
  <si>
    <t>デパス　ガスロン　ネキシュウム　ロキソニンテープ</t>
  </si>
  <si>
    <t>ﾏﾄﾊﾞﾏﾅﾐ</t>
    <phoneticPr fontId="1"/>
  </si>
  <si>
    <t>緊張型頭痛（圧痛あり）</t>
    <rPh sb="0" eb="5">
      <t>キンチョウガタズツウ</t>
    </rPh>
    <rPh sb="6" eb="8">
      <t>アッツウ</t>
    </rPh>
    <phoneticPr fontId="1"/>
  </si>
  <si>
    <t>ﾏｸｻﾙﾄ　ｿﾚﾄﾝ　</t>
    <phoneticPr fontId="1"/>
  </si>
  <si>
    <t>ﾀｶｾﾉﾘｺ</t>
    <phoneticPr fontId="1"/>
  </si>
  <si>
    <t>42℃</t>
    <phoneticPr fontId="1"/>
  </si>
  <si>
    <t>OSAS</t>
    <phoneticPr fontId="1"/>
  </si>
  <si>
    <t>ユニシア</t>
  </si>
  <si>
    <t>？</t>
  </si>
  <si>
    <r>
      <rPr>
        <sz val="10"/>
        <color theme="1"/>
        <rFont val="游ゴシック"/>
        <family val="3"/>
        <charset val="128"/>
      </rPr>
      <t>左肩痛治療中</t>
    </r>
    <rPh sb="0" eb="1">
      <t>ヒ</t>
    </rPh>
    <rPh sb="1" eb="2">
      <t>カタ</t>
    </rPh>
    <rPh sb="2" eb="3">
      <t>ツウ</t>
    </rPh>
    <rPh sb="3" eb="6">
      <t>チリョウチュウ</t>
    </rPh>
    <phoneticPr fontId="1"/>
  </si>
  <si>
    <t>ｲｹﾀﾞﾕﾐｺ</t>
  </si>
  <si>
    <t>ｺﾊﾞﾔｼﾋﾄﾐ</t>
  </si>
  <si>
    <t>ﾏｸｻﾙﾄ</t>
  </si>
  <si>
    <t>ﾅｳｾﾞﾘﾝ　ﾉｲﾛﾄﾛﾋﾟﾝ　ﾄﾗﾑｾｯﾄ　ｻｲﾊﾞﾙﾀ　ﾙﾈｽﾀ　ﾜｲﾊﾟｯｸｽ　ﾐｺﾝﾋﾞ配合錠</t>
    <rPh sb="48" eb="50">
      <t>ハイゴウ</t>
    </rPh>
    <rPh sb="50" eb="51">
      <t>ジョウ</t>
    </rPh>
    <phoneticPr fontId="1"/>
  </si>
  <si>
    <t>rheumatoid arthritis</t>
  </si>
  <si>
    <t>ｸﾏｶﾞﾜﾌﾐ</t>
    <phoneticPr fontId="1"/>
  </si>
  <si>
    <t>excluded due to</t>
    <phoneticPr fontId="1"/>
  </si>
  <si>
    <t>estrogen</t>
    <phoneticPr fontId="1"/>
  </si>
  <si>
    <t>fibromyalgia</t>
    <phoneticPr fontId="1"/>
  </si>
  <si>
    <t>MwA MwoA</t>
    <phoneticPr fontId="1"/>
  </si>
  <si>
    <t>gender</t>
    <phoneticPr fontId="1"/>
  </si>
  <si>
    <t>age</t>
    <phoneticPr fontId="1"/>
  </si>
  <si>
    <t>date</t>
    <phoneticPr fontId="1"/>
  </si>
  <si>
    <t>SDS</t>
    <phoneticPr fontId="1"/>
  </si>
  <si>
    <t>Migraine duration</t>
    <phoneticPr fontId="1"/>
  </si>
  <si>
    <t>Age at onset</t>
    <phoneticPr fontId="1"/>
  </si>
  <si>
    <t>Frequency/M</t>
    <phoneticPr fontId="1"/>
  </si>
  <si>
    <t>Severity</t>
    <phoneticPr fontId="1"/>
  </si>
  <si>
    <t>Duration</t>
    <phoneticPr fontId="1"/>
  </si>
  <si>
    <t>ＦH 1st Deg</t>
    <phoneticPr fontId="1"/>
  </si>
  <si>
    <t>Nausea Vomiting</t>
    <phoneticPr fontId="1"/>
  </si>
  <si>
    <t>Photophobia</t>
    <phoneticPr fontId="1"/>
  </si>
  <si>
    <t>Phonophobia</t>
    <phoneticPr fontId="1"/>
  </si>
  <si>
    <t>Osmophobia</t>
    <phoneticPr fontId="1"/>
  </si>
  <si>
    <t>vertigo</t>
    <phoneticPr fontId="1"/>
  </si>
  <si>
    <t>IDKey</t>
    <phoneticPr fontId="1"/>
  </si>
  <si>
    <t>Idkey</t>
    <phoneticPr fontId="1"/>
  </si>
  <si>
    <t>Ictal Interictal</t>
    <phoneticPr fontId="1"/>
  </si>
  <si>
    <t>Interictal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</si>
</sst>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_ "/>
    <numFmt numFmtId="178" formatCode="0.0_);[Red]\(0.0\)"/>
    <numFmt numFmtId="179" formatCode="yyyy/m/d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rgb="FF0070C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00CC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77" fontId="3" fillId="6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178" fontId="3" fillId="5" borderId="0" xfId="0" applyNumberFormat="1" applyFont="1" applyFill="1" applyAlignment="1">
      <alignment horizontal="center" vertical="center"/>
    </xf>
    <xf numFmtId="178" fontId="2" fillId="8" borderId="0" xfId="0" applyNumberFormat="1" applyFont="1" applyFill="1" applyAlignment="1">
      <alignment horizontal="center" vertical="center"/>
    </xf>
    <xf numFmtId="178" fontId="3" fillId="8" borderId="0" xfId="0" applyNumberFormat="1" applyFont="1" applyFill="1" applyAlignment="1">
      <alignment horizontal="center" vertical="center"/>
    </xf>
    <xf numFmtId="178" fontId="2" fillId="11" borderId="0" xfId="0" applyNumberFormat="1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7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77" fontId="2" fillId="6" borderId="0" xfId="0" applyNumberFormat="1" applyFont="1" applyFill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176" fontId="5" fillId="6" borderId="0" xfId="0" applyNumberFormat="1" applyFont="1" applyFill="1" applyAlignment="1">
      <alignment horizontal="center" vertical="center"/>
    </xf>
    <xf numFmtId="0" fontId="5" fillId="18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5" fillId="17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left" vertical="center"/>
    </xf>
    <xf numFmtId="178" fontId="2" fillId="16" borderId="0" xfId="0" applyNumberFormat="1" applyFont="1" applyFill="1" applyAlignment="1">
      <alignment horizontal="center" vertical="center"/>
    </xf>
    <xf numFmtId="0" fontId="7" fillId="19" borderId="0" xfId="0" applyFont="1" applyFill="1" applyAlignment="1">
      <alignment horizontal="left" vertical="center"/>
    </xf>
    <xf numFmtId="0" fontId="3" fillId="19" borderId="0" xfId="0" applyFont="1" applyFill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3" fillId="22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23" borderId="0" xfId="0" applyFont="1" applyFill="1" applyAlignment="1">
      <alignment horizontal="center" vertical="center"/>
    </xf>
    <xf numFmtId="176" fontId="3" fillId="5" borderId="0" xfId="0" applyNumberFormat="1" applyFont="1" applyFill="1" applyAlignment="1">
      <alignment horizontal="center" vertical="center"/>
    </xf>
    <xf numFmtId="178" fontId="2" fillId="5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" fillId="6" borderId="0" xfId="0" applyNumberFormat="1" applyFont="1" applyFill="1" applyAlignment="1">
      <alignment horizontal="center" vertical="center"/>
    </xf>
    <xf numFmtId="49" fontId="3" fillId="5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12" borderId="0" xfId="0" applyNumberFormat="1" applyFont="1" applyFill="1" applyAlignment="1">
      <alignment horizontal="left" vertical="center"/>
    </xf>
    <xf numFmtId="49" fontId="2" fillId="9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10" borderId="0" xfId="0" applyNumberFormat="1" applyFill="1" applyAlignment="1">
      <alignment horizontal="center" vertical="center"/>
    </xf>
    <xf numFmtId="49" fontId="5" fillId="10" borderId="0" xfId="0" applyNumberFormat="1" applyFont="1" applyFill="1" applyAlignment="1">
      <alignment horizontal="center" vertical="center"/>
    </xf>
    <xf numFmtId="49" fontId="2" fillId="10" borderId="0" xfId="0" applyNumberFormat="1" applyFont="1" applyFill="1" applyAlignment="1">
      <alignment horizontal="center" vertical="center"/>
    </xf>
    <xf numFmtId="49" fontId="2" fillId="23" borderId="0" xfId="0" applyNumberFormat="1" applyFont="1" applyFill="1" applyAlignment="1">
      <alignment horizontal="center" vertical="center"/>
    </xf>
    <xf numFmtId="49" fontId="3" fillId="10" borderId="0" xfId="0" applyNumberFormat="1" applyFont="1" applyFill="1" applyAlignment="1">
      <alignment horizontal="center" vertical="center"/>
    </xf>
    <xf numFmtId="49" fontId="5" fillId="5" borderId="0" xfId="0" applyNumberFormat="1" applyFont="1" applyFill="1" applyAlignment="1">
      <alignment horizontal="center" vertical="center"/>
    </xf>
    <xf numFmtId="49" fontId="2" fillId="12" borderId="0" xfId="0" applyNumberFormat="1" applyFont="1" applyFill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3" fillId="22" borderId="0" xfId="0" applyNumberFormat="1" applyFont="1" applyFill="1" applyAlignment="1">
      <alignment horizontal="center" vertical="center"/>
    </xf>
    <xf numFmtId="49" fontId="4" fillId="10" borderId="0" xfId="0" applyNumberFormat="1" applyFont="1" applyFill="1" applyAlignment="1">
      <alignment horizontal="center" vertical="center"/>
    </xf>
    <xf numFmtId="49" fontId="5" fillId="0" borderId="0" xfId="0" applyNumberFormat="1" applyFont="1">
      <alignment vertical="center"/>
    </xf>
    <xf numFmtId="49" fontId="10" fillId="10" borderId="0" xfId="0" applyNumberFormat="1" applyFont="1" applyFill="1">
      <alignment vertical="center"/>
    </xf>
    <xf numFmtId="0" fontId="11" fillId="10" borderId="0" xfId="0" applyFont="1" applyFill="1">
      <alignment vertical="center"/>
    </xf>
    <xf numFmtId="0" fontId="11" fillId="24" borderId="0" xfId="0" applyFont="1" applyFill="1">
      <alignment vertical="center"/>
    </xf>
    <xf numFmtId="179" fontId="5" fillId="6" borderId="0" xfId="0" applyNumberFormat="1" applyFont="1" applyFill="1" applyAlignment="1">
      <alignment horizontal="center" vertical="center"/>
    </xf>
    <xf numFmtId="0" fontId="5" fillId="25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20" borderId="0" xfId="0" applyFont="1" applyFill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26" borderId="0" xfId="0" applyFont="1" applyFill="1" applyAlignment="1">
      <alignment horizontal="center" vertical="center"/>
    </xf>
    <xf numFmtId="0" fontId="5" fillId="17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27" borderId="0" xfId="0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" fillId="28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9" borderId="0" xfId="0" applyFont="1" applyFill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1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2" fillId="29" borderId="0" xfId="0" applyFont="1" applyFill="1" applyAlignment="1">
      <alignment horizontal="center" vertical="center"/>
    </xf>
    <xf numFmtId="0" fontId="2" fillId="32" borderId="0" xfId="0" applyFont="1" applyFill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79" fontId="2" fillId="2" borderId="0" xfId="0" applyNumberFormat="1" applyFont="1" applyFill="1" applyAlignment="1">
      <alignment horizontal="center" vertical="center"/>
    </xf>
    <xf numFmtId="176" fontId="2" fillId="14" borderId="0" xfId="0" applyNumberFormat="1" applyFont="1" applyFill="1" applyAlignment="1">
      <alignment horizontal="center" vertical="center"/>
    </xf>
    <xf numFmtId="179" fontId="2" fillId="34" borderId="0" xfId="0" applyNumberFormat="1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0" fontId="2" fillId="34" borderId="0" xfId="0" applyFont="1" applyFill="1" applyAlignment="1">
      <alignment horizontal="center" vertical="center"/>
    </xf>
    <xf numFmtId="0" fontId="2" fillId="35" borderId="0" xfId="0" applyFont="1" applyFill="1" applyAlignment="1">
      <alignment horizontal="center" vertical="center"/>
    </xf>
    <xf numFmtId="0" fontId="3" fillId="35" borderId="0" xfId="0" applyFont="1" applyFill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178" fontId="3" fillId="17" borderId="0" xfId="0" applyNumberFormat="1" applyFont="1" applyFill="1" applyAlignment="1">
      <alignment horizontal="center" vertical="center"/>
    </xf>
    <xf numFmtId="178" fontId="2" fillId="17" borderId="0" xfId="0" applyNumberFormat="1" applyFont="1" applyFill="1" applyAlignment="1">
      <alignment horizontal="center" vertical="center"/>
    </xf>
    <xf numFmtId="0" fontId="2" fillId="24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3" fillId="36" borderId="0" xfId="0" applyFont="1" applyFill="1" applyAlignment="1">
      <alignment horizontal="left" vertical="center"/>
    </xf>
    <xf numFmtId="0" fontId="3" fillId="37" borderId="0" xfId="0" applyFont="1" applyFill="1" applyAlignment="1">
      <alignment horizontal="left" vertical="center"/>
    </xf>
    <xf numFmtId="0" fontId="3" fillId="38" borderId="0" xfId="0" applyFont="1" applyFill="1" applyAlignment="1">
      <alignment horizontal="left" vertical="center"/>
    </xf>
    <xf numFmtId="0" fontId="3" fillId="30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21" borderId="0" xfId="0" applyFont="1" applyFill="1" applyAlignment="1">
      <alignment horizontal="left" vertical="center"/>
    </xf>
    <xf numFmtId="0" fontId="3" fillId="1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24" borderId="0" xfId="0" applyFont="1" applyFill="1" applyAlignment="1">
      <alignment horizontal="left" vertical="center"/>
    </xf>
    <xf numFmtId="0" fontId="3" fillId="33" borderId="0" xfId="0" applyFont="1" applyFill="1" applyAlignment="1">
      <alignment horizontal="left" vertical="center"/>
    </xf>
  </cellXfs>
  <cellStyles count="1">
    <cellStyle name="標準" xfId="0" builtinId="0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D252-DD58-4DF3-8816-C72AAF33F529}">
  <dimension ref="A1:AX166"/>
  <sheetViews>
    <sheetView tabSelected="1" workbookViewId="0">
      <selection activeCell="G1" sqref="G1:I1048576"/>
    </sheetView>
  </sheetViews>
  <sheetFormatPr defaultRowHeight="18" x14ac:dyDescent="0.45"/>
  <sheetData>
    <row r="1" spans="1:50" ht="19.8" x14ac:dyDescent="0.45">
      <c r="A1" s="57" t="s">
        <v>30</v>
      </c>
      <c r="B1" s="57" t="s">
        <v>31</v>
      </c>
      <c r="C1" s="57" t="s">
        <v>32</v>
      </c>
      <c r="D1" s="57" t="s">
        <v>33</v>
      </c>
      <c r="E1" s="57" t="s">
        <v>34</v>
      </c>
      <c r="F1" s="21" t="s">
        <v>22</v>
      </c>
      <c r="G1" s="71" t="s">
        <v>74</v>
      </c>
      <c r="H1" s="71" t="s">
        <v>386</v>
      </c>
      <c r="I1" s="33" t="s">
        <v>35</v>
      </c>
      <c r="J1" s="21" t="s">
        <v>36</v>
      </c>
      <c r="K1" s="27" t="s">
        <v>21</v>
      </c>
      <c r="L1" s="21" t="s">
        <v>37</v>
      </c>
      <c r="M1" s="21" t="s">
        <v>38</v>
      </c>
      <c r="N1" s="21" t="s">
        <v>75</v>
      </c>
      <c r="O1" s="21" t="s">
        <v>39</v>
      </c>
      <c r="P1" s="21" t="s">
        <v>40</v>
      </c>
      <c r="Q1" s="21" t="s">
        <v>41</v>
      </c>
      <c r="R1" s="21" t="s">
        <v>42</v>
      </c>
      <c r="S1" s="21" t="s">
        <v>43</v>
      </c>
      <c r="T1" s="21" t="s">
        <v>44</v>
      </c>
      <c r="U1" s="21" t="s">
        <v>45</v>
      </c>
      <c r="V1" s="21" t="s">
        <v>46</v>
      </c>
      <c r="W1" s="21" t="s">
        <v>47</v>
      </c>
      <c r="X1" s="21" t="s">
        <v>23</v>
      </c>
      <c r="Y1" s="21" t="s">
        <v>24</v>
      </c>
      <c r="Z1" s="21" t="s">
        <v>25</v>
      </c>
      <c r="AA1" s="21" t="s">
        <v>26</v>
      </c>
      <c r="AB1" s="20" t="s">
        <v>20</v>
      </c>
      <c r="AC1" s="50" t="s">
        <v>19</v>
      </c>
      <c r="AD1" s="32" t="s">
        <v>48</v>
      </c>
      <c r="AE1" s="32" t="s">
        <v>49</v>
      </c>
      <c r="AF1" s="50" t="s">
        <v>17</v>
      </c>
      <c r="AG1" s="34" t="s">
        <v>50</v>
      </c>
      <c r="AH1" s="50" t="s">
        <v>51</v>
      </c>
      <c r="AI1" s="35" t="s">
        <v>52</v>
      </c>
      <c r="AJ1" s="50" t="s">
        <v>53</v>
      </c>
      <c r="AK1" s="39" t="s">
        <v>54</v>
      </c>
      <c r="AL1" s="50" t="s">
        <v>55</v>
      </c>
      <c r="AM1" s="34" t="s">
        <v>56</v>
      </c>
      <c r="AN1" s="50" t="s">
        <v>57</v>
      </c>
      <c r="AO1" s="36" t="s">
        <v>58</v>
      </c>
      <c r="AP1" s="50" t="s">
        <v>59</v>
      </c>
      <c r="AQ1" s="37" t="s">
        <v>60</v>
      </c>
      <c r="AR1" s="57" t="s">
        <v>61</v>
      </c>
      <c r="AS1" s="58" t="s">
        <v>62</v>
      </c>
      <c r="AT1" s="30" t="s">
        <v>16</v>
      </c>
      <c r="AU1" s="23" t="s">
        <v>27</v>
      </c>
      <c r="AV1" s="51" t="s">
        <v>69</v>
      </c>
      <c r="AW1" s="60" t="s">
        <v>63</v>
      </c>
      <c r="AX1" s="72" t="s">
        <v>78</v>
      </c>
    </row>
    <row r="2" spans="1:50" ht="19.8" x14ac:dyDescent="0.45">
      <c r="A2" s="65">
        <v>1</v>
      </c>
      <c r="B2" s="62">
        <v>1</v>
      </c>
      <c r="C2" s="63">
        <v>1</v>
      </c>
      <c r="D2" s="55">
        <v>1</v>
      </c>
      <c r="E2" s="56">
        <v>2</v>
      </c>
      <c r="F2" s="22" t="s">
        <v>64</v>
      </c>
      <c r="G2" s="51">
        <v>2</v>
      </c>
      <c r="H2">
        <v>3</v>
      </c>
      <c r="I2" s="2">
        <v>2</v>
      </c>
      <c r="J2" s="2">
        <v>28</v>
      </c>
      <c r="K2" s="38">
        <v>22.14460926387072</v>
      </c>
      <c r="L2" s="3">
        <v>2</v>
      </c>
      <c r="M2" s="11">
        <v>23</v>
      </c>
      <c r="N2" s="21" t="s">
        <v>77</v>
      </c>
      <c r="O2" s="11" t="s">
        <v>68</v>
      </c>
      <c r="P2" s="11">
        <v>70</v>
      </c>
      <c r="Q2" s="11" t="s">
        <v>3</v>
      </c>
      <c r="R2" s="17">
        <v>18</v>
      </c>
      <c r="S2" s="16">
        <v>10</v>
      </c>
      <c r="T2" s="15">
        <v>8</v>
      </c>
      <c r="U2" s="9">
        <v>8</v>
      </c>
      <c r="V2" s="11">
        <v>6</v>
      </c>
      <c r="W2" s="8">
        <v>1</v>
      </c>
      <c r="X2" s="40">
        <v>1</v>
      </c>
      <c r="Y2" s="40">
        <v>1</v>
      </c>
      <c r="Z2" s="40">
        <v>1</v>
      </c>
      <c r="AA2" s="40">
        <v>1</v>
      </c>
      <c r="AB2" s="41">
        <v>1</v>
      </c>
      <c r="AC2" s="54">
        <v>1</v>
      </c>
      <c r="AD2" s="9">
        <v>6</v>
      </c>
      <c r="AE2" s="7">
        <v>3</v>
      </c>
      <c r="AF2" s="55">
        <v>1</v>
      </c>
      <c r="AG2" s="7">
        <v>3</v>
      </c>
      <c r="AH2" s="55">
        <v>1</v>
      </c>
      <c r="AI2" s="7">
        <v>3</v>
      </c>
      <c r="AJ2" s="55">
        <v>1</v>
      </c>
      <c r="AK2" s="7">
        <v>1</v>
      </c>
      <c r="AL2" s="55">
        <v>1</v>
      </c>
      <c r="AM2" s="7">
        <v>0</v>
      </c>
      <c r="AN2" s="55">
        <v>2</v>
      </c>
      <c r="AO2" s="7">
        <v>1</v>
      </c>
      <c r="AP2" s="55">
        <v>1</v>
      </c>
      <c r="AQ2" s="7">
        <v>2</v>
      </c>
      <c r="AR2" s="55">
        <v>1</v>
      </c>
      <c r="AS2" s="55">
        <v>1</v>
      </c>
      <c r="AT2" s="13">
        <v>40</v>
      </c>
      <c r="AU2" s="22">
        <v>8</v>
      </c>
      <c r="AV2" s="51">
        <v>1</v>
      </c>
      <c r="AW2" s="61">
        <v>1</v>
      </c>
      <c r="AX2" s="73">
        <v>2</v>
      </c>
    </row>
    <row r="3" spans="1:50" ht="19.8" x14ac:dyDescent="0.45">
      <c r="A3" s="56">
        <v>2</v>
      </c>
      <c r="B3" s="56">
        <v>2</v>
      </c>
      <c r="C3" s="62">
        <v>2</v>
      </c>
      <c r="D3" s="66">
        <v>1</v>
      </c>
      <c r="E3" s="56">
        <v>2</v>
      </c>
      <c r="F3" s="22" t="s">
        <v>64</v>
      </c>
      <c r="G3" s="51">
        <v>2</v>
      </c>
      <c r="H3">
        <v>7</v>
      </c>
      <c r="I3" s="21">
        <v>2</v>
      </c>
      <c r="J3" s="21">
        <v>50</v>
      </c>
      <c r="K3" s="27">
        <v>21.641274238227144</v>
      </c>
      <c r="L3" s="21">
        <v>2</v>
      </c>
      <c r="M3" s="21">
        <v>0</v>
      </c>
      <c r="N3" s="11" t="s">
        <v>76</v>
      </c>
      <c r="O3" s="21" t="s">
        <v>6</v>
      </c>
      <c r="P3" s="21">
        <v>59</v>
      </c>
      <c r="Q3" s="21" t="s">
        <v>7</v>
      </c>
      <c r="R3" s="21">
        <v>27</v>
      </c>
      <c r="S3" s="21">
        <v>23</v>
      </c>
      <c r="T3" s="21">
        <v>4</v>
      </c>
      <c r="U3" s="21">
        <v>6</v>
      </c>
      <c r="V3" s="21">
        <v>6</v>
      </c>
      <c r="W3" s="8">
        <v>2</v>
      </c>
      <c r="X3" s="32">
        <v>1</v>
      </c>
      <c r="Y3" s="32">
        <v>1</v>
      </c>
      <c r="Z3" s="21">
        <v>2</v>
      </c>
      <c r="AA3" s="32">
        <v>1</v>
      </c>
      <c r="AB3" s="42">
        <v>2</v>
      </c>
      <c r="AC3" s="51">
        <v>1</v>
      </c>
      <c r="AD3" s="11">
        <v>2</v>
      </c>
      <c r="AE3" s="11">
        <v>2</v>
      </c>
      <c r="AF3" s="56">
        <v>1</v>
      </c>
      <c r="AG3" s="11">
        <v>2</v>
      </c>
      <c r="AH3" s="56">
        <v>1</v>
      </c>
      <c r="AI3" s="11">
        <v>1</v>
      </c>
      <c r="AJ3" s="56">
        <v>1</v>
      </c>
      <c r="AK3" s="11">
        <v>2</v>
      </c>
      <c r="AL3" s="56">
        <v>1</v>
      </c>
      <c r="AM3" s="11">
        <v>1</v>
      </c>
      <c r="AN3" s="56">
        <v>1</v>
      </c>
      <c r="AO3" s="11">
        <v>0</v>
      </c>
      <c r="AP3" s="56">
        <v>2</v>
      </c>
      <c r="AQ3" s="11">
        <v>1</v>
      </c>
      <c r="AR3" s="56">
        <v>1</v>
      </c>
      <c r="AS3" s="56">
        <v>1</v>
      </c>
      <c r="AT3" s="21">
        <v>40</v>
      </c>
      <c r="AU3" s="22">
        <v>2</v>
      </c>
      <c r="AV3" s="57">
        <v>2</v>
      </c>
      <c r="AW3" s="61">
        <v>2</v>
      </c>
      <c r="AX3" s="73">
        <v>2</v>
      </c>
    </row>
    <row r="4" spans="1:50" ht="19.8" x14ac:dyDescent="0.45">
      <c r="A4" s="65">
        <v>1</v>
      </c>
      <c r="B4" s="62">
        <v>1</v>
      </c>
      <c r="C4" s="62">
        <v>1</v>
      </c>
      <c r="D4" s="66">
        <v>2</v>
      </c>
      <c r="E4" s="56">
        <v>2</v>
      </c>
      <c r="F4" s="22" t="s">
        <v>64</v>
      </c>
      <c r="G4" s="52">
        <v>1</v>
      </c>
      <c r="H4">
        <v>10</v>
      </c>
      <c r="I4" s="21">
        <v>2</v>
      </c>
      <c r="J4" s="21">
        <v>54</v>
      </c>
      <c r="K4" s="27">
        <v>23.733238400379726</v>
      </c>
      <c r="L4" s="21">
        <v>2</v>
      </c>
      <c r="M4" s="21">
        <v>18</v>
      </c>
      <c r="N4" s="21" t="s">
        <v>77</v>
      </c>
      <c r="O4" s="21" t="s">
        <v>8</v>
      </c>
      <c r="P4" s="21">
        <v>52</v>
      </c>
      <c r="Q4" s="21" t="s">
        <v>5</v>
      </c>
      <c r="R4" s="21">
        <v>44</v>
      </c>
      <c r="S4" s="21">
        <v>10</v>
      </c>
      <c r="T4" s="21">
        <v>10</v>
      </c>
      <c r="U4" s="21">
        <v>10</v>
      </c>
      <c r="V4" s="21">
        <v>12</v>
      </c>
      <c r="W4" s="8">
        <v>1</v>
      </c>
      <c r="X4" s="32">
        <v>1</v>
      </c>
      <c r="Y4" s="32">
        <v>1</v>
      </c>
      <c r="Z4" s="32">
        <v>1</v>
      </c>
      <c r="AA4" s="32">
        <v>1</v>
      </c>
      <c r="AB4" s="42">
        <v>1</v>
      </c>
      <c r="AC4" s="51">
        <v>1</v>
      </c>
      <c r="AD4" s="11">
        <v>2</v>
      </c>
      <c r="AE4" s="11">
        <v>1</v>
      </c>
      <c r="AF4" s="56" t="s">
        <v>29</v>
      </c>
      <c r="AG4" s="11">
        <v>1</v>
      </c>
      <c r="AH4" s="56">
        <v>1</v>
      </c>
      <c r="AI4" s="11">
        <v>1</v>
      </c>
      <c r="AJ4" s="56">
        <v>1</v>
      </c>
      <c r="AK4" s="11">
        <v>0</v>
      </c>
      <c r="AL4" s="56">
        <v>2</v>
      </c>
      <c r="AM4" s="11">
        <v>0</v>
      </c>
      <c r="AN4" s="56">
        <v>2</v>
      </c>
      <c r="AO4" s="11">
        <v>1</v>
      </c>
      <c r="AP4" s="56">
        <v>1</v>
      </c>
      <c r="AQ4" s="11">
        <v>1</v>
      </c>
      <c r="AR4" s="56">
        <v>1</v>
      </c>
      <c r="AS4" s="56">
        <v>2</v>
      </c>
      <c r="AT4" s="21">
        <v>42</v>
      </c>
      <c r="AU4" s="22">
        <v>12</v>
      </c>
      <c r="AV4" s="57">
        <v>1</v>
      </c>
      <c r="AW4" s="61">
        <v>1</v>
      </c>
      <c r="AX4" s="73">
        <v>2</v>
      </c>
    </row>
    <row r="5" spans="1:50" ht="19.8" x14ac:dyDescent="0.45">
      <c r="A5" s="65">
        <v>1</v>
      </c>
      <c r="B5" s="62">
        <v>1</v>
      </c>
      <c r="C5" s="62">
        <v>1</v>
      </c>
      <c r="D5" s="66">
        <v>1</v>
      </c>
      <c r="E5" s="56">
        <v>2</v>
      </c>
      <c r="F5" s="22" t="s">
        <v>64</v>
      </c>
      <c r="G5" s="51">
        <v>2</v>
      </c>
      <c r="H5">
        <v>13</v>
      </c>
      <c r="I5" s="21">
        <v>2</v>
      </c>
      <c r="J5" s="21">
        <v>40</v>
      </c>
      <c r="K5" s="27">
        <v>19.051973784484069</v>
      </c>
      <c r="L5" s="21">
        <v>2</v>
      </c>
      <c r="M5" s="21">
        <v>20</v>
      </c>
      <c r="N5" s="21" t="s">
        <v>77</v>
      </c>
      <c r="O5" s="21" t="s">
        <v>8</v>
      </c>
      <c r="P5" s="21">
        <v>61</v>
      </c>
      <c r="Q5" s="21" t="s">
        <v>3</v>
      </c>
      <c r="R5" s="21">
        <v>18</v>
      </c>
      <c r="S5" s="21">
        <v>22</v>
      </c>
      <c r="T5" s="21">
        <v>3.5</v>
      </c>
      <c r="U5" s="21">
        <v>7</v>
      </c>
      <c r="V5" s="21">
        <v>24</v>
      </c>
      <c r="W5" s="8">
        <v>2</v>
      </c>
      <c r="X5" s="32">
        <v>1</v>
      </c>
      <c r="Y5" s="21">
        <v>2</v>
      </c>
      <c r="Z5" s="32">
        <v>1</v>
      </c>
      <c r="AA5" s="32">
        <v>1</v>
      </c>
      <c r="AB5" s="42">
        <v>2</v>
      </c>
      <c r="AC5" s="51">
        <v>1</v>
      </c>
      <c r="AD5" s="11">
        <v>3</v>
      </c>
      <c r="AE5" s="11">
        <v>3</v>
      </c>
      <c r="AF5" s="56">
        <v>1</v>
      </c>
      <c r="AG5" s="11">
        <v>3</v>
      </c>
      <c r="AH5" s="56">
        <v>1</v>
      </c>
      <c r="AI5" s="11">
        <v>1</v>
      </c>
      <c r="AJ5" s="56">
        <v>1</v>
      </c>
      <c r="AK5" s="11">
        <v>2</v>
      </c>
      <c r="AL5" s="56">
        <v>1</v>
      </c>
      <c r="AM5" s="11">
        <v>2</v>
      </c>
      <c r="AN5" s="56">
        <v>1</v>
      </c>
      <c r="AO5" s="11">
        <v>0</v>
      </c>
      <c r="AP5" s="56">
        <v>2</v>
      </c>
      <c r="AQ5" s="11">
        <v>2</v>
      </c>
      <c r="AR5" s="56">
        <v>1</v>
      </c>
      <c r="AS5" s="56">
        <v>1</v>
      </c>
      <c r="AT5" s="21">
        <v>40</v>
      </c>
      <c r="AU5" s="22">
        <v>6</v>
      </c>
      <c r="AV5" s="57">
        <v>2</v>
      </c>
      <c r="AW5" s="61">
        <v>2</v>
      </c>
      <c r="AX5" s="73">
        <v>2</v>
      </c>
    </row>
    <row r="6" spans="1:50" ht="19.8" x14ac:dyDescent="0.45">
      <c r="A6" s="56">
        <v>2</v>
      </c>
      <c r="B6" s="62">
        <v>1</v>
      </c>
      <c r="C6" s="62">
        <v>1</v>
      </c>
      <c r="D6" s="66">
        <v>2</v>
      </c>
      <c r="E6" s="56">
        <v>2</v>
      </c>
      <c r="F6" s="22" t="s">
        <v>64</v>
      </c>
      <c r="G6" s="51">
        <v>2</v>
      </c>
      <c r="H6">
        <v>19</v>
      </c>
      <c r="I6" s="21">
        <v>2</v>
      </c>
      <c r="J6" s="21">
        <v>55</v>
      </c>
      <c r="K6" s="18">
        <v>25.2</v>
      </c>
      <c r="L6" s="21">
        <v>2</v>
      </c>
      <c r="M6" s="21">
        <v>49</v>
      </c>
      <c r="N6" s="21" t="s">
        <v>77</v>
      </c>
      <c r="O6" s="21" t="s">
        <v>12</v>
      </c>
      <c r="P6" s="21">
        <v>57</v>
      </c>
      <c r="Q6" s="21" t="s">
        <v>7</v>
      </c>
      <c r="R6" s="21">
        <v>37</v>
      </c>
      <c r="S6" s="21">
        <v>18</v>
      </c>
      <c r="T6" s="21">
        <v>1</v>
      </c>
      <c r="U6" s="21">
        <v>10</v>
      </c>
      <c r="V6" s="21">
        <v>4</v>
      </c>
      <c r="W6" s="8">
        <v>2</v>
      </c>
      <c r="X6" s="32">
        <v>1</v>
      </c>
      <c r="Y6" s="32">
        <v>1</v>
      </c>
      <c r="Z6" s="32">
        <v>1</v>
      </c>
      <c r="AA6" s="32">
        <v>1</v>
      </c>
      <c r="AB6" s="42">
        <v>2</v>
      </c>
      <c r="AC6" s="51">
        <v>2</v>
      </c>
      <c r="AD6" s="11">
        <v>0</v>
      </c>
      <c r="AE6" s="11">
        <v>0</v>
      </c>
      <c r="AF6" s="56">
        <v>2</v>
      </c>
      <c r="AG6" s="11">
        <v>0</v>
      </c>
      <c r="AH6" s="56">
        <v>2</v>
      </c>
      <c r="AI6" s="11">
        <v>0</v>
      </c>
      <c r="AJ6" s="56">
        <v>2</v>
      </c>
      <c r="AK6" s="11">
        <v>0</v>
      </c>
      <c r="AL6" s="56">
        <v>2</v>
      </c>
      <c r="AM6" s="11">
        <v>0</v>
      </c>
      <c r="AN6" s="56">
        <v>2</v>
      </c>
      <c r="AO6" s="11">
        <v>0</v>
      </c>
      <c r="AP6" s="56">
        <v>2</v>
      </c>
      <c r="AQ6" s="11">
        <v>0</v>
      </c>
      <c r="AR6" s="56">
        <v>2</v>
      </c>
      <c r="AS6" s="56">
        <v>2</v>
      </c>
      <c r="AT6" s="21">
        <v>43</v>
      </c>
      <c r="AU6" s="22">
        <v>9</v>
      </c>
      <c r="AV6" s="57">
        <v>1</v>
      </c>
      <c r="AW6" s="61">
        <v>1</v>
      </c>
      <c r="AX6" s="73">
        <v>1</v>
      </c>
    </row>
    <row r="7" spans="1:50" ht="19.8" x14ac:dyDescent="0.45">
      <c r="A7" s="56">
        <v>2</v>
      </c>
      <c r="B7" s="56">
        <v>2</v>
      </c>
      <c r="C7" s="62">
        <v>1</v>
      </c>
      <c r="D7" s="66">
        <v>2</v>
      </c>
      <c r="E7" s="56">
        <v>2</v>
      </c>
      <c r="F7" s="22" t="s">
        <v>64</v>
      </c>
      <c r="G7" s="51">
        <v>2</v>
      </c>
      <c r="H7">
        <v>22</v>
      </c>
      <c r="I7" s="21">
        <v>2</v>
      </c>
      <c r="J7" s="21">
        <v>59</v>
      </c>
      <c r="K7" s="27">
        <v>17.745844875346261</v>
      </c>
      <c r="L7" s="21">
        <v>2</v>
      </c>
      <c r="M7" s="21">
        <v>9</v>
      </c>
      <c r="N7" s="11" t="s">
        <v>76</v>
      </c>
      <c r="O7" s="21" t="s">
        <v>4</v>
      </c>
      <c r="P7" s="21">
        <v>60</v>
      </c>
      <c r="Q7" s="21" t="s">
        <v>3</v>
      </c>
      <c r="R7" s="21">
        <v>43</v>
      </c>
      <c r="S7" s="21">
        <v>16</v>
      </c>
      <c r="T7" s="21">
        <v>3</v>
      </c>
      <c r="U7" s="21">
        <v>7</v>
      </c>
      <c r="V7" s="21">
        <v>6</v>
      </c>
      <c r="W7" s="8">
        <v>2</v>
      </c>
      <c r="X7" s="32">
        <v>1</v>
      </c>
      <c r="Y7" s="32">
        <v>1</v>
      </c>
      <c r="Z7" s="32">
        <v>1</v>
      </c>
      <c r="AA7" s="21">
        <v>2</v>
      </c>
      <c r="AB7" s="42">
        <v>2</v>
      </c>
      <c r="AC7" s="51">
        <v>2</v>
      </c>
      <c r="AD7" s="11">
        <v>0</v>
      </c>
      <c r="AE7" s="11">
        <v>0</v>
      </c>
      <c r="AF7" s="56">
        <v>2</v>
      </c>
      <c r="AG7" s="11">
        <v>0</v>
      </c>
      <c r="AH7" s="56">
        <v>2</v>
      </c>
      <c r="AI7" s="11">
        <v>0</v>
      </c>
      <c r="AJ7" s="56">
        <v>2</v>
      </c>
      <c r="AK7" s="11">
        <v>0</v>
      </c>
      <c r="AL7" s="56">
        <v>2</v>
      </c>
      <c r="AM7" s="11">
        <v>0</v>
      </c>
      <c r="AN7" s="56">
        <v>2</v>
      </c>
      <c r="AO7" s="11">
        <v>0</v>
      </c>
      <c r="AP7" s="56">
        <v>2</v>
      </c>
      <c r="AQ7" s="11">
        <v>0</v>
      </c>
      <c r="AR7" s="56">
        <v>2</v>
      </c>
      <c r="AS7" s="56">
        <v>2</v>
      </c>
      <c r="AT7" s="21">
        <v>40</v>
      </c>
      <c r="AU7" s="22">
        <v>12</v>
      </c>
      <c r="AV7" s="57">
        <v>1</v>
      </c>
      <c r="AW7" s="61">
        <v>1</v>
      </c>
      <c r="AX7" s="73">
        <v>2</v>
      </c>
    </row>
    <row r="8" spans="1:50" ht="19.8" x14ac:dyDescent="0.45">
      <c r="A8" s="65">
        <v>1</v>
      </c>
      <c r="B8" s="62">
        <v>1</v>
      </c>
      <c r="C8" s="62">
        <v>1</v>
      </c>
      <c r="D8" s="66">
        <v>2</v>
      </c>
      <c r="E8" s="56">
        <v>2</v>
      </c>
      <c r="F8" s="22" t="s">
        <v>64</v>
      </c>
      <c r="G8" s="53">
        <v>1</v>
      </c>
      <c r="H8">
        <v>24</v>
      </c>
      <c r="I8" s="21">
        <v>2</v>
      </c>
      <c r="J8" s="21">
        <v>46</v>
      </c>
      <c r="K8" s="27">
        <v>24.464601603372355</v>
      </c>
      <c r="L8" s="21">
        <v>2</v>
      </c>
      <c r="M8" s="21">
        <v>8</v>
      </c>
      <c r="N8" s="11" t="s">
        <v>76</v>
      </c>
      <c r="O8" s="21" t="s">
        <v>4</v>
      </c>
      <c r="P8" s="21">
        <v>65</v>
      </c>
      <c r="Q8" s="21" t="s">
        <v>3</v>
      </c>
      <c r="R8" s="21">
        <v>30</v>
      </c>
      <c r="S8" s="21">
        <v>16</v>
      </c>
      <c r="T8" s="21">
        <v>4.5</v>
      </c>
      <c r="U8" s="21">
        <v>6</v>
      </c>
      <c r="V8" s="21">
        <v>6</v>
      </c>
      <c r="W8" s="8">
        <v>1</v>
      </c>
      <c r="X8" s="32">
        <v>1</v>
      </c>
      <c r="Y8" s="32">
        <v>1</v>
      </c>
      <c r="Z8" s="32">
        <v>1</v>
      </c>
      <c r="AA8" s="32">
        <v>1</v>
      </c>
      <c r="AB8" s="42">
        <v>2</v>
      </c>
      <c r="AC8" s="51">
        <v>1</v>
      </c>
      <c r="AD8" s="11">
        <v>10</v>
      </c>
      <c r="AE8" s="11">
        <v>9</v>
      </c>
      <c r="AF8" s="56">
        <v>1</v>
      </c>
      <c r="AG8" s="11">
        <v>9</v>
      </c>
      <c r="AH8" s="56">
        <v>1</v>
      </c>
      <c r="AI8" s="11">
        <v>2</v>
      </c>
      <c r="AJ8" s="56">
        <v>1</v>
      </c>
      <c r="AK8" s="11">
        <v>5</v>
      </c>
      <c r="AL8" s="56">
        <v>1</v>
      </c>
      <c r="AM8" s="11">
        <v>2</v>
      </c>
      <c r="AN8" s="56">
        <v>1</v>
      </c>
      <c r="AO8" s="11">
        <v>3</v>
      </c>
      <c r="AP8" s="56">
        <v>1</v>
      </c>
      <c r="AQ8" s="11">
        <v>5</v>
      </c>
      <c r="AR8" s="56">
        <v>1</v>
      </c>
      <c r="AS8" s="56">
        <v>1</v>
      </c>
      <c r="AT8" s="21">
        <v>41</v>
      </c>
      <c r="AU8" s="22">
        <v>14</v>
      </c>
      <c r="AV8" s="57">
        <v>1</v>
      </c>
      <c r="AW8" s="61">
        <v>1</v>
      </c>
      <c r="AX8" s="73">
        <v>2</v>
      </c>
    </row>
    <row r="9" spans="1:50" ht="19.8" x14ac:dyDescent="0.45">
      <c r="A9" s="56">
        <v>2</v>
      </c>
      <c r="B9" s="56">
        <v>2</v>
      </c>
      <c r="C9" s="62">
        <v>1</v>
      </c>
      <c r="D9" s="66">
        <v>1</v>
      </c>
      <c r="E9" s="56">
        <v>2</v>
      </c>
      <c r="F9" s="22" t="s">
        <v>64</v>
      </c>
      <c r="G9" s="52">
        <v>1</v>
      </c>
      <c r="H9">
        <v>42</v>
      </c>
      <c r="I9" s="21">
        <v>2</v>
      </c>
      <c r="J9" s="21">
        <v>50</v>
      </c>
      <c r="K9" s="27">
        <v>19.433013260173752</v>
      </c>
      <c r="L9" s="21">
        <v>2</v>
      </c>
      <c r="M9" s="21">
        <v>2</v>
      </c>
      <c r="N9" s="11" t="s">
        <v>76</v>
      </c>
      <c r="O9" s="21" t="s">
        <v>6</v>
      </c>
      <c r="P9" s="21">
        <v>48</v>
      </c>
      <c r="Q9" s="21" t="s">
        <v>11</v>
      </c>
      <c r="R9" s="21">
        <v>32</v>
      </c>
      <c r="S9" s="21">
        <v>18</v>
      </c>
      <c r="T9" s="21">
        <v>0.4</v>
      </c>
      <c r="U9" s="21">
        <v>6</v>
      </c>
      <c r="V9" s="21">
        <v>12</v>
      </c>
      <c r="W9" s="8">
        <v>1</v>
      </c>
      <c r="X9" s="32">
        <v>1</v>
      </c>
      <c r="Y9" s="32">
        <v>1</v>
      </c>
      <c r="Z9" s="32">
        <v>1</v>
      </c>
      <c r="AA9" s="21">
        <v>2</v>
      </c>
      <c r="AB9" s="42">
        <v>2</v>
      </c>
      <c r="AC9" s="51">
        <v>1</v>
      </c>
      <c r="AD9" s="11">
        <v>9</v>
      </c>
      <c r="AE9" s="11">
        <v>6</v>
      </c>
      <c r="AF9" s="56">
        <v>1</v>
      </c>
      <c r="AG9" s="11">
        <v>6</v>
      </c>
      <c r="AH9" s="56">
        <v>1</v>
      </c>
      <c r="AI9" s="11">
        <v>3</v>
      </c>
      <c r="AJ9" s="56">
        <v>1</v>
      </c>
      <c r="AK9" s="11">
        <v>0</v>
      </c>
      <c r="AL9" s="56">
        <v>2</v>
      </c>
      <c r="AM9" s="11">
        <v>2</v>
      </c>
      <c r="AN9" s="56">
        <v>1</v>
      </c>
      <c r="AO9" s="11">
        <v>4</v>
      </c>
      <c r="AP9" s="56">
        <v>1</v>
      </c>
      <c r="AQ9" s="11">
        <v>6</v>
      </c>
      <c r="AR9" s="56">
        <v>1</v>
      </c>
      <c r="AS9" s="56">
        <v>2</v>
      </c>
      <c r="AT9" s="21">
        <v>41</v>
      </c>
      <c r="AU9" s="22">
        <v>12</v>
      </c>
      <c r="AV9" s="57">
        <v>1</v>
      </c>
      <c r="AW9" s="61">
        <v>1</v>
      </c>
      <c r="AX9" s="73">
        <v>2</v>
      </c>
    </row>
    <row r="10" spans="1:50" ht="19.8" x14ac:dyDescent="0.45">
      <c r="A10" s="65">
        <v>1</v>
      </c>
      <c r="B10" s="62">
        <v>1</v>
      </c>
      <c r="C10" s="62">
        <v>1</v>
      </c>
      <c r="D10" s="66">
        <v>2</v>
      </c>
      <c r="E10" s="56">
        <v>2</v>
      </c>
      <c r="F10" s="22" t="s">
        <v>64</v>
      </c>
      <c r="G10" s="53">
        <v>1</v>
      </c>
      <c r="H10">
        <v>44</v>
      </c>
      <c r="I10" s="21">
        <v>2</v>
      </c>
      <c r="J10" s="21">
        <v>34</v>
      </c>
      <c r="K10" s="27">
        <v>17.993079584775089</v>
      </c>
      <c r="L10" s="21">
        <v>1</v>
      </c>
      <c r="M10" s="21">
        <v>10</v>
      </c>
      <c r="N10" s="11" t="s">
        <v>76</v>
      </c>
      <c r="O10" s="21" t="s">
        <v>4</v>
      </c>
      <c r="P10" s="21">
        <v>64</v>
      </c>
      <c r="Q10" s="21" t="s">
        <v>3</v>
      </c>
      <c r="R10" s="21">
        <v>24</v>
      </c>
      <c r="S10" s="21">
        <v>10</v>
      </c>
      <c r="T10" s="21">
        <v>3</v>
      </c>
      <c r="U10" s="21">
        <v>6</v>
      </c>
      <c r="V10" s="21">
        <v>6</v>
      </c>
      <c r="W10" s="8">
        <v>1</v>
      </c>
      <c r="X10" s="32">
        <v>1</v>
      </c>
      <c r="Y10" s="32">
        <v>1</v>
      </c>
      <c r="Z10" s="32">
        <v>1</v>
      </c>
      <c r="AA10" s="32">
        <v>1</v>
      </c>
      <c r="AB10" s="42">
        <v>2</v>
      </c>
      <c r="AC10" s="51">
        <v>1</v>
      </c>
      <c r="AD10" s="11">
        <v>9</v>
      </c>
      <c r="AE10" s="11">
        <v>6</v>
      </c>
      <c r="AF10" s="56">
        <v>1</v>
      </c>
      <c r="AG10" s="11">
        <v>6</v>
      </c>
      <c r="AH10" s="56">
        <v>1</v>
      </c>
      <c r="AI10" s="11">
        <v>6</v>
      </c>
      <c r="AJ10" s="56">
        <v>1</v>
      </c>
      <c r="AK10" s="11">
        <v>6</v>
      </c>
      <c r="AL10" s="56">
        <v>1</v>
      </c>
      <c r="AM10" s="11">
        <v>2</v>
      </c>
      <c r="AN10" s="56">
        <v>1</v>
      </c>
      <c r="AO10" s="11">
        <v>1</v>
      </c>
      <c r="AP10" s="56">
        <v>1</v>
      </c>
      <c r="AQ10" s="11">
        <v>3</v>
      </c>
      <c r="AR10" s="56">
        <v>1</v>
      </c>
      <c r="AS10" s="56">
        <v>1</v>
      </c>
      <c r="AT10" s="21">
        <v>40</v>
      </c>
      <c r="AU10" s="22">
        <v>4</v>
      </c>
      <c r="AV10" s="57">
        <v>2</v>
      </c>
      <c r="AW10" s="61">
        <v>2</v>
      </c>
      <c r="AX10" s="73">
        <v>1</v>
      </c>
    </row>
    <row r="11" spans="1:50" ht="19.8" x14ac:dyDescent="0.45">
      <c r="A11" s="65">
        <v>1</v>
      </c>
      <c r="B11" s="62">
        <v>1</v>
      </c>
      <c r="C11" s="63">
        <v>1</v>
      </c>
      <c r="D11" s="68">
        <v>1</v>
      </c>
      <c r="E11" s="56">
        <v>2</v>
      </c>
      <c r="F11" s="22" t="s">
        <v>64</v>
      </c>
      <c r="G11" s="51">
        <v>2</v>
      </c>
      <c r="H11">
        <v>47</v>
      </c>
      <c r="I11" s="2">
        <v>2</v>
      </c>
      <c r="J11" s="2">
        <v>57</v>
      </c>
      <c r="K11" s="18">
        <v>24.341758286340212</v>
      </c>
      <c r="L11" s="3">
        <v>2</v>
      </c>
      <c r="M11" s="11">
        <v>4</v>
      </c>
      <c r="N11" s="11" t="s">
        <v>76</v>
      </c>
      <c r="O11" s="21" t="s">
        <v>6</v>
      </c>
      <c r="P11" s="11">
        <v>63</v>
      </c>
      <c r="Q11" s="11" t="s">
        <v>3</v>
      </c>
      <c r="R11" s="17">
        <v>32</v>
      </c>
      <c r="S11" s="16">
        <v>25</v>
      </c>
      <c r="T11" s="15">
        <v>2</v>
      </c>
      <c r="U11" s="9">
        <v>8</v>
      </c>
      <c r="V11" s="11">
        <v>12</v>
      </c>
      <c r="W11" s="8">
        <v>1</v>
      </c>
      <c r="X11" s="40">
        <v>1</v>
      </c>
      <c r="Y11" s="40">
        <v>1</v>
      </c>
      <c r="Z11" s="40">
        <v>1</v>
      </c>
      <c r="AA11" s="40">
        <v>1</v>
      </c>
      <c r="AB11" s="41">
        <v>2</v>
      </c>
      <c r="AC11" s="54">
        <v>1</v>
      </c>
      <c r="AD11" s="9">
        <v>6</v>
      </c>
      <c r="AE11" s="7">
        <v>5</v>
      </c>
      <c r="AF11" s="55">
        <v>1</v>
      </c>
      <c r="AG11" s="7">
        <v>5</v>
      </c>
      <c r="AH11" s="55">
        <v>1</v>
      </c>
      <c r="AI11" s="7">
        <v>1</v>
      </c>
      <c r="AJ11" s="55">
        <v>1</v>
      </c>
      <c r="AK11" s="7">
        <v>1</v>
      </c>
      <c r="AL11" s="55">
        <v>1</v>
      </c>
      <c r="AM11" s="7">
        <v>0</v>
      </c>
      <c r="AN11" s="55">
        <v>2</v>
      </c>
      <c r="AO11" s="7">
        <v>3</v>
      </c>
      <c r="AP11" s="55">
        <v>1</v>
      </c>
      <c r="AQ11" s="7">
        <v>4</v>
      </c>
      <c r="AR11" s="55">
        <v>1</v>
      </c>
      <c r="AS11" s="55">
        <v>1</v>
      </c>
      <c r="AT11" s="13">
        <v>40</v>
      </c>
      <c r="AU11" s="22">
        <v>8</v>
      </c>
      <c r="AV11" s="51">
        <v>1</v>
      </c>
      <c r="AW11" s="61">
        <v>1</v>
      </c>
      <c r="AX11" s="73">
        <v>2</v>
      </c>
    </row>
    <row r="12" spans="1:50" ht="19.8" x14ac:dyDescent="0.45">
      <c r="A12" s="65">
        <v>1</v>
      </c>
      <c r="B12" s="62">
        <v>1</v>
      </c>
      <c r="C12" s="62">
        <v>2</v>
      </c>
      <c r="D12" s="66">
        <v>1</v>
      </c>
      <c r="E12" s="56">
        <v>2</v>
      </c>
      <c r="F12" s="22" t="s">
        <v>64</v>
      </c>
      <c r="G12" s="51">
        <v>2</v>
      </c>
      <c r="H12">
        <v>57</v>
      </c>
      <c r="I12" s="21">
        <v>2</v>
      </c>
      <c r="J12" s="21">
        <v>28</v>
      </c>
      <c r="K12" s="27">
        <v>19.53125</v>
      </c>
      <c r="L12" s="21">
        <v>2</v>
      </c>
      <c r="M12" s="21">
        <v>20</v>
      </c>
      <c r="N12" s="21" t="s">
        <v>77</v>
      </c>
      <c r="O12" s="21" t="s">
        <v>8</v>
      </c>
      <c r="P12" s="21">
        <v>65</v>
      </c>
      <c r="Q12" s="21" t="s">
        <v>3</v>
      </c>
      <c r="R12" s="21">
        <v>5</v>
      </c>
      <c r="S12" s="21">
        <v>23</v>
      </c>
      <c r="T12" s="21">
        <v>4</v>
      </c>
      <c r="U12" s="21">
        <v>8</v>
      </c>
      <c r="V12" s="21">
        <v>4</v>
      </c>
      <c r="W12" s="8">
        <v>2</v>
      </c>
      <c r="X12" s="32">
        <v>1</v>
      </c>
      <c r="Y12" s="32">
        <v>1</v>
      </c>
      <c r="Z12" s="32">
        <v>1</v>
      </c>
      <c r="AA12" s="32">
        <v>1</v>
      </c>
      <c r="AB12" s="42">
        <v>1</v>
      </c>
      <c r="AC12" s="51">
        <v>1</v>
      </c>
      <c r="AD12" s="11">
        <v>2</v>
      </c>
      <c r="AE12" s="11">
        <v>1</v>
      </c>
      <c r="AF12" s="56">
        <v>2</v>
      </c>
      <c r="AG12" s="11">
        <v>1</v>
      </c>
      <c r="AH12" s="56">
        <v>1</v>
      </c>
      <c r="AI12" s="11">
        <v>1</v>
      </c>
      <c r="AJ12" s="56">
        <v>1</v>
      </c>
      <c r="AK12" s="11">
        <v>0</v>
      </c>
      <c r="AL12" s="56">
        <v>2</v>
      </c>
      <c r="AM12" s="11">
        <v>1</v>
      </c>
      <c r="AN12" s="56">
        <v>1</v>
      </c>
      <c r="AO12" s="11">
        <v>0</v>
      </c>
      <c r="AP12" s="56">
        <v>2</v>
      </c>
      <c r="AQ12" s="11">
        <v>1</v>
      </c>
      <c r="AR12" s="56">
        <v>1</v>
      </c>
      <c r="AS12" s="56">
        <v>2</v>
      </c>
      <c r="AT12" s="21">
        <v>40</v>
      </c>
      <c r="AU12" s="22">
        <v>10</v>
      </c>
      <c r="AV12" s="57">
        <v>1</v>
      </c>
      <c r="AW12" s="61">
        <v>1</v>
      </c>
      <c r="AX12" s="73">
        <v>2</v>
      </c>
    </row>
    <row r="13" spans="1:50" ht="19.8" x14ac:dyDescent="0.45">
      <c r="A13" s="56">
        <v>2</v>
      </c>
      <c r="B13" s="56">
        <v>2</v>
      </c>
      <c r="C13" s="62">
        <v>1</v>
      </c>
      <c r="D13" s="66">
        <v>2</v>
      </c>
      <c r="E13" s="56">
        <v>2</v>
      </c>
      <c r="F13" s="22" t="s">
        <v>64</v>
      </c>
      <c r="G13" s="51">
        <v>2</v>
      </c>
      <c r="H13">
        <v>58</v>
      </c>
      <c r="I13" s="21">
        <v>2</v>
      </c>
      <c r="J13" s="21">
        <v>30</v>
      </c>
      <c r="K13" s="27">
        <v>21.5</v>
      </c>
      <c r="L13" s="21">
        <v>2</v>
      </c>
      <c r="M13" s="21">
        <v>9</v>
      </c>
      <c r="N13" s="11" t="s">
        <v>76</v>
      </c>
      <c r="O13" s="21" t="s">
        <v>4</v>
      </c>
      <c r="P13" s="21">
        <v>57</v>
      </c>
      <c r="Q13" s="21" t="s">
        <v>7</v>
      </c>
      <c r="R13" s="21">
        <v>11</v>
      </c>
      <c r="S13" s="21">
        <v>19</v>
      </c>
      <c r="T13" s="21">
        <v>1</v>
      </c>
      <c r="U13" s="21">
        <v>10</v>
      </c>
      <c r="V13" s="21">
        <v>12</v>
      </c>
      <c r="W13" s="8">
        <v>2</v>
      </c>
      <c r="X13" s="32">
        <v>1</v>
      </c>
      <c r="Y13" s="32">
        <v>1</v>
      </c>
      <c r="Z13" s="32">
        <v>1</v>
      </c>
      <c r="AA13" s="21">
        <v>2</v>
      </c>
      <c r="AB13" s="42">
        <v>2</v>
      </c>
      <c r="AC13" s="51">
        <v>1</v>
      </c>
      <c r="AD13" s="11">
        <v>4</v>
      </c>
      <c r="AE13" s="11">
        <v>3</v>
      </c>
      <c r="AF13" s="56">
        <v>1</v>
      </c>
      <c r="AG13" s="11">
        <v>3</v>
      </c>
      <c r="AH13" s="56">
        <v>1</v>
      </c>
      <c r="AI13" s="11">
        <v>1</v>
      </c>
      <c r="AJ13" s="56">
        <v>1</v>
      </c>
      <c r="AK13" s="11">
        <v>0</v>
      </c>
      <c r="AL13" s="56">
        <v>2</v>
      </c>
      <c r="AM13" s="11">
        <v>0</v>
      </c>
      <c r="AN13" s="56">
        <v>2</v>
      </c>
      <c r="AO13" s="11">
        <v>3</v>
      </c>
      <c r="AP13" s="56">
        <v>1</v>
      </c>
      <c r="AQ13" s="11">
        <v>3</v>
      </c>
      <c r="AR13" s="56">
        <v>1</v>
      </c>
      <c r="AS13" s="56">
        <v>2</v>
      </c>
      <c r="AT13" s="21">
        <v>42</v>
      </c>
      <c r="AU13" s="22">
        <v>8</v>
      </c>
      <c r="AV13" s="57">
        <v>1</v>
      </c>
      <c r="AW13" s="61">
        <v>1</v>
      </c>
      <c r="AX13" s="73">
        <v>2</v>
      </c>
    </row>
    <row r="14" spans="1:50" ht="19.8" x14ac:dyDescent="0.45">
      <c r="A14" s="56">
        <v>2</v>
      </c>
      <c r="B14" s="62">
        <v>1</v>
      </c>
      <c r="C14" s="62">
        <v>1</v>
      </c>
      <c r="D14" s="66">
        <v>2</v>
      </c>
      <c r="E14" s="56">
        <v>2</v>
      </c>
      <c r="F14" s="22" t="s">
        <v>64</v>
      </c>
      <c r="G14" s="51">
        <v>2</v>
      </c>
      <c r="H14">
        <v>59</v>
      </c>
      <c r="I14" s="21">
        <v>2</v>
      </c>
      <c r="J14" s="21">
        <v>60</v>
      </c>
      <c r="K14" s="27">
        <v>21.926125822229718</v>
      </c>
      <c r="L14" s="21">
        <v>2</v>
      </c>
      <c r="M14" s="21">
        <v>0</v>
      </c>
      <c r="N14" s="11" t="s">
        <v>76</v>
      </c>
      <c r="O14" s="21" t="s">
        <v>6</v>
      </c>
      <c r="P14" s="21">
        <v>52</v>
      </c>
      <c r="Q14" s="21" t="s">
        <v>5</v>
      </c>
      <c r="R14" s="21">
        <v>27</v>
      </c>
      <c r="S14" s="21">
        <v>33</v>
      </c>
      <c r="T14" s="21">
        <v>0.5</v>
      </c>
      <c r="U14" s="21">
        <v>4</v>
      </c>
      <c r="V14" s="21">
        <v>12</v>
      </c>
      <c r="W14" s="8">
        <v>1</v>
      </c>
      <c r="X14" s="32">
        <v>1</v>
      </c>
      <c r="Y14" s="32">
        <v>1</v>
      </c>
      <c r="Z14" s="32">
        <v>1</v>
      </c>
      <c r="AA14" s="21">
        <v>2</v>
      </c>
      <c r="AB14" s="42">
        <v>2</v>
      </c>
      <c r="AC14" s="51">
        <v>1</v>
      </c>
      <c r="AD14" s="11">
        <v>7</v>
      </c>
      <c r="AE14" s="11">
        <v>4</v>
      </c>
      <c r="AF14" s="56">
        <v>1</v>
      </c>
      <c r="AG14" s="11">
        <v>4</v>
      </c>
      <c r="AH14" s="56">
        <v>1</v>
      </c>
      <c r="AI14" s="11">
        <v>3</v>
      </c>
      <c r="AJ14" s="56">
        <v>1</v>
      </c>
      <c r="AK14" s="11">
        <v>0</v>
      </c>
      <c r="AL14" s="56">
        <v>2</v>
      </c>
      <c r="AM14" s="11">
        <v>0</v>
      </c>
      <c r="AN14" s="56">
        <v>2</v>
      </c>
      <c r="AO14" s="11">
        <v>4</v>
      </c>
      <c r="AP14" s="56">
        <v>1</v>
      </c>
      <c r="AQ14" s="11">
        <v>4</v>
      </c>
      <c r="AR14" s="56">
        <v>1</v>
      </c>
      <c r="AS14" s="56">
        <v>2</v>
      </c>
      <c r="AT14" s="21">
        <v>42</v>
      </c>
      <c r="AU14" s="22">
        <v>8</v>
      </c>
      <c r="AV14" s="57">
        <v>1</v>
      </c>
      <c r="AW14" s="61">
        <v>1</v>
      </c>
      <c r="AX14" s="73">
        <v>2</v>
      </c>
    </row>
    <row r="15" spans="1:50" ht="19.8" x14ac:dyDescent="0.45">
      <c r="A15" s="65">
        <v>1</v>
      </c>
      <c r="B15" s="62">
        <v>1</v>
      </c>
      <c r="C15" s="62">
        <v>1</v>
      </c>
      <c r="D15" s="66">
        <v>2</v>
      </c>
      <c r="E15" s="56">
        <v>2</v>
      </c>
      <c r="F15" s="22" t="s">
        <v>64</v>
      </c>
      <c r="G15" s="53">
        <v>1</v>
      </c>
      <c r="H15">
        <v>60</v>
      </c>
      <c r="I15" s="21">
        <v>2</v>
      </c>
      <c r="J15" s="21">
        <v>42</v>
      </c>
      <c r="K15" s="27">
        <v>18.222222222222221</v>
      </c>
      <c r="L15" s="21">
        <v>1</v>
      </c>
      <c r="M15" s="21">
        <v>15</v>
      </c>
      <c r="N15" s="21" t="s">
        <v>77</v>
      </c>
      <c r="O15" s="21" t="s">
        <v>8</v>
      </c>
      <c r="P15" s="21">
        <v>64</v>
      </c>
      <c r="Q15" s="21" t="s">
        <v>3</v>
      </c>
      <c r="R15" s="21">
        <v>24</v>
      </c>
      <c r="S15" s="21">
        <v>18</v>
      </c>
      <c r="T15" s="21">
        <v>10</v>
      </c>
      <c r="U15" s="21">
        <v>10</v>
      </c>
      <c r="V15" s="21">
        <v>12</v>
      </c>
      <c r="W15" s="8">
        <v>2</v>
      </c>
      <c r="X15" s="32">
        <v>1</v>
      </c>
      <c r="Y15" s="32">
        <v>1</v>
      </c>
      <c r="Z15" s="32">
        <v>1</v>
      </c>
      <c r="AA15" s="32">
        <v>1</v>
      </c>
      <c r="AB15" s="42">
        <v>1</v>
      </c>
      <c r="AC15" s="51">
        <v>1</v>
      </c>
      <c r="AD15" s="11">
        <v>11</v>
      </c>
      <c r="AE15" s="11">
        <v>8</v>
      </c>
      <c r="AF15" s="56">
        <v>1</v>
      </c>
      <c r="AG15" s="11">
        <v>8</v>
      </c>
      <c r="AH15" s="56">
        <v>1</v>
      </c>
      <c r="AI15" s="11">
        <v>5</v>
      </c>
      <c r="AJ15" s="56">
        <v>1</v>
      </c>
      <c r="AK15" s="11">
        <v>5</v>
      </c>
      <c r="AL15" s="56">
        <v>1</v>
      </c>
      <c r="AM15" s="11">
        <v>2</v>
      </c>
      <c r="AN15" s="56">
        <v>1</v>
      </c>
      <c r="AO15" s="11">
        <v>3</v>
      </c>
      <c r="AP15" s="56">
        <v>1</v>
      </c>
      <c r="AQ15" s="11">
        <v>5</v>
      </c>
      <c r="AR15" s="56">
        <v>1</v>
      </c>
      <c r="AS15" s="56">
        <v>1</v>
      </c>
      <c r="AT15" s="21">
        <v>42</v>
      </c>
      <c r="AU15" s="22">
        <v>10</v>
      </c>
      <c r="AV15" s="57">
        <v>1</v>
      </c>
      <c r="AW15" s="61">
        <v>1</v>
      </c>
      <c r="AX15" s="73">
        <v>1</v>
      </c>
    </row>
    <row r="16" spans="1:50" ht="19.8" x14ac:dyDescent="0.45">
      <c r="A16" s="65">
        <v>1</v>
      </c>
      <c r="B16" s="62">
        <v>1</v>
      </c>
      <c r="C16" s="62">
        <v>1</v>
      </c>
      <c r="D16" s="66">
        <v>2</v>
      </c>
      <c r="E16" s="56">
        <v>2</v>
      </c>
      <c r="F16" s="22" t="s">
        <v>64</v>
      </c>
      <c r="G16" s="51">
        <v>2</v>
      </c>
      <c r="H16">
        <v>75</v>
      </c>
      <c r="I16" s="21">
        <v>2</v>
      </c>
      <c r="J16" s="21">
        <v>42</v>
      </c>
      <c r="K16" s="27">
        <v>30.297783933518005</v>
      </c>
      <c r="L16" s="21">
        <v>2</v>
      </c>
      <c r="M16" s="21">
        <v>5</v>
      </c>
      <c r="N16" s="11" t="s">
        <v>76</v>
      </c>
      <c r="O16" s="21" t="s">
        <v>6</v>
      </c>
      <c r="P16" s="21">
        <v>59</v>
      </c>
      <c r="Q16" s="21" t="s">
        <v>7</v>
      </c>
      <c r="R16" s="21">
        <v>11</v>
      </c>
      <c r="S16" s="21">
        <v>31</v>
      </c>
      <c r="T16" s="21">
        <v>1</v>
      </c>
      <c r="U16" s="21">
        <v>8</v>
      </c>
      <c r="V16" s="21">
        <v>12</v>
      </c>
      <c r="W16" s="8">
        <v>1</v>
      </c>
      <c r="X16" s="32">
        <v>1</v>
      </c>
      <c r="Y16" s="32">
        <v>1</v>
      </c>
      <c r="Z16" s="32">
        <v>1</v>
      </c>
      <c r="AA16" s="21">
        <v>2</v>
      </c>
      <c r="AB16" s="42">
        <v>1</v>
      </c>
      <c r="AC16" s="51">
        <v>1</v>
      </c>
      <c r="AD16" s="11">
        <v>6</v>
      </c>
      <c r="AE16" s="11">
        <v>4</v>
      </c>
      <c r="AF16" s="56">
        <v>1</v>
      </c>
      <c r="AG16" s="11">
        <v>5</v>
      </c>
      <c r="AH16" s="56">
        <v>1</v>
      </c>
      <c r="AI16" s="11">
        <v>2</v>
      </c>
      <c r="AJ16" s="56">
        <v>1</v>
      </c>
      <c r="AK16" s="11">
        <v>3</v>
      </c>
      <c r="AL16" s="56">
        <v>1</v>
      </c>
      <c r="AM16" s="11">
        <v>2</v>
      </c>
      <c r="AN16" s="56">
        <v>1</v>
      </c>
      <c r="AO16" s="11">
        <v>0</v>
      </c>
      <c r="AP16" s="56">
        <v>2</v>
      </c>
      <c r="AQ16" s="11">
        <v>2</v>
      </c>
      <c r="AR16" s="56">
        <v>1</v>
      </c>
      <c r="AS16" s="56">
        <v>1</v>
      </c>
      <c r="AT16" s="21">
        <v>42</v>
      </c>
      <c r="AU16" s="22">
        <v>12</v>
      </c>
      <c r="AV16" s="57">
        <v>1</v>
      </c>
      <c r="AW16" s="61">
        <v>1</v>
      </c>
      <c r="AX16" s="73">
        <v>2</v>
      </c>
    </row>
    <row r="17" spans="1:50" ht="19.8" x14ac:dyDescent="0.45">
      <c r="A17" s="65">
        <v>1</v>
      </c>
      <c r="B17" s="62">
        <v>1</v>
      </c>
      <c r="C17" s="62">
        <v>2</v>
      </c>
      <c r="D17" s="66">
        <v>1</v>
      </c>
      <c r="E17" s="56">
        <v>2</v>
      </c>
      <c r="F17" s="22" t="s">
        <v>64</v>
      </c>
      <c r="G17" s="51">
        <v>2</v>
      </c>
      <c r="H17">
        <v>84</v>
      </c>
      <c r="I17" s="21">
        <v>1</v>
      </c>
      <c r="J17" s="21">
        <v>36</v>
      </c>
      <c r="K17" s="27">
        <v>19.841269841269842</v>
      </c>
      <c r="L17" s="21">
        <v>2</v>
      </c>
      <c r="M17" s="21">
        <v>1</v>
      </c>
      <c r="N17" s="11" t="s">
        <v>76</v>
      </c>
      <c r="O17" s="21" t="s">
        <v>6</v>
      </c>
      <c r="P17" s="21">
        <v>60</v>
      </c>
      <c r="Q17" s="21" t="s">
        <v>3</v>
      </c>
      <c r="R17" s="21">
        <v>18</v>
      </c>
      <c r="S17" s="21">
        <v>18</v>
      </c>
      <c r="T17" s="21">
        <v>2</v>
      </c>
      <c r="U17" s="21">
        <v>6</v>
      </c>
      <c r="V17" s="21">
        <v>6</v>
      </c>
      <c r="W17" s="8">
        <v>1</v>
      </c>
      <c r="X17" s="32">
        <v>1</v>
      </c>
      <c r="Y17" s="32">
        <v>1</v>
      </c>
      <c r="Z17" s="32">
        <v>1</v>
      </c>
      <c r="AA17" s="21">
        <v>2</v>
      </c>
      <c r="AB17" s="42">
        <v>2</v>
      </c>
      <c r="AC17" s="51">
        <v>1</v>
      </c>
      <c r="AD17" s="11">
        <v>2</v>
      </c>
      <c r="AE17" s="11">
        <v>2</v>
      </c>
      <c r="AF17" s="56">
        <v>1</v>
      </c>
      <c r="AG17" s="11">
        <v>2</v>
      </c>
      <c r="AH17" s="56">
        <v>1</v>
      </c>
      <c r="AI17" s="11">
        <v>0</v>
      </c>
      <c r="AJ17" s="56">
        <v>2</v>
      </c>
      <c r="AK17" s="11">
        <v>0</v>
      </c>
      <c r="AL17" s="56">
        <v>2</v>
      </c>
      <c r="AM17" s="11">
        <v>0</v>
      </c>
      <c r="AN17" s="56">
        <v>2</v>
      </c>
      <c r="AO17" s="11">
        <v>2</v>
      </c>
      <c r="AP17" s="56">
        <v>1</v>
      </c>
      <c r="AQ17" s="11">
        <v>2</v>
      </c>
      <c r="AR17" s="56">
        <v>1</v>
      </c>
      <c r="AS17" s="56">
        <v>2</v>
      </c>
      <c r="AT17" s="21"/>
      <c r="AU17" s="22">
        <v>8</v>
      </c>
      <c r="AV17" s="57">
        <v>1</v>
      </c>
      <c r="AW17" s="61">
        <v>1</v>
      </c>
      <c r="AX17" s="73">
        <v>2</v>
      </c>
    </row>
    <row r="18" spans="1:50" ht="19.8" x14ac:dyDescent="0.45">
      <c r="A18" s="65">
        <v>1</v>
      </c>
      <c r="B18" s="62">
        <v>1</v>
      </c>
      <c r="C18" s="62">
        <v>1</v>
      </c>
      <c r="D18" s="66">
        <v>2</v>
      </c>
      <c r="E18" s="56">
        <v>2</v>
      </c>
      <c r="F18" s="22" t="s">
        <v>64</v>
      </c>
      <c r="G18" s="51">
        <v>2</v>
      </c>
      <c r="H18">
        <v>91</v>
      </c>
      <c r="I18" s="21">
        <v>1</v>
      </c>
      <c r="J18" s="21">
        <v>30</v>
      </c>
      <c r="K18" s="27">
        <v>18.832391713747647</v>
      </c>
      <c r="L18" s="21">
        <v>2</v>
      </c>
      <c r="M18" s="21">
        <v>2</v>
      </c>
      <c r="N18" s="11" t="s">
        <v>76</v>
      </c>
      <c r="O18" s="21" t="s">
        <v>6</v>
      </c>
      <c r="P18" s="21">
        <v>65</v>
      </c>
      <c r="Q18" s="21" t="s">
        <v>3</v>
      </c>
      <c r="R18" s="21">
        <v>12</v>
      </c>
      <c r="S18" s="21">
        <v>18</v>
      </c>
      <c r="T18" s="21">
        <v>0.45</v>
      </c>
      <c r="U18" s="21">
        <v>8</v>
      </c>
      <c r="V18" s="21">
        <v>24</v>
      </c>
      <c r="W18" s="8">
        <v>2</v>
      </c>
      <c r="X18" s="32">
        <v>1</v>
      </c>
      <c r="Y18" s="32">
        <v>1</v>
      </c>
      <c r="Z18" s="32">
        <v>1</v>
      </c>
      <c r="AA18" s="32">
        <v>1</v>
      </c>
      <c r="AB18" s="42">
        <v>2</v>
      </c>
      <c r="AC18" s="51">
        <v>1</v>
      </c>
      <c r="AD18" s="11">
        <v>6</v>
      </c>
      <c r="AE18" s="11">
        <v>4</v>
      </c>
      <c r="AF18" s="56">
        <v>1</v>
      </c>
      <c r="AG18" s="11">
        <v>4</v>
      </c>
      <c r="AH18" s="56">
        <v>1</v>
      </c>
      <c r="AI18" s="11">
        <v>2</v>
      </c>
      <c r="AJ18" s="56">
        <v>1</v>
      </c>
      <c r="AK18" s="11">
        <v>2</v>
      </c>
      <c r="AL18" s="56">
        <v>1</v>
      </c>
      <c r="AM18" s="11">
        <v>0</v>
      </c>
      <c r="AN18" s="56">
        <v>2</v>
      </c>
      <c r="AO18" s="11">
        <v>2</v>
      </c>
      <c r="AP18" s="56">
        <v>1</v>
      </c>
      <c r="AQ18" s="11">
        <v>2</v>
      </c>
      <c r="AR18" s="56">
        <v>1</v>
      </c>
      <c r="AS18" s="56">
        <v>1</v>
      </c>
      <c r="AT18" s="21">
        <v>39</v>
      </c>
      <c r="AU18" s="22">
        <v>8</v>
      </c>
      <c r="AV18" s="57">
        <v>1</v>
      </c>
      <c r="AW18" s="61">
        <v>1</v>
      </c>
      <c r="AX18" s="73">
        <v>2</v>
      </c>
    </row>
    <row r="19" spans="1:50" ht="19.8" x14ac:dyDescent="0.45">
      <c r="A19" s="65">
        <v>1</v>
      </c>
      <c r="B19" s="62">
        <v>1</v>
      </c>
      <c r="C19" s="62">
        <v>2</v>
      </c>
      <c r="D19" s="55">
        <v>1</v>
      </c>
      <c r="E19" s="56">
        <v>2</v>
      </c>
      <c r="F19" s="22" t="s">
        <v>64</v>
      </c>
      <c r="G19" s="52">
        <v>2</v>
      </c>
      <c r="H19">
        <v>94</v>
      </c>
      <c r="I19" s="2">
        <v>2</v>
      </c>
      <c r="J19" s="2">
        <v>19</v>
      </c>
      <c r="K19" s="18">
        <v>16.633534828999146</v>
      </c>
      <c r="L19" s="3" t="s">
        <v>9</v>
      </c>
      <c r="M19" s="11">
        <v>1</v>
      </c>
      <c r="N19" s="11" t="s">
        <v>76</v>
      </c>
      <c r="O19" s="11" t="s">
        <v>6</v>
      </c>
      <c r="P19" s="11">
        <v>68</v>
      </c>
      <c r="Q19" s="11" t="s">
        <v>3</v>
      </c>
      <c r="R19" s="17">
        <v>5</v>
      </c>
      <c r="S19" s="16">
        <v>14</v>
      </c>
      <c r="T19" s="15">
        <v>12</v>
      </c>
      <c r="U19" s="9">
        <v>8</v>
      </c>
      <c r="V19" s="11">
        <v>12</v>
      </c>
      <c r="W19" s="8">
        <v>1</v>
      </c>
      <c r="X19" s="40">
        <v>1</v>
      </c>
      <c r="Y19" s="40">
        <v>1</v>
      </c>
      <c r="Z19" s="40">
        <v>1</v>
      </c>
      <c r="AA19" s="40">
        <v>1</v>
      </c>
      <c r="AB19" s="41">
        <v>1</v>
      </c>
      <c r="AC19" s="54">
        <v>1</v>
      </c>
      <c r="AD19" s="9">
        <v>12</v>
      </c>
      <c r="AE19" s="7">
        <v>8</v>
      </c>
      <c r="AF19" s="55">
        <v>1</v>
      </c>
      <c r="AG19" s="7">
        <v>8</v>
      </c>
      <c r="AH19" s="55">
        <v>1</v>
      </c>
      <c r="AI19" s="7">
        <v>6</v>
      </c>
      <c r="AJ19" s="55">
        <v>1</v>
      </c>
      <c r="AK19" s="7">
        <v>4</v>
      </c>
      <c r="AL19" s="55">
        <v>1</v>
      </c>
      <c r="AM19" s="7">
        <v>1</v>
      </c>
      <c r="AN19" s="55">
        <v>1</v>
      </c>
      <c r="AO19" s="7">
        <v>4</v>
      </c>
      <c r="AP19" s="55">
        <v>1</v>
      </c>
      <c r="AQ19" s="7">
        <v>6</v>
      </c>
      <c r="AR19" s="55">
        <v>1</v>
      </c>
      <c r="AS19" s="55">
        <v>1</v>
      </c>
      <c r="AT19" s="13"/>
      <c r="AU19" s="22">
        <v>10</v>
      </c>
      <c r="AV19" s="51">
        <v>1</v>
      </c>
      <c r="AW19" s="61">
        <v>1</v>
      </c>
      <c r="AX19" s="73">
        <v>2</v>
      </c>
    </row>
    <row r="20" spans="1:50" ht="19.8" x14ac:dyDescent="0.45">
      <c r="A20" s="56">
        <v>2</v>
      </c>
      <c r="B20" s="56">
        <v>2</v>
      </c>
      <c r="C20" s="62">
        <v>1</v>
      </c>
      <c r="D20" s="66">
        <v>2</v>
      </c>
      <c r="E20" s="56">
        <v>2</v>
      </c>
      <c r="F20" s="22" t="s">
        <v>64</v>
      </c>
      <c r="G20" s="53">
        <v>1</v>
      </c>
      <c r="H20">
        <v>98</v>
      </c>
      <c r="I20" s="21">
        <v>2</v>
      </c>
      <c r="J20" s="21">
        <v>42</v>
      </c>
      <c r="K20" s="38">
        <v>20.572774299275963</v>
      </c>
      <c r="L20" s="21">
        <v>2</v>
      </c>
      <c r="M20" s="21">
        <v>19</v>
      </c>
      <c r="N20" s="21" t="s">
        <v>77</v>
      </c>
      <c r="O20" s="21" t="s">
        <v>8</v>
      </c>
      <c r="P20" s="21">
        <v>78</v>
      </c>
      <c r="Q20" s="21" t="s">
        <v>3</v>
      </c>
      <c r="R20" s="21">
        <v>21</v>
      </c>
      <c r="S20" s="21">
        <v>21</v>
      </c>
      <c r="T20" s="21">
        <v>1.5</v>
      </c>
      <c r="U20" s="21">
        <v>9</v>
      </c>
      <c r="V20" s="21">
        <v>24</v>
      </c>
      <c r="W20" s="8">
        <v>1</v>
      </c>
      <c r="X20" s="32">
        <v>1</v>
      </c>
      <c r="Y20" s="32">
        <v>1</v>
      </c>
      <c r="Z20" s="32">
        <v>1</v>
      </c>
      <c r="AA20" s="32">
        <v>1</v>
      </c>
      <c r="AB20" s="42">
        <v>1</v>
      </c>
      <c r="AC20" s="51">
        <v>1</v>
      </c>
      <c r="AD20" s="11">
        <v>10</v>
      </c>
      <c r="AE20" s="11">
        <v>7</v>
      </c>
      <c r="AF20" s="56">
        <v>1</v>
      </c>
      <c r="AG20" s="11">
        <v>8</v>
      </c>
      <c r="AH20" s="56">
        <v>1</v>
      </c>
      <c r="AI20" s="11">
        <v>2</v>
      </c>
      <c r="AJ20" s="56">
        <v>1</v>
      </c>
      <c r="AK20" s="11">
        <v>1</v>
      </c>
      <c r="AL20" s="56">
        <v>1</v>
      </c>
      <c r="AM20" s="11">
        <v>2</v>
      </c>
      <c r="AN20" s="56">
        <v>1</v>
      </c>
      <c r="AO20" s="11">
        <v>4</v>
      </c>
      <c r="AP20" s="56">
        <v>1</v>
      </c>
      <c r="AQ20" s="11">
        <v>6</v>
      </c>
      <c r="AR20" s="56">
        <v>1</v>
      </c>
      <c r="AS20" s="56">
        <v>1</v>
      </c>
      <c r="AT20" s="21">
        <v>39</v>
      </c>
      <c r="AU20" s="22">
        <v>8</v>
      </c>
      <c r="AV20" s="57">
        <v>1</v>
      </c>
      <c r="AW20" s="61">
        <v>1</v>
      </c>
      <c r="AX20" s="73">
        <v>1</v>
      </c>
    </row>
    <row r="21" spans="1:50" ht="19.8" x14ac:dyDescent="0.45">
      <c r="A21" s="65">
        <v>1</v>
      </c>
      <c r="B21" s="62">
        <v>1</v>
      </c>
      <c r="C21" s="62">
        <v>1</v>
      </c>
      <c r="D21" s="66">
        <v>2</v>
      </c>
      <c r="E21" s="56">
        <v>2</v>
      </c>
      <c r="F21" s="22" t="s">
        <v>64</v>
      </c>
      <c r="G21" s="51">
        <v>2</v>
      </c>
      <c r="H21">
        <v>114</v>
      </c>
      <c r="I21" s="21">
        <v>2</v>
      </c>
      <c r="J21" s="21">
        <v>49</v>
      </c>
      <c r="K21" s="27">
        <v>17.715419501133788</v>
      </c>
      <c r="L21" s="21">
        <v>2</v>
      </c>
      <c r="M21" s="21">
        <v>0</v>
      </c>
      <c r="N21" s="11" t="s">
        <v>76</v>
      </c>
      <c r="O21" s="21" t="s">
        <v>6</v>
      </c>
      <c r="P21" s="21">
        <v>60</v>
      </c>
      <c r="Q21" s="21" t="s">
        <v>3</v>
      </c>
      <c r="R21" s="21">
        <v>16</v>
      </c>
      <c r="S21" s="21">
        <v>33</v>
      </c>
      <c r="T21" s="21">
        <v>6</v>
      </c>
      <c r="U21" s="21">
        <v>8</v>
      </c>
      <c r="V21" s="21">
        <v>6</v>
      </c>
      <c r="W21" s="8">
        <v>1</v>
      </c>
      <c r="X21" s="32">
        <v>1</v>
      </c>
      <c r="Y21" s="32">
        <v>1</v>
      </c>
      <c r="Z21" s="32">
        <v>1</v>
      </c>
      <c r="AA21" s="21">
        <v>2</v>
      </c>
      <c r="AB21" s="42">
        <v>2</v>
      </c>
      <c r="AC21" s="51">
        <v>1</v>
      </c>
      <c r="AD21" s="11">
        <v>3</v>
      </c>
      <c r="AE21" s="11">
        <v>2</v>
      </c>
      <c r="AF21" s="56">
        <v>1</v>
      </c>
      <c r="AG21" s="11">
        <v>2</v>
      </c>
      <c r="AH21" s="56">
        <v>1</v>
      </c>
      <c r="AI21" s="11">
        <v>1</v>
      </c>
      <c r="AJ21" s="56">
        <v>1</v>
      </c>
      <c r="AK21" s="11">
        <v>0</v>
      </c>
      <c r="AL21" s="56">
        <v>2</v>
      </c>
      <c r="AM21" s="11">
        <v>1</v>
      </c>
      <c r="AN21" s="56">
        <v>1</v>
      </c>
      <c r="AO21" s="11">
        <v>1</v>
      </c>
      <c r="AP21" s="56">
        <v>1</v>
      </c>
      <c r="AQ21" s="11">
        <v>2</v>
      </c>
      <c r="AR21" s="56">
        <v>1</v>
      </c>
      <c r="AS21" s="56">
        <v>2</v>
      </c>
      <c r="AT21" s="21">
        <v>41</v>
      </c>
      <c r="AU21" s="22">
        <v>15</v>
      </c>
      <c r="AV21" s="57">
        <v>1</v>
      </c>
      <c r="AW21" s="61">
        <v>1</v>
      </c>
      <c r="AX21" s="73">
        <v>2</v>
      </c>
    </row>
    <row r="22" spans="1:50" ht="19.8" x14ac:dyDescent="0.45">
      <c r="A22" s="65">
        <v>1</v>
      </c>
      <c r="B22" s="62">
        <v>1</v>
      </c>
      <c r="C22" s="62">
        <v>2</v>
      </c>
      <c r="D22" s="66">
        <v>1</v>
      </c>
      <c r="E22" s="56">
        <v>2</v>
      </c>
      <c r="F22" s="22" t="s">
        <v>64</v>
      </c>
      <c r="G22" s="52">
        <v>2</v>
      </c>
      <c r="H22">
        <v>123</v>
      </c>
      <c r="I22" s="21">
        <v>2</v>
      </c>
      <c r="J22" s="21">
        <v>47</v>
      </c>
      <c r="K22" s="27">
        <v>26.953125</v>
      </c>
      <c r="L22" s="21">
        <v>1</v>
      </c>
      <c r="M22" s="21">
        <v>17</v>
      </c>
      <c r="N22" s="21" t="s">
        <v>77</v>
      </c>
      <c r="O22" s="21" t="s">
        <v>8</v>
      </c>
      <c r="P22" s="21">
        <v>61</v>
      </c>
      <c r="Q22" s="21" t="s">
        <v>3</v>
      </c>
      <c r="R22" s="21">
        <v>28</v>
      </c>
      <c r="S22" s="21">
        <v>19</v>
      </c>
      <c r="T22" s="21">
        <v>0.5</v>
      </c>
      <c r="U22" s="21">
        <v>6</v>
      </c>
      <c r="V22" s="21">
        <v>24</v>
      </c>
      <c r="W22" s="8">
        <v>1</v>
      </c>
      <c r="X22" s="32">
        <v>1</v>
      </c>
      <c r="Y22" s="32">
        <v>1</v>
      </c>
      <c r="Z22" s="32">
        <v>1</v>
      </c>
      <c r="AA22" s="32">
        <v>1</v>
      </c>
      <c r="AB22" s="42">
        <v>1</v>
      </c>
      <c r="AC22" s="51">
        <v>1</v>
      </c>
      <c r="AD22" s="11">
        <v>15</v>
      </c>
      <c r="AE22" s="11">
        <v>11</v>
      </c>
      <c r="AF22" s="56">
        <v>1</v>
      </c>
      <c r="AG22" s="11">
        <v>11</v>
      </c>
      <c r="AH22" s="56">
        <v>1</v>
      </c>
      <c r="AI22" s="11">
        <v>7</v>
      </c>
      <c r="AJ22" s="56">
        <v>1</v>
      </c>
      <c r="AK22" s="11">
        <v>7</v>
      </c>
      <c r="AL22" s="56">
        <v>1</v>
      </c>
      <c r="AM22" s="11">
        <v>2</v>
      </c>
      <c r="AN22" s="56">
        <v>1</v>
      </c>
      <c r="AO22" s="11">
        <v>5</v>
      </c>
      <c r="AP22" s="56">
        <v>1</v>
      </c>
      <c r="AQ22" s="11">
        <v>7</v>
      </c>
      <c r="AR22" s="56">
        <v>1</v>
      </c>
      <c r="AS22" s="56">
        <v>1</v>
      </c>
      <c r="AT22" s="21">
        <v>40</v>
      </c>
      <c r="AU22" s="22">
        <v>10</v>
      </c>
      <c r="AV22" s="57">
        <v>1</v>
      </c>
      <c r="AW22" s="61">
        <v>1</v>
      </c>
      <c r="AX22" s="73">
        <v>2</v>
      </c>
    </row>
    <row r="23" spans="1:50" ht="19.8" x14ac:dyDescent="0.45">
      <c r="A23" s="65">
        <v>1</v>
      </c>
      <c r="B23" s="62">
        <v>1</v>
      </c>
      <c r="C23" s="62">
        <v>2</v>
      </c>
      <c r="D23" s="55">
        <v>1</v>
      </c>
      <c r="E23" s="56">
        <v>2</v>
      </c>
      <c r="F23" s="22" t="s">
        <v>64</v>
      </c>
      <c r="G23" s="51">
        <v>2</v>
      </c>
      <c r="H23">
        <v>125</v>
      </c>
      <c r="I23" s="2">
        <v>2</v>
      </c>
      <c r="J23" s="2">
        <v>21</v>
      </c>
      <c r="K23" s="18">
        <v>20.9366391184573</v>
      </c>
      <c r="L23" s="3">
        <v>1</v>
      </c>
      <c r="M23" s="11">
        <v>4</v>
      </c>
      <c r="N23" s="11" t="s">
        <v>76</v>
      </c>
      <c r="O23" s="11" t="s">
        <v>6</v>
      </c>
      <c r="P23" s="11">
        <v>63</v>
      </c>
      <c r="Q23" s="11" t="s">
        <v>3</v>
      </c>
      <c r="R23" s="17">
        <v>16</v>
      </c>
      <c r="S23" s="16">
        <v>5</v>
      </c>
      <c r="T23" s="15">
        <v>2</v>
      </c>
      <c r="U23" s="9">
        <v>7</v>
      </c>
      <c r="V23" s="11">
        <v>6</v>
      </c>
      <c r="W23" s="8">
        <v>1</v>
      </c>
      <c r="X23" s="40">
        <v>1</v>
      </c>
      <c r="Y23" s="40">
        <v>1</v>
      </c>
      <c r="Z23" s="40">
        <v>1</v>
      </c>
      <c r="AA23" s="40">
        <v>1</v>
      </c>
      <c r="AB23" s="41">
        <v>1</v>
      </c>
      <c r="AC23" s="54">
        <v>1</v>
      </c>
      <c r="AD23" s="9">
        <v>3</v>
      </c>
      <c r="AE23" s="7">
        <v>2</v>
      </c>
      <c r="AF23" s="55">
        <v>1</v>
      </c>
      <c r="AG23" s="7">
        <v>2</v>
      </c>
      <c r="AH23" s="55">
        <v>1</v>
      </c>
      <c r="AI23" s="7">
        <v>1</v>
      </c>
      <c r="AJ23" s="55">
        <v>1</v>
      </c>
      <c r="AK23" s="7">
        <v>0</v>
      </c>
      <c r="AL23" s="55">
        <v>2</v>
      </c>
      <c r="AM23" s="7">
        <v>0</v>
      </c>
      <c r="AN23" s="55">
        <v>2</v>
      </c>
      <c r="AO23" s="7">
        <v>1</v>
      </c>
      <c r="AP23" s="55">
        <v>1</v>
      </c>
      <c r="AQ23" s="7">
        <v>2</v>
      </c>
      <c r="AR23" s="55">
        <v>1</v>
      </c>
      <c r="AS23" s="55">
        <v>2</v>
      </c>
      <c r="AT23" s="13">
        <v>40</v>
      </c>
      <c r="AU23" s="22">
        <v>10</v>
      </c>
      <c r="AV23" s="51">
        <v>1</v>
      </c>
      <c r="AW23" s="61">
        <v>1</v>
      </c>
      <c r="AX23" s="73">
        <v>1</v>
      </c>
    </row>
    <row r="24" spans="1:50" ht="19.8" x14ac:dyDescent="0.45">
      <c r="A24" s="65">
        <v>1</v>
      </c>
      <c r="B24" s="62">
        <v>1</v>
      </c>
      <c r="C24" s="62">
        <v>1</v>
      </c>
      <c r="D24" s="66">
        <v>1</v>
      </c>
      <c r="E24" s="56">
        <v>2</v>
      </c>
      <c r="F24" s="22" t="s">
        <v>64</v>
      </c>
      <c r="G24" s="51">
        <v>2</v>
      </c>
      <c r="H24">
        <v>129</v>
      </c>
      <c r="I24" s="21">
        <v>2</v>
      </c>
      <c r="J24" s="21">
        <v>37</v>
      </c>
      <c r="K24" s="27">
        <v>17.146776406035663</v>
      </c>
      <c r="L24" s="21">
        <v>1</v>
      </c>
      <c r="M24" s="21">
        <v>30</v>
      </c>
      <c r="N24" s="21" t="s">
        <v>77</v>
      </c>
      <c r="O24" s="21" t="s">
        <v>12</v>
      </c>
      <c r="P24" s="21">
        <v>78</v>
      </c>
      <c r="Q24" s="21" t="s">
        <v>3</v>
      </c>
      <c r="R24" s="21">
        <v>3</v>
      </c>
      <c r="S24" s="21">
        <v>34</v>
      </c>
      <c r="T24" s="21">
        <v>2</v>
      </c>
      <c r="U24" s="21">
        <v>10</v>
      </c>
      <c r="V24" s="21">
        <v>48</v>
      </c>
      <c r="W24" s="8">
        <v>1</v>
      </c>
      <c r="X24" s="32">
        <v>1</v>
      </c>
      <c r="Y24" s="32">
        <v>1</v>
      </c>
      <c r="Z24" s="32">
        <v>1</v>
      </c>
      <c r="AA24" s="21">
        <v>2</v>
      </c>
      <c r="AB24" s="42">
        <v>1</v>
      </c>
      <c r="AC24" s="51">
        <v>2</v>
      </c>
      <c r="AD24" s="11">
        <v>1</v>
      </c>
      <c r="AE24" s="11">
        <v>1</v>
      </c>
      <c r="AF24" s="56">
        <v>2</v>
      </c>
      <c r="AG24" s="11">
        <v>1</v>
      </c>
      <c r="AH24" s="56">
        <v>1</v>
      </c>
      <c r="AI24" s="11">
        <v>0</v>
      </c>
      <c r="AJ24" s="56">
        <v>2</v>
      </c>
      <c r="AK24" s="11">
        <v>1</v>
      </c>
      <c r="AL24" s="56">
        <v>1</v>
      </c>
      <c r="AM24" s="11">
        <v>0</v>
      </c>
      <c r="AN24" s="56">
        <v>2</v>
      </c>
      <c r="AO24" s="11">
        <v>0</v>
      </c>
      <c r="AP24" s="56">
        <v>2</v>
      </c>
      <c r="AQ24" s="11">
        <v>0</v>
      </c>
      <c r="AR24" s="56">
        <v>2</v>
      </c>
      <c r="AS24" s="56">
        <v>2</v>
      </c>
      <c r="AT24" s="21"/>
      <c r="AU24" s="22">
        <v>16</v>
      </c>
      <c r="AV24" s="57">
        <v>1</v>
      </c>
      <c r="AW24" s="61">
        <v>1</v>
      </c>
      <c r="AX24" s="73">
        <v>2</v>
      </c>
    </row>
    <row r="25" spans="1:50" ht="19.8" x14ac:dyDescent="0.45">
      <c r="A25" s="56">
        <v>2</v>
      </c>
      <c r="B25" s="62">
        <v>1</v>
      </c>
      <c r="C25" s="62">
        <v>2</v>
      </c>
      <c r="D25" s="66">
        <v>2</v>
      </c>
      <c r="E25" s="56">
        <v>2</v>
      </c>
      <c r="F25" s="22" t="s">
        <v>64</v>
      </c>
      <c r="G25" s="53">
        <v>1</v>
      </c>
      <c r="H25">
        <v>130</v>
      </c>
      <c r="I25" s="21">
        <v>2</v>
      </c>
      <c r="J25" s="21">
        <v>56</v>
      </c>
      <c r="K25" s="27">
        <v>21.082813290605497</v>
      </c>
      <c r="L25" s="21">
        <v>2</v>
      </c>
      <c r="M25" s="21">
        <v>31</v>
      </c>
      <c r="N25" s="21" t="s">
        <v>77</v>
      </c>
      <c r="O25" s="21" t="s">
        <v>12</v>
      </c>
      <c r="P25" s="21">
        <v>48</v>
      </c>
      <c r="Q25" s="21" t="s">
        <v>11</v>
      </c>
      <c r="R25" s="21">
        <v>26</v>
      </c>
      <c r="S25" s="21">
        <v>30</v>
      </c>
      <c r="T25" s="21">
        <v>2</v>
      </c>
      <c r="U25" s="21">
        <v>5</v>
      </c>
      <c r="V25" s="21">
        <v>6</v>
      </c>
      <c r="W25" s="8">
        <v>2</v>
      </c>
      <c r="X25" s="32">
        <v>1</v>
      </c>
      <c r="Y25" s="32">
        <v>1</v>
      </c>
      <c r="Z25" s="32">
        <v>1</v>
      </c>
      <c r="AA25" s="32">
        <v>1</v>
      </c>
      <c r="AB25" s="42">
        <v>1</v>
      </c>
      <c r="AC25" s="51">
        <v>1</v>
      </c>
      <c r="AD25" s="11">
        <v>8</v>
      </c>
      <c r="AE25" s="11">
        <v>6</v>
      </c>
      <c r="AF25" s="56">
        <v>1</v>
      </c>
      <c r="AG25" s="11">
        <v>5</v>
      </c>
      <c r="AH25" s="56">
        <v>1</v>
      </c>
      <c r="AI25" s="11">
        <v>4</v>
      </c>
      <c r="AJ25" s="56">
        <v>1</v>
      </c>
      <c r="AK25" s="11">
        <v>3</v>
      </c>
      <c r="AL25" s="56">
        <v>1</v>
      </c>
      <c r="AM25" s="11">
        <v>1</v>
      </c>
      <c r="AN25" s="56">
        <v>1</v>
      </c>
      <c r="AO25" s="11">
        <v>3</v>
      </c>
      <c r="AP25" s="56">
        <v>1</v>
      </c>
      <c r="AQ25" s="11">
        <v>4</v>
      </c>
      <c r="AR25" s="56">
        <v>1</v>
      </c>
      <c r="AS25" s="56">
        <v>1</v>
      </c>
      <c r="AT25" s="21">
        <v>41</v>
      </c>
      <c r="AU25" s="22">
        <v>8</v>
      </c>
      <c r="AV25" s="57">
        <v>1</v>
      </c>
      <c r="AW25" s="61">
        <v>1</v>
      </c>
      <c r="AX25" s="73">
        <v>1</v>
      </c>
    </row>
    <row r="26" spans="1:50" ht="19.8" x14ac:dyDescent="0.45">
      <c r="A26" s="65">
        <v>1</v>
      </c>
      <c r="B26" s="62">
        <v>1</v>
      </c>
      <c r="C26" s="62">
        <v>2</v>
      </c>
      <c r="D26" s="66">
        <v>2</v>
      </c>
      <c r="E26" s="56">
        <v>2</v>
      </c>
      <c r="F26" s="22" t="s">
        <v>64</v>
      </c>
      <c r="G26" s="51">
        <v>2</v>
      </c>
      <c r="H26">
        <v>132</v>
      </c>
      <c r="I26" s="21">
        <v>1</v>
      </c>
      <c r="J26" s="21">
        <v>28</v>
      </c>
      <c r="K26" s="38">
        <v>21.4112762480509</v>
      </c>
      <c r="L26" s="21">
        <v>2</v>
      </c>
      <c r="M26" s="21">
        <v>8</v>
      </c>
      <c r="N26" s="11" t="s">
        <v>76</v>
      </c>
      <c r="O26" s="21" t="s">
        <v>4</v>
      </c>
      <c r="P26" s="21">
        <v>63</v>
      </c>
      <c r="Q26" s="21" t="s">
        <v>3</v>
      </c>
      <c r="R26" s="21">
        <v>16</v>
      </c>
      <c r="S26" s="21">
        <v>12</v>
      </c>
      <c r="T26" s="21">
        <v>0.6</v>
      </c>
      <c r="U26" s="21">
        <v>8</v>
      </c>
      <c r="V26" s="21">
        <v>6</v>
      </c>
      <c r="W26" s="8">
        <v>2</v>
      </c>
      <c r="X26" s="32">
        <v>1</v>
      </c>
      <c r="Y26" s="32">
        <v>1</v>
      </c>
      <c r="Z26" s="32">
        <v>1</v>
      </c>
      <c r="AA26" s="32">
        <v>1</v>
      </c>
      <c r="AB26" s="42">
        <v>2</v>
      </c>
      <c r="AC26" s="51">
        <v>1</v>
      </c>
      <c r="AD26" s="11">
        <v>5</v>
      </c>
      <c r="AE26" s="11">
        <v>5</v>
      </c>
      <c r="AF26" s="56">
        <v>1</v>
      </c>
      <c r="AG26" s="11">
        <v>5</v>
      </c>
      <c r="AH26" s="56">
        <v>1</v>
      </c>
      <c r="AI26" s="11">
        <v>1</v>
      </c>
      <c r="AJ26" s="56">
        <v>1</v>
      </c>
      <c r="AK26" s="11">
        <v>4</v>
      </c>
      <c r="AL26" s="56">
        <v>1</v>
      </c>
      <c r="AM26" s="11">
        <v>0</v>
      </c>
      <c r="AN26" s="56">
        <v>2</v>
      </c>
      <c r="AO26" s="11">
        <v>2</v>
      </c>
      <c r="AP26" s="56">
        <v>1</v>
      </c>
      <c r="AQ26" s="11">
        <v>2</v>
      </c>
      <c r="AR26" s="56">
        <v>1</v>
      </c>
      <c r="AS26" s="56">
        <v>1</v>
      </c>
      <c r="AT26" s="21"/>
      <c r="AU26" s="22">
        <v>8</v>
      </c>
      <c r="AV26" s="57">
        <v>1</v>
      </c>
      <c r="AW26" s="61">
        <v>1</v>
      </c>
      <c r="AX26" s="73">
        <v>2</v>
      </c>
    </row>
    <row r="27" spans="1:50" ht="19.8" x14ac:dyDescent="0.45">
      <c r="A27" s="56">
        <v>2</v>
      </c>
      <c r="B27" s="56">
        <v>2</v>
      </c>
      <c r="C27" s="62">
        <v>2</v>
      </c>
      <c r="D27" s="66">
        <v>2</v>
      </c>
      <c r="E27" s="56">
        <v>2</v>
      </c>
      <c r="F27" s="22" t="s">
        <v>64</v>
      </c>
      <c r="G27" s="51">
        <v>2</v>
      </c>
      <c r="H27">
        <v>135</v>
      </c>
      <c r="I27" s="21">
        <v>1</v>
      </c>
      <c r="J27" s="21">
        <v>53</v>
      </c>
      <c r="K27" s="27">
        <v>22.720438370810918</v>
      </c>
      <c r="L27" s="21">
        <v>2</v>
      </c>
      <c r="M27" s="21">
        <v>3</v>
      </c>
      <c r="N27" s="11" t="s">
        <v>76</v>
      </c>
      <c r="O27" s="21" t="s">
        <v>6</v>
      </c>
      <c r="P27" s="21">
        <v>78</v>
      </c>
      <c r="Q27" s="21" t="s">
        <v>3</v>
      </c>
      <c r="R27" s="21">
        <v>2</v>
      </c>
      <c r="S27" s="21">
        <v>51</v>
      </c>
      <c r="T27" s="21">
        <v>0.6</v>
      </c>
      <c r="U27" s="21">
        <v>6</v>
      </c>
      <c r="V27" s="21">
        <v>12</v>
      </c>
      <c r="W27" s="8">
        <v>1</v>
      </c>
      <c r="X27" s="32">
        <v>1</v>
      </c>
      <c r="Y27" s="21">
        <v>2</v>
      </c>
      <c r="Z27" s="21">
        <v>2</v>
      </c>
      <c r="AA27" s="21">
        <v>2</v>
      </c>
      <c r="AB27" s="42">
        <v>1</v>
      </c>
      <c r="AC27" s="51">
        <v>2</v>
      </c>
      <c r="AD27" s="11">
        <v>0</v>
      </c>
      <c r="AE27" s="11">
        <v>0</v>
      </c>
      <c r="AF27" s="56">
        <v>2</v>
      </c>
      <c r="AG27" s="11">
        <v>0</v>
      </c>
      <c r="AH27" s="56">
        <v>2</v>
      </c>
      <c r="AI27" s="11">
        <v>0</v>
      </c>
      <c r="AJ27" s="56">
        <v>2</v>
      </c>
      <c r="AK27" s="11">
        <v>0</v>
      </c>
      <c r="AL27" s="56">
        <v>2</v>
      </c>
      <c r="AM27" s="11">
        <v>0</v>
      </c>
      <c r="AN27" s="56">
        <v>2</v>
      </c>
      <c r="AO27" s="11">
        <v>0</v>
      </c>
      <c r="AP27" s="56">
        <v>2</v>
      </c>
      <c r="AQ27" s="11">
        <v>0</v>
      </c>
      <c r="AR27" s="56">
        <v>2</v>
      </c>
      <c r="AS27" s="56">
        <v>2</v>
      </c>
      <c r="AT27" s="21">
        <v>40</v>
      </c>
      <c r="AU27" s="22">
        <v>4</v>
      </c>
      <c r="AV27" s="57">
        <v>2</v>
      </c>
      <c r="AW27" s="61">
        <v>2</v>
      </c>
      <c r="AX27" s="73">
        <v>2</v>
      </c>
    </row>
    <row r="28" spans="1:50" ht="19.8" x14ac:dyDescent="0.45">
      <c r="A28" s="65">
        <v>1</v>
      </c>
      <c r="B28" s="62">
        <v>1</v>
      </c>
      <c r="C28" s="62">
        <v>2</v>
      </c>
      <c r="D28" s="68">
        <v>1</v>
      </c>
      <c r="E28" s="56">
        <v>2</v>
      </c>
      <c r="F28" s="22" t="s">
        <v>64</v>
      </c>
      <c r="G28" s="51">
        <v>2</v>
      </c>
      <c r="H28">
        <v>137</v>
      </c>
      <c r="I28" s="2">
        <v>2</v>
      </c>
      <c r="J28" s="2">
        <v>19</v>
      </c>
      <c r="K28" s="18">
        <v>17.360441340997642</v>
      </c>
      <c r="L28" s="3">
        <v>1</v>
      </c>
      <c r="M28" s="11">
        <v>0</v>
      </c>
      <c r="N28" s="11" t="s">
        <v>76</v>
      </c>
      <c r="O28" s="11" t="s">
        <v>6</v>
      </c>
      <c r="P28" s="11">
        <v>70</v>
      </c>
      <c r="Q28" s="11" t="s">
        <v>3</v>
      </c>
      <c r="R28" s="17">
        <v>2</v>
      </c>
      <c r="S28" s="16">
        <v>17</v>
      </c>
      <c r="T28" s="15">
        <v>0.2</v>
      </c>
      <c r="U28" s="9">
        <v>8</v>
      </c>
      <c r="V28" s="11">
        <v>72</v>
      </c>
      <c r="W28" s="8">
        <v>1</v>
      </c>
      <c r="X28" s="40">
        <v>1</v>
      </c>
      <c r="Y28" s="40">
        <v>1</v>
      </c>
      <c r="Z28" s="40">
        <v>1</v>
      </c>
      <c r="AA28" s="11">
        <v>2</v>
      </c>
      <c r="AB28" s="41">
        <v>2</v>
      </c>
      <c r="AC28" s="54">
        <v>1</v>
      </c>
      <c r="AD28" s="9">
        <v>5</v>
      </c>
      <c r="AE28" s="7">
        <v>5</v>
      </c>
      <c r="AF28" s="55">
        <v>1</v>
      </c>
      <c r="AG28" s="7">
        <v>5</v>
      </c>
      <c r="AH28" s="55">
        <v>1</v>
      </c>
      <c r="AI28" s="7">
        <v>2</v>
      </c>
      <c r="AJ28" s="55">
        <v>1</v>
      </c>
      <c r="AK28" s="7">
        <v>4</v>
      </c>
      <c r="AL28" s="55">
        <v>1</v>
      </c>
      <c r="AM28" s="7">
        <v>0</v>
      </c>
      <c r="AN28" s="55">
        <v>2</v>
      </c>
      <c r="AO28" s="7">
        <v>2</v>
      </c>
      <c r="AP28" s="55">
        <v>1</v>
      </c>
      <c r="AQ28" s="7">
        <v>3</v>
      </c>
      <c r="AR28" s="55">
        <v>1</v>
      </c>
      <c r="AS28" s="55">
        <v>1</v>
      </c>
      <c r="AT28" s="13">
        <v>42</v>
      </c>
      <c r="AU28" s="22">
        <v>6</v>
      </c>
      <c r="AV28" s="57">
        <v>2</v>
      </c>
      <c r="AW28" s="61">
        <v>2</v>
      </c>
      <c r="AX28" s="73">
        <v>2</v>
      </c>
    </row>
    <row r="29" spans="1:50" ht="19.8" x14ac:dyDescent="0.45">
      <c r="A29" s="56">
        <v>2</v>
      </c>
      <c r="B29" s="56">
        <v>2</v>
      </c>
      <c r="C29" s="62">
        <v>2</v>
      </c>
      <c r="D29" s="66">
        <v>1</v>
      </c>
      <c r="E29" s="56">
        <v>2</v>
      </c>
      <c r="F29" s="22" t="s">
        <v>64</v>
      </c>
      <c r="G29" s="51">
        <v>2</v>
      </c>
      <c r="H29">
        <v>139</v>
      </c>
      <c r="I29" s="21">
        <v>2</v>
      </c>
      <c r="J29" s="21">
        <v>21</v>
      </c>
      <c r="K29" s="27">
        <v>20.028841531805799</v>
      </c>
      <c r="L29" s="21">
        <v>2</v>
      </c>
      <c r="M29" s="21">
        <v>8</v>
      </c>
      <c r="N29" s="11" t="s">
        <v>76</v>
      </c>
      <c r="O29" s="21" t="s">
        <v>4</v>
      </c>
      <c r="P29" s="21">
        <v>63</v>
      </c>
      <c r="Q29" s="21" t="s">
        <v>3</v>
      </c>
      <c r="R29" s="21">
        <v>3</v>
      </c>
      <c r="S29" s="21">
        <v>18</v>
      </c>
      <c r="T29" s="21">
        <v>15</v>
      </c>
      <c r="U29" s="21">
        <v>8</v>
      </c>
      <c r="V29" s="21">
        <v>4</v>
      </c>
      <c r="W29" s="8">
        <v>2</v>
      </c>
      <c r="X29" s="32">
        <v>1</v>
      </c>
      <c r="Y29" s="21">
        <v>2</v>
      </c>
      <c r="Z29" s="21">
        <v>2</v>
      </c>
      <c r="AA29" s="21">
        <v>2</v>
      </c>
      <c r="AB29" s="42">
        <v>2</v>
      </c>
      <c r="AC29" s="51">
        <v>2</v>
      </c>
      <c r="AD29" s="11">
        <v>0</v>
      </c>
      <c r="AE29" s="11">
        <v>0</v>
      </c>
      <c r="AF29" s="56">
        <v>2</v>
      </c>
      <c r="AG29" s="11">
        <v>0</v>
      </c>
      <c r="AH29" s="56">
        <v>2</v>
      </c>
      <c r="AI29" s="11">
        <v>0</v>
      </c>
      <c r="AJ29" s="56">
        <v>2</v>
      </c>
      <c r="AK29" s="11">
        <v>0</v>
      </c>
      <c r="AL29" s="56">
        <v>2</v>
      </c>
      <c r="AM29" s="11">
        <v>0</v>
      </c>
      <c r="AN29" s="56">
        <v>2</v>
      </c>
      <c r="AO29" s="11">
        <v>0</v>
      </c>
      <c r="AP29" s="56">
        <v>2</v>
      </c>
      <c r="AQ29" s="11">
        <v>0</v>
      </c>
      <c r="AR29" s="56">
        <v>2</v>
      </c>
      <c r="AS29" s="56">
        <v>2</v>
      </c>
      <c r="AT29" s="21">
        <v>41</v>
      </c>
      <c r="AU29" s="22">
        <v>0</v>
      </c>
      <c r="AV29" s="57">
        <v>2</v>
      </c>
      <c r="AW29" s="61">
        <v>2</v>
      </c>
      <c r="AX29" s="73">
        <v>2</v>
      </c>
    </row>
    <row r="30" spans="1:50" ht="19.8" x14ac:dyDescent="0.45">
      <c r="A30" s="65">
        <v>1</v>
      </c>
      <c r="B30" s="62">
        <v>1</v>
      </c>
      <c r="C30" s="62">
        <v>2</v>
      </c>
      <c r="D30" s="66">
        <v>1</v>
      </c>
      <c r="E30" s="56">
        <v>2</v>
      </c>
      <c r="F30" s="22" t="s">
        <v>64</v>
      </c>
      <c r="G30" s="51">
        <v>2</v>
      </c>
      <c r="H30">
        <v>140</v>
      </c>
      <c r="I30" s="21">
        <v>2</v>
      </c>
      <c r="J30" s="21">
        <v>23</v>
      </c>
      <c r="K30" s="27">
        <v>22.666666666666668</v>
      </c>
      <c r="L30" s="21">
        <v>2</v>
      </c>
      <c r="M30" s="21">
        <v>60</v>
      </c>
      <c r="N30" s="21" t="s">
        <v>77</v>
      </c>
      <c r="O30" s="21" t="s">
        <v>12</v>
      </c>
      <c r="P30" s="21">
        <v>62</v>
      </c>
      <c r="Q30" s="21" t="s">
        <v>3</v>
      </c>
      <c r="R30" s="21">
        <v>7</v>
      </c>
      <c r="S30" s="21">
        <v>16</v>
      </c>
      <c r="T30" s="21">
        <v>15</v>
      </c>
      <c r="U30" s="21">
        <v>8</v>
      </c>
      <c r="V30" s="21">
        <v>12</v>
      </c>
      <c r="W30" s="8">
        <v>1</v>
      </c>
      <c r="X30" s="32">
        <v>1</v>
      </c>
      <c r="Y30" s="32">
        <v>1</v>
      </c>
      <c r="Z30" s="21">
        <v>2</v>
      </c>
      <c r="AA30" s="21">
        <v>2</v>
      </c>
      <c r="AB30" s="42">
        <v>1</v>
      </c>
      <c r="AC30" s="51">
        <v>1</v>
      </c>
      <c r="AD30" s="11">
        <v>2</v>
      </c>
      <c r="AE30" s="11">
        <v>2</v>
      </c>
      <c r="AF30" s="56">
        <v>1</v>
      </c>
      <c r="AG30" s="11">
        <v>2</v>
      </c>
      <c r="AH30" s="56">
        <v>1</v>
      </c>
      <c r="AI30" s="11">
        <v>1</v>
      </c>
      <c r="AJ30" s="56">
        <v>1</v>
      </c>
      <c r="AK30" s="11">
        <v>2</v>
      </c>
      <c r="AL30" s="56">
        <v>1</v>
      </c>
      <c r="AM30" s="11">
        <v>1</v>
      </c>
      <c r="AN30" s="56">
        <v>1</v>
      </c>
      <c r="AO30" s="11">
        <v>0</v>
      </c>
      <c r="AP30" s="56">
        <v>2</v>
      </c>
      <c r="AQ30" s="11">
        <v>1</v>
      </c>
      <c r="AR30" s="56">
        <v>1</v>
      </c>
      <c r="AS30" s="56">
        <v>1</v>
      </c>
      <c r="AT30" s="21">
        <v>40</v>
      </c>
      <c r="AU30" s="22">
        <v>3</v>
      </c>
      <c r="AV30" s="57">
        <v>2</v>
      </c>
      <c r="AW30" s="61">
        <v>2</v>
      </c>
      <c r="AX30" s="73">
        <v>2</v>
      </c>
    </row>
    <row r="31" spans="1:50" ht="19.8" x14ac:dyDescent="0.45">
      <c r="A31" s="56">
        <v>2</v>
      </c>
      <c r="B31" s="56">
        <v>2</v>
      </c>
      <c r="C31" s="63">
        <v>1</v>
      </c>
      <c r="D31" s="66">
        <v>2</v>
      </c>
      <c r="E31" s="56">
        <v>2</v>
      </c>
      <c r="F31" s="22" t="s">
        <v>64</v>
      </c>
      <c r="G31" s="51">
        <v>2</v>
      </c>
      <c r="H31">
        <v>152</v>
      </c>
      <c r="I31" s="2">
        <v>2</v>
      </c>
      <c r="J31" s="2">
        <v>33</v>
      </c>
      <c r="K31" s="38">
        <v>21.579742983480724</v>
      </c>
      <c r="L31" s="3" t="s">
        <v>9</v>
      </c>
      <c r="M31" s="11">
        <v>0</v>
      </c>
      <c r="N31" s="11" t="s">
        <v>76</v>
      </c>
      <c r="O31" s="11" t="s">
        <v>6</v>
      </c>
      <c r="P31" s="11">
        <v>62</v>
      </c>
      <c r="Q31" s="11" t="s">
        <v>3</v>
      </c>
      <c r="R31" s="17">
        <v>3</v>
      </c>
      <c r="S31" s="16">
        <v>30</v>
      </c>
      <c r="T31" s="15">
        <v>2</v>
      </c>
      <c r="U31" s="9">
        <v>5</v>
      </c>
      <c r="V31" s="11">
        <v>12</v>
      </c>
      <c r="W31" s="8">
        <v>2</v>
      </c>
      <c r="X31" s="40">
        <v>1</v>
      </c>
      <c r="Y31" s="40">
        <v>1</v>
      </c>
      <c r="Z31" s="40">
        <v>1</v>
      </c>
      <c r="AA31" s="40">
        <v>1</v>
      </c>
      <c r="AB31" s="41">
        <v>2</v>
      </c>
      <c r="AC31" s="54">
        <v>2</v>
      </c>
      <c r="AD31" s="9">
        <v>1</v>
      </c>
      <c r="AE31" s="7">
        <v>1</v>
      </c>
      <c r="AF31" s="55">
        <v>2</v>
      </c>
      <c r="AG31" s="7">
        <v>1</v>
      </c>
      <c r="AH31" s="55">
        <v>1</v>
      </c>
      <c r="AI31" s="7">
        <v>0</v>
      </c>
      <c r="AJ31" s="55">
        <v>2</v>
      </c>
      <c r="AK31" s="7">
        <v>0</v>
      </c>
      <c r="AL31" s="55">
        <v>2</v>
      </c>
      <c r="AM31" s="7">
        <v>0</v>
      </c>
      <c r="AN31" s="55">
        <v>2</v>
      </c>
      <c r="AO31" s="7">
        <v>0</v>
      </c>
      <c r="AP31" s="55">
        <v>2</v>
      </c>
      <c r="AQ31" s="7">
        <v>1</v>
      </c>
      <c r="AR31" s="55">
        <v>1</v>
      </c>
      <c r="AS31" s="55">
        <v>2</v>
      </c>
      <c r="AT31" s="13">
        <v>42</v>
      </c>
      <c r="AU31" s="22">
        <v>16</v>
      </c>
      <c r="AV31" s="51">
        <v>1</v>
      </c>
      <c r="AW31" s="61">
        <v>1</v>
      </c>
      <c r="AX31" s="73">
        <v>2</v>
      </c>
    </row>
    <row r="32" spans="1:50" ht="19.8" x14ac:dyDescent="0.45">
      <c r="A32" s="56">
        <v>2</v>
      </c>
      <c r="B32" s="56">
        <v>2</v>
      </c>
      <c r="C32" s="63">
        <v>1</v>
      </c>
      <c r="D32" s="66">
        <v>2</v>
      </c>
      <c r="E32" s="56">
        <v>2</v>
      </c>
      <c r="F32" s="22" t="s">
        <v>64</v>
      </c>
      <c r="G32" s="51">
        <v>2</v>
      </c>
      <c r="H32">
        <v>155</v>
      </c>
      <c r="I32" s="2">
        <v>2</v>
      </c>
      <c r="J32" s="2">
        <v>46</v>
      </c>
      <c r="K32" s="38">
        <v>21.653954188998028</v>
      </c>
      <c r="L32" s="3">
        <v>2</v>
      </c>
      <c r="M32" s="11">
        <v>53</v>
      </c>
      <c r="N32" s="21" t="s">
        <v>77</v>
      </c>
      <c r="O32" s="11" t="s">
        <v>12</v>
      </c>
      <c r="P32" s="11">
        <v>64</v>
      </c>
      <c r="Q32" s="11" t="s">
        <v>3</v>
      </c>
      <c r="R32" s="17">
        <v>18</v>
      </c>
      <c r="S32" s="16">
        <v>28</v>
      </c>
      <c r="T32" s="15">
        <v>4</v>
      </c>
      <c r="U32" s="9">
        <v>7</v>
      </c>
      <c r="V32" s="11">
        <v>48</v>
      </c>
      <c r="W32" s="8">
        <v>2</v>
      </c>
      <c r="X32" s="40">
        <v>1</v>
      </c>
      <c r="Y32" s="40">
        <v>1</v>
      </c>
      <c r="Z32" s="40">
        <v>1</v>
      </c>
      <c r="AA32" s="40">
        <v>1</v>
      </c>
      <c r="AB32" s="41">
        <v>1</v>
      </c>
      <c r="AC32" s="54">
        <v>1</v>
      </c>
      <c r="AD32" s="9">
        <v>2</v>
      </c>
      <c r="AE32" s="7">
        <v>2</v>
      </c>
      <c r="AF32" s="55">
        <v>1</v>
      </c>
      <c r="AG32" s="7">
        <v>2</v>
      </c>
      <c r="AH32" s="55">
        <v>1</v>
      </c>
      <c r="AI32" s="7">
        <v>0</v>
      </c>
      <c r="AJ32" s="55">
        <v>2</v>
      </c>
      <c r="AK32" s="7">
        <v>0</v>
      </c>
      <c r="AL32" s="55">
        <v>2</v>
      </c>
      <c r="AM32" s="7">
        <v>1</v>
      </c>
      <c r="AN32" s="55">
        <v>1</v>
      </c>
      <c r="AO32" s="7">
        <v>0</v>
      </c>
      <c r="AP32" s="55">
        <v>2</v>
      </c>
      <c r="AQ32" s="7">
        <v>2</v>
      </c>
      <c r="AR32" s="55">
        <v>1</v>
      </c>
      <c r="AS32" s="55">
        <v>2</v>
      </c>
      <c r="AT32" s="13">
        <v>40</v>
      </c>
      <c r="AU32" s="22">
        <v>10</v>
      </c>
      <c r="AV32" s="51">
        <v>1</v>
      </c>
      <c r="AW32" s="61">
        <v>1</v>
      </c>
      <c r="AX32" s="73">
        <v>2</v>
      </c>
    </row>
    <row r="33" spans="1:50" ht="19.8" x14ac:dyDescent="0.45">
      <c r="A33" s="56">
        <v>2</v>
      </c>
      <c r="B33" s="56">
        <v>2</v>
      </c>
      <c r="C33" s="62">
        <v>1</v>
      </c>
      <c r="D33" s="66">
        <v>2</v>
      </c>
      <c r="E33" s="56">
        <v>2</v>
      </c>
      <c r="F33" s="6" t="s">
        <v>65</v>
      </c>
      <c r="G33" s="51">
        <v>2</v>
      </c>
      <c r="H33">
        <v>1</v>
      </c>
      <c r="I33" s="21">
        <v>2</v>
      </c>
      <c r="J33" s="21">
        <v>55</v>
      </c>
      <c r="K33" s="27">
        <v>18.206645425580337</v>
      </c>
      <c r="L33" s="21">
        <v>2</v>
      </c>
      <c r="M33" s="21">
        <v>2</v>
      </c>
      <c r="N33" s="11" t="s">
        <v>76</v>
      </c>
      <c r="O33" s="21" t="s">
        <v>6</v>
      </c>
      <c r="P33" s="21">
        <v>60</v>
      </c>
      <c r="Q33" s="21" t="s">
        <v>3</v>
      </c>
      <c r="R33" s="21">
        <v>40</v>
      </c>
      <c r="S33" s="21">
        <v>15</v>
      </c>
      <c r="T33" s="21">
        <v>2</v>
      </c>
      <c r="U33" s="21">
        <v>10</v>
      </c>
      <c r="V33" s="21">
        <v>72</v>
      </c>
      <c r="W33" s="8">
        <v>1</v>
      </c>
      <c r="X33" s="32">
        <v>1</v>
      </c>
      <c r="Y33" s="32">
        <v>1</v>
      </c>
      <c r="Z33" s="32">
        <v>1</v>
      </c>
      <c r="AA33" s="32">
        <v>1</v>
      </c>
      <c r="AB33" s="42">
        <v>2</v>
      </c>
      <c r="AC33" s="51">
        <v>1</v>
      </c>
      <c r="AD33" s="11">
        <v>6</v>
      </c>
      <c r="AE33" s="11">
        <v>5</v>
      </c>
      <c r="AF33" s="56">
        <v>1</v>
      </c>
      <c r="AG33" s="11">
        <v>6</v>
      </c>
      <c r="AH33" s="56">
        <v>1</v>
      </c>
      <c r="AI33" s="11">
        <v>0</v>
      </c>
      <c r="AJ33" s="56">
        <v>2</v>
      </c>
      <c r="AK33" s="11">
        <v>0</v>
      </c>
      <c r="AL33" s="56">
        <v>2</v>
      </c>
      <c r="AM33" s="11">
        <v>2</v>
      </c>
      <c r="AN33" s="56">
        <v>1</v>
      </c>
      <c r="AO33" s="11">
        <v>3</v>
      </c>
      <c r="AP33" s="56">
        <v>1</v>
      </c>
      <c r="AQ33" s="11">
        <v>5</v>
      </c>
      <c r="AR33" s="56">
        <v>1</v>
      </c>
      <c r="AS33" s="56">
        <v>2</v>
      </c>
      <c r="AT33" s="21">
        <v>40</v>
      </c>
      <c r="AU33" s="22">
        <v>12</v>
      </c>
      <c r="AV33" s="57">
        <v>1</v>
      </c>
      <c r="AW33" s="61">
        <v>1</v>
      </c>
      <c r="AX33" s="73">
        <v>2</v>
      </c>
    </row>
    <row r="34" spans="1:50" ht="19.8" x14ac:dyDescent="0.45">
      <c r="A34" s="65">
        <v>1</v>
      </c>
      <c r="B34" s="62">
        <v>1</v>
      </c>
      <c r="C34" s="62">
        <v>1</v>
      </c>
      <c r="D34" s="66">
        <v>2</v>
      </c>
      <c r="E34" s="56">
        <v>2</v>
      </c>
      <c r="F34" s="6" t="s">
        <v>65</v>
      </c>
      <c r="G34" s="51">
        <v>2</v>
      </c>
      <c r="H34">
        <v>6</v>
      </c>
      <c r="I34" s="21">
        <v>2</v>
      </c>
      <c r="J34" s="21">
        <v>47</v>
      </c>
      <c r="K34" s="27">
        <v>21.936347412254612</v>
      </c>
      <c r="L34" s="21">
        <v>2</v>
      </c>
      <c r="M34" s="21">
        <v>11</v>
      </c>
      <c r="N34" s="21" t="s">
        <v>77</v>
      </c>
      <c r="O34" s="21" t="s">
        <v>8</v>
      </c>
      <c r="P34" s="21">
        <v>66</v>
      </c>
      <c r="Q34" s="21" t="s">
        <v>3</v>
      </c>
      <c r="R34" s="21">
        <v>14</v>
      </c>
      <c r="S34" s="21">
        <v>33</v>
      </c>
      <c r="T34" s="21">
        <v>2</v>
      </c>
      <c r="U34" s="21">
        <v>6</v>
      </c>
      <c r="V34" s="21">
        <v>24</v>
      </c>
      <c r="W34" s="8">
        <v>1</v>
      </c>
      <c r="X34" s="32">
        <v>1</v>
      </c>
      <c r="Y34" s="32">
        <v>1</v>
      </c>
      <c r="Z34" s="32">
        <v>1</v>
      </c>
      <c r="AA34" s="21">
        <v>2</v>
      </c>
      <c r="AB34" s="42">
        <v>2</v>
      </c>
      <c r="AC34" s="51">
        <v>1</v>
      </c>
      <c r="AD34" s="11">
        <v>9</v>
      </c>
      <c r="AE34" s="11">
        <v>6</v>
      </c>
      <c r="AF34" s="56">
        <v>1</v>
      </c>
      <c r="AG34" s="11">
        <v>6</v>
      </c>
      <c r="AH34" s="56">
        <v>1</v>
      </c>
      <c r="AI34" s="11">
        <v>3</v>
      </c>
      <c r="AJ34" s="56">
        <v>1</v>
      </c>
      <c r="AK34" s="11">
        <v>0</v>
      </c>
      <c r="AL34" s="56">
        <v>2</v>
      </c>
      <c r="AM34" s="11">
        <v>1</v>
      </c>
      <c r="AN34" s="56">
        <v>1</v>
      </c>
      <c r="AO34" s="11">
        <v>5</v>
      </c>
      <c r="AP34" s="56">
        <v>1</v>
      </c>
      <c r="AQ34" s="11">
        <v>6</v>
      </c>
      <c r="AR34" s="56">
        <v>1</v>
      </c>
      <c r="AS34" s="56">
        <v>2</v>
      </c>
      <c r="AT34" s="21">
        <v>41</v>
      </c>
      <c r="AU34" s="22">
        <v>4</v>
      </c>
      <c r="AV34" s="57">
        <v>2</v>
      </c>
      <c r="AW34" s="61">
        <v>2</v>
      </c>
      <c r="AX34" s="73">
        <v>2</v>
      </c>
    </row>
    <row r="35" spans="1:50" ht="19.8" x14ac:dyDescent="0.45">
      <c r="A35" s="56">
        <v>2</v>
      </c>
      <c r="B35" s="56">
        <v>2</v>
      </c>
      <c r="C35" s="62">
        <v>1</v>
      </c>
      <c r="D35" s="66">
        <v>1</v>
      </c>
      <c r="E35" s="56">
        <v>2</v>
      </c>
      <c r="F35" s="6" t="s">
        <v>65</v>
      </c>
      <c r="G35" s="51">
        <v>2</v>
      </c>
      <c r="H35">
        <v>11</v>
      </c>
      <c r="I35" s="21">
        <v>2</v>
      </c>
      <c r="J35" s="21">
        <v>24</v>
      </c>
      <c r="K35" s="27">
        <v>17.799928800284796</v>
      </c>
      <c r="L35" s="21">
        <v>2</v>
      </c>
      <c r="M35" s="21">
        <v>0</v>
      </c>
      <c r="N35" s="11" t="s">
        <v>76</v>
      </c>
      <c r="O35" s="21" t="s">
        <v>6</v>
      </c>
      <c r="P35" s="21">
        <v>53</v>
      </c>
      <c r="Q35" s="21" t="s">
        <v>5</v>
      </c>
      <c r="R35" s="21">
        <v>2</v>
      </c>
      <c r="S35" s="21">
        <v>22</v>
      </c>
      <c r="T35" s="21">
        <v>0.5</v>
      </c>
      <c r="U35" s="21">
        <v>6</v>
      </c>
      <c r="V35" s="21">
        <v>24</v>
      </c>
      <c r="W35" s="8">
        <v>2</v>
      </c>
      <c r="X35" s="21">
        <v>2</v>
      </c>
      <c r="Y35" s="32">
        <v>1</v>
      </c>
      <c r="Z35" s="32">
        <v>1</v>
      </c>
      <c r="AA35" s="21">
        <v>2</v>
      </c>
      <c r="AB35" s="42">
        <v>2</v>
      </c>
      <c r="AC35" s="51">
        <v>2</v>
      </c>
      <c r="AD35" s="11">
        <v>1</v>
      </c>
      <c r="AE35" s="11">
        <v>1</v>
      </c>
      <c r="AF35" s="56">
        <v>2</v>
      </c>
      <c r="AG35" s="11">
        <v>1</v>
      </c>
      <c r="AH35" s="56">
        <v>1</v>
      </c>
      <c r="AI35" s="11">
        <v>0</v>
      </c>
      <c r="AJ35" s="56">
        <v>2</v>
      </c>
      <c r="AK35" s="11">
        <v>0</v>
      </c>
      <c r="AL35" s="56">
        <v>2</v>
      </c>
      <c r="AM35" s="11">
        <v>1</v>
      </c>
      <c r="AN35" s="56">
        <v>1</v>
      </c>
      <c r="AO35" s="11">
        <v>0</v>
      </c>
      <c r="AP35" s="56">
        <v>2</v>
      </c>
      <c r="AQ35" s="11">
        <v>1</v>
      </c>
      <c r="AR35" s="56">
        <v>1</v>
      </c>
      <c r="AS35" s="56">
        <v>2</v>
      </c>
      <c r="AT35" s="21">
        <v>42</v>
      </c>
      <c r="AU35" s="22">
        <v>14</v>
      </c>
      <c r="AV35" s="57">
        <v>1</v>
      </c>
      <c r="AW35" s="61">
        <v>1</v>
      </c>
      <c r="AX35" s="73">
        <v>2</v>
      </c>
    </row>
    <row r="36" spans="1:50" ht="19.8" x14ac:dyDescent="0.45">
      <c r="A36" s="65">
        <v>1</v>
      </c>
      <c r="B36" s="62">
        <v>1</v>
      </c>
      <c r="C36" s="62">
        <v>1</v>
      </c>
      <c r="D36" s="66">
        <v>1</v>
      </c>
      <c r="E36" s="56">
        <v>2</v>
      </c>
      <c r="F36" s="6" t="s">
        <v>65</v>
      </c>
      <c r="G36" s="51">
        <v>2</v>
      </c>
      <c r="H36">
        <v>14</v>
      </c>
      <c r="I36" s="21">
        <v>2</v>
      </c>
      <c r="J36" s="21">
        <v>63</v>
      </c>
      <c r="K36" s="27">
        <v>25.299375948726595</v>
      </c>
      <c r="L36" s="21">
        <v>2</v>
      </c>
      <c r="M36" s="21">
        <v>2</v>
      </c>
      <c r="N36" s="11" t="s">
        <v>76</v>
      </c>
      <c r="O36" s="21" t="s">
        <v>6</v>
      </c>
      <c r="P36" s="21">
        <v>61</v>
      </c>
      <c r="Q36" s="21" t="s">
        <v>3</v>
      </c>
      <c r="R36" s="21">
        <v>42</v>
      </c>
      <c r="S36" s="21">
        <v>21</v>
      </c>
      <c r="T36" s="21">
        <v>1</v>
      </c>
      <c r="U36" s="21">
        <v>6</v>
      </c>
      <c r="V36" s="21">
        <v>48</v>
      </c>
      <c r="W36" s="8">
        <v>1</v>
      </c>
      <c r="X36" s="32">
        <v>1</v>
      </c>
      <c r="Y36" s="32">
        <v>1</v>
      </c>
      <c r="Z36" s="32">
        <v>1</v>
      </c>
      <c r="AA36" s="21">
        <v>2</v>
      </c>
      <c r="AB36" s="42">
        <v>2</v>
      </c>
      <c r="AC36" s="51">
        <v>2</v>
      </c>
      <c r="AD36" s="11">
        <v>1</v>
      </c>
      <c r="AE36" s="11">
        <v>1</v>
      </c>
      <c r="AF36" s="56">
        <v>2</v>
      </c>
      <c r="AG36" s="11">
        <v>1</v>
      </c>
      <c r="AH36" s="56">
        <v>1</v>
      </c>
      <c r="AI36" s="11">
        <v>0</v>
      </c>
      <c r="AJ36" s="56">
        <v>2</v>
      </c>
      <c r="AK36" s="11">
        <v>1</v>
      </c>
      <c r="AL36" s="56">
        <v>1</v>
      </c>
      <c r="AM36" s="11">
        <v>0</v>
      </c>
      <c r="AN36" s="56">
        <v>2</v>
      </c>
      <c r="AO36" s="11">
        <v>0</v>
      </c>
      <c r="AP36" s="56">
        <v>2</v>
      </c>
      <c r="AQ36" s="11">
        <v>0</v>
      </c>
      <c r="AR36" s="56">
        <v>2</v>
      </c>
      <c r="AS36" s="56">
        <v>2</v>
      </c>
      <c r="AT36" s="21">
        <v>40</v>
      </c>
      <c r="AU36" s="22">
        <v>8</v>
      </c>
      <c r="AV36" s="57">
        <v>1</v>
      </c>
      <c r="AW36" s="61">
        <v>1</v>
      </c>
      <c r="AX36" s="73">
        <v>2</v>
      </c>
    </row>
    <row r="37" spans="1:50" ht="19.8" x14ac:dyDescent="0.45">
      <c r="A37" s="65">
        <v>1</v>
      </c>
      <c r="B37" s="62">
        <v>1</v>
      </c>
      <c r="C37" s="62">
        <v>1</v>
      </c>
      <c r="D37" s="66">
        <v>2</v>
      </c>
      <c r="E37" s="56">
        <v>2</v>
      </c>
      <c r="F37" s="6" t="s">
        <v>65</v>
      </c>
      <c r="G37" s="51">
        <v>2</v>
      </c>
      <c r="H37">
        <v>17</v>
      </c>
      <c r="I37" s="21">
        <v>2</v>
      </c>
      <c r="J37" s="21">
        <v>48</v>
      </c>
      <c r="K37" s="27">
        <v>17.928215425436552</v>
      </c>
      <c r="L37" s="21">
        <v>2</v>
      </c>
      <c r="M37" s="21">
        <v>0</v>
      </c>
      <c r="N37" s="11" t="s">
        <v>76</v>
      </c>
      <c r="O37" s="21" t="s">
        <v>6</v>
      </c>
      <c r="P37" s="21">
        <v>54</v>
      </c>
      <c r="Q37" s="21" t="s">
        <v>5</v>
      </c>
      <c r="R37" s="21">
        <v>34</v>
      </c>
      <c r="S37" s="21">
        <v>14</v>
      </c>
      <c r="T37" s="21">
        <v>0.2</v>
      </c>
      <c r="U37" s="21">
        <v>10</v>
      </c>
      <c r="V37" s="21">
        <v>4</v>
      </c>
      <c r="W37" s="8">
        <v>1</v>
      </c>
      <c r="X37" s="32">
        <v>1</v>
      </c>
      <c r="Y37" s="32">
        <v>1</v>
      </c>
      <c r="Z37" s="32">
        <v>1</v>
      </c>
      <c r="AA37" s="21">
        <v>2</v>
      </c>
      <c r="AB37" s="42">
        <v>2</v>
      </c>
      <c r="AC37" s="51">
        <v>1</v>
      </c>
      <c r="AD37" s="11">
        <v>4</v>
      </c>
      <c r="AE37" s="11">
        <v>2</v>
      </c>
      <c r="AF37" s="56">
        <v>1</v>
      </c>
      <c r="AG37" s="11">
        <v>2</v>
      </c>
      <c r="AH37" s="56">
        <v>1</v>
      </c>
      <c r="AI37" s="11">
        <v>2</v>
      </c>
      <c r="AJ37" s="56">
        <v>1</v>
      </c>
      <c r="AK37" s="11">
        <v>0</v>
      </c>
      <c r="AL37" s="56">
        <v>2</v>
      </c>
      <c r="AM37" s="11">
        <v>0</v>
      </c>
      <c r="AN37" s="56">
        <v>2</v>
      </c>
      <c r="AO37" s="11">
        <v>2</v>
      </c>
      <c r="AP37" s="56">
        <v>1</v>
      </c>
      <c r="AQ37" s="11">
        <v>2</v>
      </c>
      <c r="AR37" s="56">
        <v>1</v>
      </c>
      <c r="AS37" s="56">
        <v>2</v>
      </c>
      <c r="AT37" s="21">
        <v>40</v>
      </c>
      <c r="AU37" s="22">
        <v>0</v>
      </c>
      <c r="AV37" s="57">
        <v>2</v>
      </c>
      <c r="AW37" s="61">
        <v>2</v>
      </c>
      <c r="AX37" s="73">
        <v>2</v>
      </c>
    </row>
    <row r="38" spans="1:50" ht="19.8" x14ac:dyDescent="0.45">
      <c r="A38" s="56">
        <v>2</v>
      </c>
      <c r="B38" s="56">
        <v>2</v>
      </c>
      <c r="C38" s="62">
        <v>2</v>
      </c>
      <c r="D38" s="55">
        <v>1</v>
      </c>
      <c r="E38" s="56">
        <v>2</v>
      </c>
      <c r="F38" s="6" t="s">
        <v>65</v>
      </c>
      <c r="G38" s="51">
        <v>2</v>
      </c>
      <c r="H38">
        <v>20</v>
      </c>
      <c r="I38" s="2">
        <v>2</v>
      </c>
      <c r="J38" s="2">
        <v>49</v>
      </c>
      <c r="K38" s="18">
        <v>17.856517628934562</v>
      </c>
      <c r="L38" s="3">
        <v>2</v>
      </c>
      <c r="M38" s="11">
        <v>4</v>
      </c>
      <c r="N38" s="11" t="s">
        <v>76</v>
      </c>
      <c r="O38" s="11" t="s">
        <v>6</v>
      </c>
      <c r="P38" s="11">
        <v>63</v>
      </c>
      <c r="Q38" s="11" t="s">
        <v>3</v>
      </c>
      <c r="R38" s="17">
        <v>25</v>
      </c>
      <c r="S38" s="16">
        <v>24</v>
      </c>
      <c r="T38" s="15">
        <v>2</v>
      </c>
      <c r="U38" s="9">
        <v>7</v>
      </c>
      <c r="V38" s="11">
        <v>4</v>
      </c>
      <c r="W38" s="8">
        <v>1</v>
      </c>
      <c r="X38" s="40">
        <v>1</v>
      </c>
      <c r="Y38" s="40">
        <v>1</v>
      </c>
      <c r="Z38" s="40">
        <v>1</v>
      </c>
      <c r="AA38" s="40">
        <v>1</v>
      </c>
      <c r="AB38" s="41">
        <v>2</v>
      </c>
      <c r="AC38" s="54">
        <v>1</v>
      </c>
      <c r="AD38" s="9">
        <v>3</v>
      </c>
      <c r="AE38" s="7">
        <v>2</v>
      </c>
      <c r="AF38" s="55">
        <v>1</v>
      </c>
      <c r="AG38" s="7">
        <v>3</v>
      </c>
      <c r="AH38" s="55">
        <v>1</v>
      </c>
      <c r="AI38" s="7">
        <v>1</v>
      </c>
      <c r="AJ38" s="55">
        <v>1</v>
      </c>
      <c r="AK38" s="7">
        <v>2</v>
      </c>
      <c r="AL38" s="55">
        <v>1</v>
      </c>
      <c r="AM38" s="7">
        <v>1</v>
      </c>
      <c r="AN38" s="55">
        <v>1</v>
      </c>
      <c r="AO38" s="7">
        <v>0</v>
      </c>
      <c r="AP38" s="55">
        <v>2</v>
      </c>
      <c r="AQ38" s="7">
        <v>1</v>
      </c>
      <c r="AR38" s="55">
        <v>1</v>
      </c>
      <c r="AS38" s="55">
        <v>1</v>
      </c>
      <c r="AT38" s="13">
        <v>42</v>
      </c>
      <c r="AU38" s="22">
        <v>3</v>
      </c>
      <c r="AV38" s="57">
        <v>2</v>
      </c>
      <c r="AW38" s="61">
        <v>2</v>
      </c>
      <c r="AX38" s="73">
        <v>2</v>
      </c>
    </row>
    <row r="39" spans="1:50" ht="19.8" x14ac:dyDescent="0.45">
      <c r="A39" s="56">
        <v>2</v>
      </c>
      <c r="B39" s="56">
        <v>2</v>
      </c>
      <c r="C39" s="63">
        <v>1</v>
      </c>
      <c r="D39" s="55">
        <v>1</v>
      </c>
      <c r="E39" s="56">
        <v>2</v>
      </c>
      <c r="F39" s="6" t="s">
        <v>65</v>
      </c>
      <c r="G39" s="51">
        <v>2</v>
      </c>
      <c r="H39">
        <v>21</v>
      </c>
      <c r="I39" s="2">
        <v>2</v>
      </c>
      <c r="J39" s="2">
        <v>35</v>
      </c>
      <c r="K39" s="18">
        <v>19.531249999999996</v>
      </c>
      <c r="L39" s="3">
        <v>2</v>
      </c>
      <c r="M39" s="11">
        <v>10</v>
      </c>
      <c r="N39" s="11" t="s">
        <v>76</v>
      </c>
      <c r="O39" s="11" t="s">
        <v>4</v>
      </c>
      <c r="P39" s="11">
        <v>57</v>
      </c>
      <c r="Q39" s="11" t="s">
        <v>7</v>
      </c>
      <c r="R39" s="17">
        <v>8</v>
      </c>
      <c r="S39" s="16">
        <v>27</v>
      </c>
      <c r="T39" s="15">
        <v>0.1</v>
      </c>
      <c r="U39" s="9">
        <v>8</v>
      </c>
      <c r="V39" s="11">
        <v>24</v>
      </c>
      <c r="W39" s="8">
        <v>2</v>
      </c>
      <c r="X39" s="40">
        <v>1</v>
      </c>
      <c r="Y39" s="40">
        <v>1</v>
      </c>
      <c r="Z39" s="40">
        <v>1</v>
      </c>
      <c r="AA39" s="11">
        <v>2</v>
      </c>
      <c r="AB39" s="41">
        <v>2</v>
      </c>
      <c r="AC39" s="54">
        <v>1</v>
      </c>
      <c r="AD39" s="9">
        <v>3</v>
      </c>
      <c r="AE39" s="7">
        <v>3</v>
      </c>
      <c r="AF39" s="55">
        <v>1</v>
      </c>
      <c r="AG39" s="7">
        <v>2</v>
      </c>
      <c r="AH39" s="55">
        <v>1</v>
      </c>
      <c r="AI39" s="7">
        <v>2</v>
      </c>
      <c r="AJ39" s="55">
        <v>1</v>
      </c>
      <c r="AK39" s="7">
        <v>0</v>
      </c>
      <c r="AL39" s="55">
        <v>2</v>
      </c>
      <c r="AM39" s="7">
        <v>1</v>
      </c>
      <c r="AN39" s="55">
        <v>1</v>
      </c>
      <c r="AO39" s="7">
        <v>2</v>
      </c>
      <c r="AP39" s="55">
        <v>1</v>
      </c>
      <c r="AQ39" s="7">
        <v>3</v>
      </c>
      <c r="AR39" s="55">
        <v>1</v>
      </c>
      <c r="AS39" s="55">
        <v>2</v>
      </c>
      <c r="AT39" s="13"/>
      <c r="AU39" s="22">
        <v>7</v>
      </c>
      <c r="AV39" s="51">
        <v>1</v>
      </c>
      <c r="AW39" s="61">
        <v>1</v>
      </c>
      <c r="AX39" s="73">
        <v>2</v>
      </c>
    </row>
    <row r="40" spans="1:50" ht="19.8" x14ac:dyDescent="0.45">
      <c r="A40" s="56">
        <v>2</v>
      </c>
      <c r="B40" s="56">
        <v>2</v>
      </c>
      <c r="C40" s="62">
        <v>1</v>
      </c>
      <c r="D40" s="66">
        <v>2</v>
      </c>
      <c r="E40" s="56">
        <v>2</v>
      </c>
      <c r="F40" s="6" t="s">
        <v>65</v>
      </c>
      <c r="G40" s="53">
        <v>1</v>
      </c>
      <c r="H40">
        <v>27</v>
      </c>
      <c r="I40" s="21">
        <v>2</v>
      </c>
      <c r="J40" s="21">
        <v>38</v>
      </c>
      <c r="K40" s="27">
        <v>20.613131003026183</v>
      </c>
      <c r="L40" s="21">
        <v>1</v>
      </c>
      <c r="M40" s="21">
        <v>14</v>
      </c>
      <c r="N40" s="21" t="s">
        <v>77</v>
      </c>
      <c r="O40" s="21" t="s">
        <v>8</v>
      </c>
      <c r="P40" s="21">
        <v>62</v>
      </c>
      <c r="Q40" s="21" t="s">
        <v>3</v>
      </c>
      <c r="R40" s="21">
        <v>19</v>
      </c>
      <c r="S40" s="21">
        <v>19</v>
      </c>
      <c r="T40" s="21">
        <v>6.5</v>
      </c>
      <c r="U40" s="21">
        <v>6</v>
      </c>
      <c r="V40" s="21">
        <v>24</v>
      </c>
      <c r="W40" s="8">
        <v>1</v>
      </c>
      <c r="X40" s="32">
        <v>1</v>
      </c>
      <c r="Y40" s="32">
        <v>1</v>
      </c>
      <c r="Z40" s="32">
        <v>1</v>
      </c>
      <c r="AA40" s="32">
        <v>1</v>
      </c>
      <c r="AB40" s="42">
        <v>2</v>
      </c>
      <c r="AC40" s="51">
        <v>1</v>
      </c>
      <c r="AD40" s="11">
        <v>6</v>
      </c>
      <c r="AE40" s="11">
        <v>5</v>
      </c>
      <c r="AF40" s="56">
        <v>1</v>
      </c>
      <c r="AG40" s="11">
        <v>5</v>
      </c>
      <c r="AH40" s="56">
        <v>1</v>
      </c>
      <c r="AI40" s="11">
        <v>2</v>
      </c>
      <c r="AJ40" s="56">
        <v>1</v>
      </c>
      <c r="AK40" s="11">
        <v>3</v>
      </c>
      <c r="AL40" s="56">
        <v>1</v>
      </c>
      <c r="AM40" s="11">
        <v>2</v>
      </c>
      <c r="AN40" s="56">
        <v>1</v>
      </c>
      <c r="AO40" s="11">
        <v>1</v>
      </c>
      <c r="AP40" s="56">
        <v>1</v>
      </c>
      <c r="AQ40" s="11">
        <v>3</v>
      </c>
      <c r="AR40" s="56">
        <v>1</v>
      </c>
      <c r="AS40" s="56">
        <v>1</v>
      </c>
      <c r="AT40" s="21">
        <v>43</v>
      </c>
      <c r="AU40" s="22">
        <v>12</v>
      </c>
      <c r="AV40" s="57">
        <v>1</v>
      </c>
      <c r="AW40" s="61">
        <v>1</v>
      </c>
      <c r="AX40" s="74">
        <v>1</v>
      </c>
    </row>
    <row r="41" spans="1:50" ht="19.8" x14ac:dyDescent="0.45">
      <c r="A41" s="56">
        <v>2</v>
      </c>
      <c r="B41" s="56">
        <v>2</v>
      </c>
      <c r="C41" s="63">
        <v>1</v>
      </c>
      <c r="D41" s="68">
        <v>1</v>
      </c>
      <c r="E41" s="56">
        <v>2</v>
      </c>
      <c r="F41" s="6" t="s">
        <v>65</v>
      </c>
      <c r="G41" s="51">
        <v>2</v>
      </c>
      <c r="H41">
        <v>30</v>
      </c>
      <c r="I41" s="2">
        <v>2</v>
      </c>
      <c r="J41" s="2">
        <v>26</v>
      </c>
      <c r="K41" s="38">
        <v>22.505605494458251</v>
      </c>
      <c r="L41" s="3">
        <v>2</v>
      </c>
      <c r="M41" s="11">
        <v>13</v>
      </c>
      <c r="N41" s="21" t="s">
        <v>77</v>
      </c>
      <c r="O41" s="11" t="s">
        <v>8</v>
      </c>
      <c r="P41" s="11">
        <v>70</v>
      </c>
      <c r="Q41" s="11" t="s">
        <v>3</v>
      </c>
      <c r="R41" s="17">
        <v>8</v>
      </c>
      <c r="S41" s="16">
        <v>18</v>
      </c>
      <c r="T41" s="15">
        <v>5</v>
      </c>
      <c r="U41" s="9">
        <v>7</v>
      </c>
      <c r="V41" s="11">
        <v>24</v>
      </c>
      <c r="W41" s="8">
        <v>1</v>
      </c>
      <c r="X41" s="40">
        <v>1</v>
      </c>
      <c r="Y41" s="11">
        <v>2</v>
      </c>
      <c r="Z41" s="11">
        <v>2</v>
      </c>
      <c r="AA41" s="11">
        <v>2</v>
      </c>
      <c r="AB41" s="41">
        <v>2</v>
      </c>
      <c r="AC41" s="54">
        <v>2</v>
      </c>
      <c r="AD41" s="9">
        <v>0</v>
      </c>
      <c r="AE41" s="7">
        <v>0</v>
      </c>
      <c r="AF41" s="55">
        <v>2</v>
      </c>
      <c r="AG41" s="7">
        <v>0</v>
      </c>
      <c r="AH41" s="55">
        <v>2</v>
      </c>
      <c r="AI41" s="7">
        <v>0</v>
      </c>
      <c r="AJ41" s="55">
        <v>2</v>
      </c>
      <c r="AK41" s="7">
        <v>0</v>
      </c>
      <c r="AL41" s="55">
        <v>2</v>
      </c>
      <c r="AM41" s="7">
        <v>0</v>
      </c>
      <c r="AN41" s="55">
        <v>2</v>
      </c>
      <c r="AO41" s="7">
        <v>0</v>
      </c>
      <c r="AP41" s="55">
        <v>2</v>
      </c>
      <c r="AQ41" s="7">
        <v>0</v>
      </c>
      <c r="AR41" s="55">
        <v>2</v>
      </c>
      <c r="AS41" s="55">
        <v>2</v>
      </c>
      <c r="AT41" s="13">
        <v>41</v>
      </c>
      <c r="AU41" s="22">
        <v>0</v>
      </c>
      <c r="AV41" s="57">
        <v>2</v>
      </c>
      <c r="AW41" s="61">
        <v>2</v>
      </c>
      <c r="AX41" s="73">
        <v>2</v>
      </c>
    </row>
    <row r="42" spans="1:50" ht="19.8" x14ac:dyDescent="0.45">
      <c r="A42" s="65">
        <v>1</v>
      </c>
      <c r="B42" s="62">
        <v>1</v>
      </c>
      <c r="C42" s="62">
        <v>1</v>
      </c>
      <c r="D42" s="66">
        <v>2</v>
      </c>
      <c r="E42" s="56">
        <v>2</v>
      </c>
      <c r="F42" s="6" t="s">
        <v>65</v>
      </c>
      <c r="G42" s="52">
        <v>1</v>
      </c>
      <c r="H42">
        <v>31</v>
      </c>
      <c r="I42" s="21">
        <v>2</v>
      </c>
      <c r="J42" s="21">
        <v>31</v>
      </c>
      <c r="K42" s="27">
        <v>23.19109461966605</v>
      </c>
      <c r="L42" s="21">
        <v>2</v>
      </c>
      <c r="M42" s="21">
        <v>0</v>
      </c>
      <c r="N42" s="11" t="s">
        <v>76</v>
      </c>
      <c r="O42" s="21" t="s">
        <v>6</v>
      </c>
      <c r="P42" s="21">
        <v>49</v>
      </c>
      <c r="Q42" s="21" t="s">
        <v>11</v>
      </c>
      <c r="R42" s="21">
        <v>13</v>
      </c>
      <c r="S42" s="21">
        <v>18</v>
      </c>
      <c r="T42" s="21">
        <v>1</v>
      </c>
      <c r="U42" s="21">
        <v>7</v>
      </c>
      <c r="V42" s="21">
        <v>6</v>
      </c>
      <c r="W42" s="8">
        <v>2</v>
      </c>
      <c r="X42" s="32">
        <v>1</v>
      </c>
      <c r="Y42" s="32">
        <v>1</v>
      </c>
      <c r="Z42" s="32">
        <v>1</v>
      </c>
      <c r="AA42" s="32">
        <v>1</v>
      </c>
      <c r="AB42" s="42">
        <v>2</v>
      </c>
      <c r="AC42" s="51">
        <v>1</v>
      </c>
      <c r="AD42" s="11">
        <v>7</v>
      </c>
      <c r="AE42" s="11">
        <v>6</v>
      </c>
      <c r="AF42" s="56">
        <v>1</v>
      </c>
      <c r="AG42" s="11">
        <v>6</v>
      </c>
      <c r="AH42" s="56">
        <v>1</v>
      </c>
      <c r="AI42" s="11">
        <v>4</v>
      </c>
      <c r="AJ42" s="56">
        <v>1</v>
      </c>
      <c r="AK42" s="11">
        <v>7</v>
      </c>
      <c r="AL42" s="56">
        <v>1</v>
      </c>
      <c r="AM42" s="11">
        <v>1</v>
      </c>
      <c r="AN42" s="56">
        <v>1</v>
      </c>
      <c r="AO42" s="11">
        <v>1</v>
      </c>
      <c r="AP42" s="56">
        <v>1</v>
      </c>
      <c r="AQ42" s="11">
        <v>2</v>
      </c>
      <c r="AR42" s="56">
        <v>1</v>
      </c>
      <c r="AS42" s="56">
        <v>1</v>
      </c>
      <c r="AT42" s="21">
        <v>40</v>
      </c>
      <c r="AU42" s="22">
        <v>10</v>
      </c>
      <c r="AV42" s="57">
        <v>1</v>
      </c>
      <c r="AW42" s="61">
        <v>1</v>
      </c>
      <c r="AX42" s="73">
        <v>1</v>
      </c>
    </row>
    <row r="43" spans="1:50" ht="19.8" x14ac:dyDescent="0.45">
      <c r="A43" s="56">
        <v>2</v>
      </c>
      <c r="B43" s="56">
        <v>2</v>
      </c>
      <c r="C43" s="62">
        <v>1</v>
      </c>
      <c r="D43" s="66">
        <v>1</v>
      </c>
      <c r="E43" s="56">
        <v>2</v>
      </c>
      <c r="F43" s="6" t="s">
        <v>65</v>
      </c>
      <c r="G43" s="51">
        <v>2</v>
      </c>
      <c r="H43">
        <v>33</v>
      </c>
      <c r="I43" s="21">
        <v>2</v>
      </c>
      <c r="J43" s="21">
        <v>48</v>
      </c>
      <c r="K43" s="27">
        <v>17.211086808419093</v>
      </c>
      <c r="L43" s="21">
        <v>1</v>
      </c>
      <c r="M43" s="21">
        <v>0</v>
      </c>
      <c r="N43" s="11" t="s">
        <v>76</v>
      </c>
      <c r="O43" s="21" t="s">
        <v>6</v>
      </c>
      <c r="P43" s="21">
        <v>56</v>
      </c>
      <c r="Q43" s="21" t="s">
        <v>7</v>
      </c>
      <c r="R43" s="21">
        <v>23</v>
      </c>
      <c r="S43" s="21">
        <v>25</v>
      </c>
      <c r="T43" s="21">
        <v>1.5</v>
      </c>
      <c r="U43" s="21">
        <v>9</v>
      </c>
      <c r="V43" s="21">
        <v>12</v>
      </c>
      <c r="W43" s="8">
        <v>2</v>
      </c>
      <c r="X43" s="32">
        <v>1</v>
      </c>
      <c r="Y43" s="32">
        <v>1</v>
      </c>
      <c r="Z43" s="32">
        <v>1</v>
      </c>
      <c r="AA43" s="21">
        <v>2</v>
      </c>
      <c r="AB43" s="42">
        <v>2</v>
      </c>
      <c r="AC43" s="51">
        <v>2</v>
      </c>
      <c r="AD43" s="11">
        <v>0</v>
      </c>
      <c r="AE43" s="11">
        <v>0</v>
      </c>
      <c r="AF43" s="56">
        <v>2</v>
      </c>
      <c r="AG43" s="11">
        <v>0</v>
      </c>
      <c r="AH43" s="56">
        <v>2</v>
      </c>
      <c r="AI43" s="11">
        <v>0</v>
      </c>
      <c r="AJ43" s="56">
        <v>2</v>
      </c>
      <c r="AK43" s="11">
        <v>0</v>
      </c>
      <c r="AL43" s="56">
        <v>2</v>
      </c>
      <c r="AM43" s="11">
        <v>0</v>
      </c>
      <c r="AN43" s="56">
        <v>2</v>
      </c>
      <c r="AO43" s="11">
        <v>0</v>
      </c>
      <c r="AP43" s="56">
        <v>2</v>
      </c>
      <c r="AQ43" s="11">
        <v>0</v>
      </c>
      <c r="AR43" s="56">
        <v>2</v>
      </c>
      <c r="AS43" s="56">
        <v>2</v>
      </c>
      <c r="AT43" s="21">
        <v>40</v>
      </c>
      <c r="AU43" s="22">
        <v>8</v>
      </c>
      <c r="AV43" s="57">
        <v>1</v>
      </c>
      <c r="AW43" s="61">
        <v>1</v>
      </c>
      <c r="AX43" s="73">
        <v>2</v>
      </c>
    </row>
    <row r="44" spans="1:50" ht="19.8" x14ac:dyDescent="0.45">
      <c r="A44" s="56">
        <v>2</v>
      </c>
      <c r="B44" s="56">
        <v>2</v>
      </c>
      <c r="C44" s="62">
        <v>2</v>
      </c>
      <c r="D44" s="66">
        <v>2</v>
      </c>
      <c r="E44" s="56">
        <v>2</v>
      </c>
      <c r="F44" s="6" t="s">
        <v>65</v>
      </c>
      <c r="G44" s="51">
        <v>2</v>
      </c>
      <c r="H44">
        <v>34</v>
      </c>
      <c r="I44" s="21">
        <v>2</v>
      </c>
      <c r="J44" s="21">
        <v>42</v>
      </c>
      <c r="K44" s="27">
        <v>18.75</v>
      </c>
      <c r="L44" s="21">
        <v>2</v>
      </c>
      <c r="M44" s="21">
        <v>1</v>
      </c>
      <c r="N44" s="11" t="s">
        <v>76</v>
      </c>
      <c r="O44" s="21" t="s">
        <v>6</v>
      </c>
      <c r="P44" s="21">
        <v>59</v>
      </c>
      <c r="Q44" s="21" t="s">
        <v>7</v>
      </c>
      <c r="R44" s="21">
        <v>20</v>
      </c>
      <c r="S44" s="21">
        <v>22</v>
      </c>
      <c r="T44" s="21">
        <v>5</v>
      </c>
      <c r="U44" s="21">
        <v>7</v>
      </c>
      <c r="V44" s="21">
        <v>6</v>
      </c>
      <c r="W44" s="8">
        <v>1</v>
      </c>
      <c r="X44" s="32">
        <v>1</v>
      </c>
      <c r="Y44" s="32">
        <v>1</v>
      </c>
      <c r="Z44" s="32">
        <v>1</v>
      </c>
      <c r="AA44" s="32">
        <v>1</v>
      </c>
      <c r="AB44" s="42">
        <v>2</v>
      </c>
      <c r="AC44" s="51">
        <v>1</v>
      </c>
      <c r="AD44" s="11">
        <v>8</v>
      </c>
      <c r="AE44" s="11">
        <v>5</v>
      </c>
      <c r="AF44" s="56">
        <v>1</v>
      </c>
      <c r="AG44" s="11">
        <v>5</v>
      </c>
      <c r="AH44" s="56">
        <v>1</v>
      </c>
      <c r="AI44" s="11">
        <v>4</v>
      </c>
      <c r="AJ44" s="56">
        <v>1</v>
      </c>
      <c r="AK44" s="11">
        <v>3</v>
      </c>
      <c r="AL44" s="56">
        <v>1</v>
      </c>
      <c r="AM44" s="11">
        <v>1</v>
      </c>
      <c r="AN44" s="56">
        <v>1</v>
      </c>
      <c r="AO44" s="11">
        <v>2</v>
      </c>
      <c r="AP44" s="56">
        <v>1</v>
      </c>
      <c r="AQ44" s="11">
        <v>3</v>
      </c>
      <c r="AR44" s="56">
        <v>1</v>
      </c>
      <c r="AS44" s="56">
        <v>1</v>
      </c>
      <c r="AT44" s="21">
        <v>42</v>
      </c>
      <c r="AU44" s="22">
        <v>4</v>
      </c>
      <c r="AV44" s="57">
        <v>2</v>
      </c>
      <c r="AW44" s="61">
        <v>2</v>
      </c>
      <c r="AX44" s="73">
        <v>2</v>
      </c>
    </row>
    <row r="45" spans="1:50" ht="19.8" x14ac:dyDescent="0.45">
      <c r="A45" s="65">
        <v>1</v>
      </c>
      <c r="B45" s="62">
        <v>1</v>
      </c>
      <c r="C45" s="62">
        <v>1</v>
      </c>
      <c r="D45" s="66">
        <v>2</v>
      </c>
      <c r="E45" s="56">
        <v>2</v>
      </c>
      <c r="F45" s="6" t="s">
        <v>65</v>
      </c>
      <c r="G45" s="51">
        <v>2</v>
      </c>
      <c r="H45">
        <v>39</v>
      </c>
      <c r="I45" s="21">
        <v>2</v>
      </c>
      <c r="J45" s="21">
        <v>50</v>
      </c>
      <c r="K45" s="27">
        <v>30.443839128344816</v>
      </c>
      <c r="L45" s="21">
        <v>2</v>
      </c>
      <c r="M45" s="21">
        <v>7</v>
      </c>
      <c r="N45" s="11" t="s">
        <v>76</v>
      </c>
      <c r="O45" s="21" t="s">
        <v>4</v>
      </c>
      <c r="P45" s="21">
        <v>55</v>
      </c>
      <c r="Q45" s="21" t="s">
        <v>5</v>
      </c>
      <c r="R45" s="21">
        <v>18</v>
      </c>
      <c r="S45" s="21">
        <v>32</v>
      </c>
      <c r="T45" s="21">
        <v>6</v>
      </c>
      <c r="U45" s="21">
        <v>8</v>
      </c>
      <c r="V45" s="21">
        <v>24</v>
      </c>
      <c r="W45" s="8">
        <v>1</v>
      </c>
      <c r="X45" s="32">
        <v>1</v>
      </c>
      <c r="Y45" s="32">
        <v>1</v>
      </c>
      <c r="Z45" s="32">
        <v>1</v>
      </c>
      <c r="AA45" s="32">
        <v>1</v>
      </c>
      <c r="AB45" s="42">
        <v>2</v>
      </c>
      <c r="AC45" s="51">
        <v>1</v>
      </c>
      <c r="AD45" s="11">
        <v>5</v>
      </c>
      <c r="AE45" s="11">
        <v>3</v>
      </c>
      <c r="AF45" s="56">
        <v>1</v>
      </c>
      <c r="AG45" s="11">
        <v>3</v>
      </c>
      <c r="AH45" s="56">
        <v>1</v>
      </c>
      <c r="AI45" s="11">
        <v>3</v>
      </c>
      <c r="AJ45" s="56">
        <v>1</v>
      </c>
      <c r="AK45" s="11">
        <v>2</v>
      </c>
      <c r="AL45" s="56">
        <v>1</v>
      </c>
      <c r="AM45" s="11">
        <v>1</v>
      </c>
      <c r="AN45" s="56">
        <v>1</v>
      </c>
      <c r="AO45" s="11">
        <v>1</v>
      </c>
      <c r="AP45" s="56">
        <v>1</v>
      </c>
      <c r="AQ45" s="11">
        <v>2</v>
      </c>
      <c r="AR45" s="56">
        <v>1</v>
      </c>
      <c r="AS45" s="56">
        <v>1</v>
      </c>
      <c r="AT45" s="21">
        <v>40</v>
      </c>
      <c r="AU45" s="22">
        <v>0</v>
      </c>
      <c r="AV45" s="57">
        <v>2</v>
      </c>
      <c r="AW45" s="61">
        <v>2</v>
      </c>
      <c r="AX45" s="73">
        <v>1</v>
      </c>
    </row>
    <row r="46" spans="1:50" ht="19.8" x14ac:dyDescent="0.45">
      <c r="A46" s="56">
        <v>2</v>
      </c>
      <c r="B46" s="56">
        <v>2</v>
      </c>
      <c r="C46" s="62">
        <v>1</v>
      </c>
      <c r="D46" s="66">
        <v>2</v>
      </c>
      <c r="E46" s="56">
        <v>2</v>
      </c>
      <c r="F46" s="6" t="s">
        <v>65</v>
      </c>
      <c r="G46" s="51">
        <v>2</v>
      </c>
      <c r="H46">
        <v>40</v>
      </c>
      <c r="I46" s="21">
        <v>1</v>
      </c>
      <c r="J46" s="21">
        <v>45</v>
      </c>
      <c r="K46" s="27">
        <v>27.141582391433673</v>
      </c>
      <c r="L46" s="21">
        <v>2</v>
      </c>
      <c r="M46" s="21">
        <v>9</v>
      </c>
      <c r="N46" s="11" t="s">
        <v>76</v>
      </c>
      <c r="O46" s="21" t="s">
        <v>4</v>
      </c>
      <c r="P46" s="21">
        <v>60</v>
      </c>
      <c r="Q46" s="21" t="s">
        <v>3</v>
      </c>
      <c r="R46" s="21">
        <v>29</v>
      </c>
      <c r="S46" s="21">
        <v>16</v>
      </c>
      <c r="T46" s="21">
        <v>4</v>
      </c>
      <c r="U46" s="21">
        <v>7</v>
      </c>
      <c r="V46" s="21">
        <v>12</v>
      </c>
      <c r="W46" s="8">
        <v>1</v>
      </c>
      <c r="X46" s="32">
        <v>1</v>
      </c>
      <c r="Y46" s="32">
        <v>1</v>
      </c>
      <c r="Z46" s="32">
        <v>1</v>
      </c>
      <c r="AA46" s="21">
        <v>2</v>
      </c>
      <c r="AB46" s="42">
        <v>2</v>
      </c>
      <c r="AC46" s="51">
        <v>1</v>
      </c>
      <c r="AD46" s="11">
        <v>3</v>
      </c>
      <c r="AE46" s="11">
        <v>2</v>
      </c>
      <c r="AF46" s="56">
        <v>1</v>
      </c>
      <c r="AG46" s="11">
        <v>2</v>
      </c>
      <c r="AH46" s="56">
        <v>1</v>
      </c>
      <c r="AI46" s="11">
        <v>1</v>
      </c>
      <c r="AJ46" s="56">
        <v>1</v>
      </c>
      <c r="AK46" s="11">
        <v>1</v>
      </c>
      <c r="AL46" s="56">
        <v>1</v>
      </c>
      <c r="AM46" s="11">
        <v>1</v>
      </c>
      <c r="AN46" s="56">
        <v>1</v>
      </c>
      <c r="AO46" s="11">
        <v>0</v>
      </c>
      <c r="AP46" s="56">
        <v>2</v>
      </c>
      <c r="AQ46" s="11">
        <v>1</v>
      </c>
      <c r="AR46" s="56">
        <v>1</v>
      </c>
      <c r="AS46" s="56">
        <v>1</v>
      </c>
      <c r="AT46" s="21">
        <v>40</v>
      </c>
      <c r="AU46" s="22">
        <v>6</v>
      </c>
      <c r="AV46" s="57">
        <v>2</v>
      </c>
      <c r="AW46" s="61">
        <v>2</v>
      </c>
      <c r="AX46" s="73">
        <v>2</v>
      </c>
    </row>
    <row r="47" spans="1:50" ht="19.8" x14ac:dyDescent="0.45">
      <c r="A47" s="56">
        <v>2</v>
      </c>
      <c r="B47" s="56">
        <v>2</v>
      </c>
      <c r="C47" s="63">
        <v>1</v>
      </c>
      <c r="D47" s="68">
        <v>1</v>
      </c>
      <c r="E47" s="56">
        <v>2</v>
      </c>
      <c r="F47" s="6" t="s">
        <v>65</v>
      </c>
      <c r="G47" s="51">
        <v>2</v>
      </c>
      <c r="H47">
        <v>43</v>
      </c>
      <c r="I47" s="2">
        <v>2</v>
      </c>
      <c r="J47" s="2">
        <v>41</v>
      </c>
      <c r="K47" s="38">
        <v>20.593083338818328</v>
      </c>
      <c r="L47" s="3">
        <v>1</v>
      </c>
      <c r="M47" s="11">
        <v>19</v>
      </c>
      <c r="N47" s="21" t="s">
        <v>77</v>
      </c>
      <c r="O47" s="11" t="s">
        <v>8</v>
      </c>
      <c r="P47" s="11">
        <v>66</v>
      </c>
      <c r="Q47" s="11" t="s">
        <v>3</v>
      </c>
      <c r="R47" s="17">
        <v>19</v>
      </c>
      <c r="S47" s="16">
        <v>22</v>
      </c>
      <c r="T47" s="15">
        <v>10</v>
      </c>
      <c r="U47" s="9">
        <v>8</v>
      </c>
      <c r="V47" s="11">
        <v>36</v>
      </c>
      <c r="W47" s="8">
        <v>2</v>
      </c>
      <c r="X47" s="40">
        <v>1</v>
      </c>
      <c r="Y47" s="40">
        <v>1</v>
      </c>
      <c r="Z47" s="40">
        <v>1</v>
      </c>
      <c r="AA47" s="40">
        <v>1</v>
      </c>
      <c r="AB47" s="41">
        <v>2</v>
      </c>
      <c r="AC47" s="54">
        <v>1</v>
      </c>
      <c r="AD47" s="9">
        <v>3</v>
      </c>
      <c r="AE47" s="7">
        <v>1</v>
      </c>
      <c r="AF47" s="55">
        <v>2</v>
      </c>
      <c r="AG47" s="7">
        <v>1</v>
      </c>
      <c r="AH47" s="55">
        <v>1</v>
      </c>
      <c r="AI47" s="7">
        <v>2</v>
      </c>
      <c r="AJ47" s="55">
        <v>1</v>
      </c>
      <c r="AK47" s="7">
        <v>0</v>
      </c>
      <c r="AL47" s="55">
        <v>2</v>
      </c>
      <c r="AM47" s="7">
        <v>0</v>
      </c>
      <c r="AN47" s="55">
        <v>2</v>
      </c>
      <c r="AO47" s="7">
        <v>1</v>
      </c>
      <c r="AP47" s="55">
        <v>1</v>
      </c>
      <c r="AQ47" s="7">
        <v>1</v>
      </c>
      <c r="AR47" s="55">
        <v>1</v>
      </c>
      <c r="AS47" s="55">
        <v>2</v>
      </c>
      <c r="AT47" s="13"/>
      <c r="AU47" s="22">
        <v>8</v>
      </c>
      <c r="AV47" s="51">
        <v>1</v>
      </c>
      <c r="AW47" s="61">
        <v>1</v>
      </c>
      <c r="AX47" s="73">
        <v>2</v>
      </c>
    </row>
    <row r="48" spans="1:50" ht="19.8" x14ac:dyDescent="0.45">
      <c r="A48" s="56">
        <v>2</v>
      </c>
      <c r="B48" s="56">
        <v>2</v>
      </c>
      <c r="C48" s="62">
        <v>1</v>
      </c>
      <c r="D48" s="66">
        <v>1</v>
      </c>
      <c r="E48" s="56">
        <v>2</v>
      </c>
      <c r="F48" s="6" t="s">
        <v>65</v>
      </c>
      <c r="G48" s="51">
        <v>2</v>
      </c>
      <c r="H48">
        <v>45</v>
      </c>
      <c r="I48" s="21">
        <v>2</v>
      </c>
      <c r="J48" s="21">
        <v>48</v>
      </c>
      <c r="K48" s="27">
        <v>22.640864624716986</v>
      </c>
      <c r="L48" s="21">
        <v>2</v>
      </c>
      <c r="M48" s="21">
        <v>10</v>
      </c>
      <c r="N48" s="11" t="s">
        <v>76</v>
      </c>
      <c r="O48" s="21" t="s">
        <v>4</v>
      </c>
      <c r="P48" s="21">
        <v>64</v>
      </c>
      <c r="Q48" s="21" t="s">
        <v>3</v>
      </c>
      <c r="R48" s="21">
        <v>33</v>
      </c>
      <c r="S48" s="21">
        <v>15</v>
      </c>
      <c r="T48" s="21">
        <v>5</v>
      </c>
      <c r="U48" s="21">
        <v>7</v>
      </c>
      <c r="V48" s="21">
        <v>48</v>
      </c>
      <c r="W48" s="8">
        <v>2</v>
      </c>
      <c r="X48" s="32">
        <v>1</v>
      </c>
      <c r="Y48" s="32">
        <v>1</v>
      </c>
      <c r="Z48" s="32">
        <v>1</v>
      </c>
      <c r="AA48" s="32">
        <v>1</v>
      </c>
      <c r="AB48" s="42">
        <v>1</v>
      </c>
      <c r="AC48" s="51">
        <v>1</v>
      </c>
      <c r="AD48" s="11">
        <v>4</v>
      </c>
      <c r="AE48" s="11">
        <v>3</v>
      </c>
      <c r="AF48" s="56">
        <v>1</v>
      </c>
      <c r="AG48" s="11">
        <v>3</v>
      </c>
      <c r="AH48" s="56">
        <v>1</v>
      </c>
      <c r="AI48" s="11">
        <v>1</v>
      </c>
      <c r="AJ48" s="56">
        <v>1</v>
      </c>
      <c r="AK48" s="11">
        <v>0</v>
      </c>
      <c r="AL48" s="56">
        <v>2</v>
      </c>
      <c r="AM48" s="11">
        <v>1</v>
      </c>
      <c r="AN48" s="56">
        <v>1</v>
      </c>
      <c r="AO48" s="11">
        <v>2</v>
      </c>
      <c r="AP48" s="56">
        <v>1</v>
      </c>
      <c r="AQ48" s="11">
        <v>3</v>
      </c>
      <c r="AR48" s="56">
        <v>1</v>
      </c>
      <c r="AS48" s="56">
        <v>2</v>
      </c>
      <c r="AT48" s="21"/>
      <c r="AU48" s="22">
        <v>2</v>
      </c>
      <c r="AV48" s="57">
        <v>2</v>
      </c>
      <c r="AW48" s="61">
        <v>2</v>
      </c>
      <c r="AX48" s="73">
        <v>2</v>
      </c>
    </row>
    <row r="49" spans="1:50" ht="19.8" x14ac:dyDescent="0.45">
      <c r="A49" s="56">
        <v>2</v>
      </c>
      <c r="B49" s="56">
        <v>2</v>
      </c>
      <c r="C49" s="62">
        <v>1</v>
      </c>
      <c r="D49" s="66">
        <v>1</v>
      </c>
      <c r="E49" s="56">
        <v>2</v>
      </c>
      <c r="F49" s="6" t="s">
        <v>65</v>
      </c>
      <c r="G49" s="51">
        <v>2</v>
      </c>
      <c r="H49">
        <v>46</v>
      </c>
      <c r="I49" s="21">
        <v>2</v>
      </c>
      <c r="J49" s="21">
        <v>57</v>
      </c>
      <c r="K49" s="38">
        <v>21.432283337995493</v>
      </c>
      <c r="L49" s="21">
        <v>2</v>
      </c>
      <c r="M49" s="21">
        <v>0</v>
      </c>
      <c r="N49" s="11" t="s">
        <v>76</v>
      </c>
      <c r="O49" s="21" t="s">
        <v>6</v>
      </c>
      <c r="P49" s="21">
        <v>55</v>
      </c>
      <c r="Q49" s="21" t="s">
        <v>5</v>
      </c>
      <c r="R49" s="21">
        <v>10</v>
      </c>
      <c r="S49" s="21">
        <v>47</v>
      </c>
      <c r="T49" s="21">
        <v>4.1599999999999998E-2</v>
      </c>
      <c r="U49" s="21">
        <v>10</v>
      </c>
      <c r="V49" s="21">
        <v>6</v>
      </c>
      <c r="W49" s="8">
        <v>1</v>
      </c>
      <c r="X49" s="32">
        <v>1</v>
      </c>
      <c r="Y49" s="21">
        <v>2</v>
      </c>
      <c r="Z49" s="21">
        <v>2</v>
      </c>
      <c r="AA49" s="32">
        <v>1</v>
      </c>
      <c r="AB49" s="42">
        <v>2</v>
      </c>
      <c r="AC49" s="51">
        <v>2</v>
      </c>
      <c r="AD49" s="11">
        <v>0</v>
      </c>
      <c r="AE49" s="11">
        <v>0</v>
      </c>
      <c r="AF49" s="56">
        <v>2</v>
      </c>
      <c r="AG49" s="11">
        <v>0</v>
      </c>
      <c r="AH49" s="56">
        <v>2</v>
      </c>
      <c r="AI49" s="11">
        <v>0</v>
      </c>
      <c r="AJ49" s="56">
        <v>2</v>
      </c>
      <c r="AK49" s="11">
        <v>0</v>
      </c>
      <c r="AL49" s="56">
        <v>2</v>
      </c>
      <c r="AM49" s="11">
        <v>0</v>
      </c>
      <c r="AN49" s="56">
        <v>2</v>
      </c>
      <c r="AO49" s="11">
        <v>0</v>
      </c>
      <c r="AP49" s="56">
        <v>2</v>
      </c>
      <c r="AQ49" s="11">
        <v>0</v>
      </c>
      <c r="AR49" s="56">
        <v>2</v>
      </c>
      <c r="AS49" s="56">
        <v>2</v>
      </c>
      <c r="AT49" s="21"/>
      <c r="AU49" s="22">
        <v>0</v>
      </c>
      <c r="AV49" s="57">
        <v>2</v>
      </c>
      <c r="AW49" s="61">
        <v>2</v>
      </c>
      <c r="AX49" s="73">
        <v>2</v>
      </c>
    </row>
    <row r="50" spans="1:50" ht="19.8" x14ac:dyDescent="0.45">
      <c r="A50" s="56">
        <v>2</v>
      </c>
      <c r="B50" s="56">
        <v>2</v>
      </c>
      <c r="C50" s="62">
        <v>1</v>
      </c>
      <c r="D50" s="66">
        <v>1</v>
      </c>
      <c r="E50" s="56">
        <v>2</v>
      </c>
      <c r="F50" s="6" t="s">
        <v>65</v>
      </c>
      <c r="G50" s="51">
        <v>2</v>
      </c>
      <c r="H50">
        <v>49</v>
      </c>
      <c r="I50" s="21">
        <v>2</v>
      </c>
      <c r="J50" s="21">
        <v>47</v>
      </c>
      <c r="K50" s="27">
        <v>20.7</v>
      </c>
      <c r="L50" s="21">
        <v>2</v>
      </c>
      <c r="M50" s="21">
        <v>4</v>
      </c>
      <c r="N50" s="11" t="s">
        <v>76</v>
      </c>
      <c r="O50" s="21" t="s">
        <v>6</v>
      </c>
      <c r="P50" s="21">
        <v>58</v>
      </c>
      <c r="Q50" s="21" t="s">
        <v>7</v>
      </c>
      <c r="R50" s="21">
        <v>33</v>
      </c>
      <c r="S50" s="21">
        <v>14</v>
      </c>
      <c r="T50" s="21">
        <v>1.5</v>
      </c>
      <c r="U50" s="21">
        <v>7</v>
      </c>
      <c r="V50" s="21">
        <v>24</v>
      </c>
      <c r="W50" s="8">
        <v>1</v>
      </c>
      <c r="X50" s="32">
        <v>1</v>
      </c>
      <c r="Y50" s="21">
        <v>2</v>
      </c>
      <c r="Z50" s="21">
        <v>2</v>
      </c>
      <c r="AA50" s="21">
        <v>2</v>
      </c>
      <c r="AB50" s="42">
        <v>2</v>
      </c>
      <c r="AC50" s="51">
        <v>1</v>
      </c>
      <c r="AD50" s="11">
        <v>2</v>
      </c>
      <c r="AE50" s="11">
        <v>2</v>
      </c>
      <c r="AF50" s="56">
        <v>1</v>
      </c>
      <c r="AG50" s="11">
        <v>2</v>
      </c>
      <c r="AH50" s="56">
        <v>1</v>
      </c>
      <c r="AI50" s="11">
        <v>0</v>
      </c>
      <c r="AJ50" s="56">
        <v>2</v>
      </c>
      <c r="AK50" s="11">
        <v>1</v>
      </c>
      <c r="AL50" s="56">
        <v>1</v>
      </c>
      <c r="AM50" s="11">
        <v>1</v>
      </c>
      <c r="AN50" s="56">
        <v>1</v>
      </c>
      <c r="AO50" s="11">
        <v>0</v>
      </c>
      <c r="AP50" s="56">
        <v>2</v>
      </c>
      <c r="AQ50" s="11">
        <v>1</v>
      </c>
      <c r="AR50" s="56">
        <v>1</v>
      </c>
      <c r="AS50" s="56">
        <v>2</v>
      </c>
      <c r="AT50" s="21">
        <v>42</v>
      </c>
      <c r="AU50" s="22">
        <v>13</v>
      </c>
      <c r="AV50" s="57">
        <v>1</v>
      </c>
      <c r="AW50" s="61">
        <v>1</v>
      </c>
      <c r="AX50" s="73">
        <v>2</v>
      </c>
    </row>
    <row r="51" spans="1:50" ht="19.8" x14ac:dyDescent="0.45">
      <c r="A51" s="65">
        <v>1</v>
      </c>
      <c r="B51" s="62">
        <v>1</v>
      </c>
      <c r="C51" s="62">
        <v>1</v>
      </c>
      <c r="D51" s="66">
        <v>2</v>
      </c>
      <c r="E51" s="56">
        <v>2</v>
      </c>
      <c r="F51" s="6" t="s">
        <v>65</v>
      </c>
      <c r="G51" s="51">
        <v>2</v>
      </c>
      <c r="H51">
        <v>51</v>
      </c>
      <c r="I51" s="21">
        <v>2</v>
      </c>
      <c r="J51" s="21">
        <v>55</v>
      </c>
      <c r="K51" s="27">
        <v>20.820939916716242</v>
      </c>
      <c r="L51" s="21">
        <v>2</v>
      </c>
      <c r="M51" s="21">
        <v>12</v>
      </c>
      <c r="N51" s="21" t="s">
        <v>77</v>
      </c>
      <c r="O51" s="21" t="s">
        <v>8</v>
      </c>
      <c r="P51" s="21">
        <v>64</v>
      </c>
      <c r="Q51" s="21" t="s">
        <v>3</v>
      </c>
      <c r="R51" s="21">
        <v>44</v>
      </c>
      <c r="S51" s="21">
        <v>11</v>
      </c>
      <c r="T51" s="21">
        <v>2</v>
      </c>
      <c r="U51" s="21">
        <v>8</v>
      </c>
      <c r="V51" s="21">
        <v>48</v>
      </c>
      <c r="W51" s="8">
        <v>1</v>
      </c>
      <c r="X51" s="32">
        <v>1</v>
      </c>
      <c r="Y51" s="32">
        <v>1</v>
      </c>
      <c r="Z51" s="32">
        <v>1</v>
      </c>
      <c r="AA51" s="32">
        <v>1</v>
      </c>
      <c r="AB51" s="42">
        <v>2</v>
      </c>
      <c r="AC51" s="51">
        <v>1</v>
      </c>
      <c r="AD51" s="11">
        <v>5</v>
      </c>
      <c r="AE51" s="11">
        <v>5</v>
      </c>
      <c r="AF51" s="56">
        <v>1</v>
      </c>
      <c r="AG51" s="11">
        <v>5</v>
      </c>
      <c r="AH51" s="56">
        <v>1</v>
      </c>
      <c r="AI51" s="11">
        <v>2</v>
      </c>
      <c r="AJ51" s="56">
        <v>1</v>
      </c>
      <c r="AK51" s="11">
        <v>5</v>
      </c>
      <c r="AL51" s="56">
        <v>1</v>
      </c>
      <c r="AM51" s="11">
        <v>1</v>
      </c>
      <c r="AN51" s="56">
        <v>1</v>
      </c>
      <c r="AO51" s="11">
        <v>1</v>
      </c>
      <c r="AP51" s="56">
        <v>1</v>
      </c>
      <c r="AQ51" s="11">
        <v>2</v>
      </c>
      <c r="AR51" s="56">
        <v>1</v>
      </c>
      <c r="AS51" s="56">
        <v>1</v>
      </c>
      <c r="AT51" s="21">
        <v>41</v>
      </c>
      <c r="AU51" s="22">
        <v>3</v>
      </c>
      <c r="AV51" s="57">
        <v>2</v>
      </c>
      <c r="AW51" s="61">
        <v>2</v>
      </c>
      <c r="AX51" s="73">
        <v>2</v>
      </c>
    </row>
    <row r="52" spans="1:50" ht="19.8" x14ac:dyDescent="0.45">
      <c r="A52" s="56">
        <v>2</v>
      </c>
      <c r="B52" s="56">
        <v>2</v>
      </c>
      <c r="C52" s="62">
        <v>1</v>
      </c>
      <c r="D52" s="66">
        <v>2</v>
      </c>
      <c r="E52" s="56">
        <v>2</v>
      </c>
      <c r="F52" s="6" t="s">
        <v>65</v>
      </c>
      <c r="G52" s="53">
        <v>1</v>
      </c>
      <c r="H52">
        <v>52</v>
      </c>
      <c r="I52" s="21">
        <v>2</v>
      </c>
      <c r="J52" s="21">
        <v>52</v>
      </c>
      <c r="K52" s="27">
        <v>20.957171162932475</v>
      </c>
      <c r="L52" s="21">
        <v>2</v>
      </c>
      <c r="M52" s="21">
        <v>0</v>
      </c>
      <c r="N52" s="11" t="s">
        <v>76</v>
      </c>
      <c r="O52" s="21" t="s">
        <v>6</v>
      </c>
      <c r="P52" s="21">
        <v>48</v>
      </c>
      <c r="Q52" s="21" t="s">
        <v>11</v>
      </c>
      <c r="R52" s="21">
        <v>32</v>
      </c>
      <c r="S52" s="21">
        <v>20</v>
      </c>
      <c r="T52" s="21">
        <v>0.5</v>
      </c>
      <c r="U52" s="21">
        <v>8</v>
      </c>
      <c r="V52" s="21">
        <v>48</v>
      </c>
      <c r="W52" s="8">
        <v>1</v>
      </c>
      <c r="X52" s="32">
        <v>1</v>
      </c>
      <c r="Y52" s="32">
        <v>1</v>
      </c>
      <c r="Z52" s="32">
        <v>1</v>
      </c>
      <c r="AA52" s="32">
        <v>1</v>
      </c>
      <c r="AB52" s="42">
        <v>2</v>
      </c>
      <c r="AC52" s="51">
        <v>1</v>
      </c>
      <c r="AD52" s="11">
        <v>8</v>
      </c>
      <c r="AE52" s="11">
        <v>6</v>
      </c>
      <c r="AF52" s="56">
        <v>1</v>
      </c>
      <c r="AG52" s="11">
        <v>5</v>
      </c>
      <c r="AH52" s="56">
        <v>1</v>
      </c>
      <c r="AI52" s="11">
        <v>3</v>
      </c>
      <c r="AJ52" s="56">
        <v>1</v>
      </c>
      <c r="AK52" s="11">
        <v>2</v>
      </c>
      <c r="AL52" s="56">
        <v>1</v>
      </c>
      <c r="AM52" s="11">
        <v>1</v>
      </c>
      <c r="AN52" s="56">
        <v>1</v>
      </c>
      <c r="AO52" s="11">
        <v>3</v>
      </c>
      <c r="AP52" s="56">
        <v>1</v>
      </c>
      <c r="AQ52" s="11">
        <v>4</v>
      </c>
      <c r="AR52" s="56">
        <v>1</v>
      </c>
      <c r="AS52" s="56">
        <v>1</v>
      </c>
      <c r="AT52" s="21">
        <v>40</v>
      </c>
      <c r="AU52" s="22">
        <v>2</v>
      </c>
      <c r="AV52" s="57">
        <v>2</v>
      </c>
      <c r="AW52" s="61">
        <v>2</v>
      </c>
      <c r="AX52" s="73">
        <v>2</v>
      </c>
    </row>
    <row r="53" spans="1:50" ht="19.8" x14ac:dyDescent="0.45">
      <c r="A53" s="65">
        <v>1</v>
      </c>
      <c r="B53" s="62">
        <v>1</v>
      </c>
      <c r="C53" s="63">
        <v>1</v>
      </c>
      <c r="D53" s="66">
        <v>2</v>
      </c>
      <c r="E53" s="56">
        <v>2</v>
      </c>
      <c r="F53" s="6" t="s">
        <v>65</v>
      </c>
      <c r="G53" s="51">
        <v>2</v>
      </c>
      <c r="H53">
        <v>53</v>
      </c>
      <c r="I53" s="2">
        <v>2</v>
      </c>
      <c r="J53" s="2">
        <v>36</v>
      </c>
      <c r="K53" s="18">
        <v>18.730489073881373</v>
      </c>
      <c r="L53" s="3">
        <v>1</v>
      </c>
      <c r="M53" s="11">
        <v>16</v>
      </c>
      <c r="N53" s="21" t="s">
        <v>77</v>
      </c>
      <c r="O53" s="11" t="s">
        <v>8</v>
      </c>
      <c r="P53" s="11">
        <v>72</v>
      </c>
      <c r="Q53" s="11" t="s">
        <v>3</v>
      </c>
      <c r="R53" s="17">
        <v>20</v>
      </c>
      <c r="S53" s="16">
        <v>16</v>
      </c>
      <c r="T53" s="15">
        <v>2</v>
      </c>
      <c r="U53" s="9">
        <v>8</v>
      </c>
      <c r="V53" s="11">
        <v>6</v>
      </c>
      <c r="W53" s="8">
        <v>1</v>
      </c>
      <c r="X53" s="40">
        <v>1</v>
      </c>
      <c r="Y53" s="40">
        <v>1</v>
      </c>
      <c r="Z53" s="40">
        <v>1</v>
      </c>
      <c r="AA53" s="11">
        <v>2</v>
      </c>
      <c r="AB53" s="41">
        <v>2</v>
      </c>
      <c r="AC53" s="54">
        <v>1</v>
      </c>
      <c r="AD53" s="9">
        <v>9</v>
      </c>
      <c r="AE53" s="7">
        <v>7</v>
      </c>
      <c r="AF53" s="55">
        <v>1</v>
      </c>
      <c r="AG53" s="7">
        <v>7</v>
      </c>
      <c r="AH53" s="55">
        <v>1</v>
      </c>
      <c r="AI53" s="7">
        <v>4</v>
      </c>
      <c r="AJ53" s="55">
        <v>1</v>
      </c>
      <c r="AK53" s="7">
        <v>5</v>
      </c>
      <c r="AL53" s="55">
        <v>1</v>
      </c>
      <c r="AM53" s="7">
        <v>0</v>
      </c>
      <c r="AN53" s="55">
        <v>2</v>
      </c>
      <c r="AO53" s="7">
        <v>3</v>
      </c>
      <c r="AP53" s="55">
        <v>1</v>
      </c>
      <c r="AQ53" s="7">
        <v>4</v>
      </c>
      <c r="AR53" s="55">
        <v>1</v>
      </c>
      <c r="AS53" s="55">
        <v>1</v>
      </c>
      <c r="AT53" s="13">
        <v>42</v>
      </c>
      <c r="AU53" s="22">
        <v>8</v>
      </c>
      <c r="AV53" s="51">
        <v>1</v>
      </c>
      <c r="AW53" s="61">
        <v>1</v>
      </c>
      <c r="AX53" s="73">
        <v>2</v>
      </c>
    </row>
    <row r="54" spans="1:50" ht="19.8" x14ac:dyDescent="0.45">
      <c r="A54" s="56">
        <v>2</v>
      </c>
      <c r="B54" s="56">
        <v>2</v>
      </c>
      <c r="C54" s="62">
        <v>1</v>
      </c>
      <c r="D54" s="66">
        <v>2</v>
      </c>
      <c r="E54" s="56">
        <v>2</v>
      </c>
      <c r="F54" s="6" t="s">
        <v>65</v>
      </c>
      <c r="G54" s="51">
        <v>2</v>
      </c>
      <c r="H54">
        <v>72</v>
      </c>
      <c r="I54" s="21">
        <v>2</v>
      </c>
      <c r="J54" s="21">
        <v>40</v>
      </c>
      <c r="K54" s="27">
        <v>25.721032214538706</v>
      </c>
      <c r="L54" s="21">
        <v>2</v>
      </c>
      <c r="M54" s="21">
        <v>0</v>
      </c>
      <c r="N54" s="11" t="s">
        <v>76</v>
      </c>
      <c r="O54" s="21" t="s">
        <v>6</v>
      </c>
      <c r="P54" s="21">
        <v>54</v>
      </c>
      <c r="Q54" s="21" t="s">
        <v>5</v>
      </c>
      <c r="R54" s="21">
        <v>22</v>
      </c>
      <c r="S54" s="21">
        <v>18</v>
      </c>
      <c r="T54" s="21">
        <v>2.5</v>
      </c>
      <c r="U54" s="21">
        <v>8</v>
      </c>
      <c r="V54" s="21">
        <v>72</v>
      </c>
      <c r="W54" s="8">
        <v>1</v>
      </c>
      <c r="X54" s="32">
        <v>1</v>
      </c>
      <c r="Y54" s="32">
        <v>1</v>
      </c>
      <c r="Z54" s="32">
        <v>1</v>
      </c>
      <c r="AA54" s="32">
        <v>1</v>
      </c>
      <c r="AB54" s="42">
        <v>2</v>
      </c>
      <c r="AC54" s="51">
        <v>1</v>
      </c>
      <c r="AD54" s="11">
        <v>6</v>
      </c>
      <c r="AE54" s="11">
        <v>6</v>
      </c>
      <c r="AF54" s="56">
        <v>1</v>
      </c>
      <c r="AG54" s="11">
        <v>6</v>
      </c>
      <c r="AH54" s="56">
        <v>1</v>
      </c>
      <c r="AI54" s="11">
        <v>3</v>
      </c>
      <c r="AJ54" s="56">
        <v>1</v>
      </c>
      <c r="AK54" s="11">
        <v>7</v>
      </c>
      <c r="AL54" s="56">
        <v>1</v>
      </c>
      <c r="AM54" s="11">
        <v>2</v>
      </c>
      <c r="AN54" s="56">
        <v>1</v>
      </c>
      <c r="AO54" s="11">
        <v>0</v>
      </c>
      <c r="AP54" s="56">
        <v>2</v>
      </c>
      <c r="AQ54" s="11">
        <v>2</v>
      </c>
      <c r="AR54" s="56">
        <v>1</v>
      </c>
      <c r="AS54" s="56">
        <v>1</v>
      </c>
      <c r="AT54" s="21">
        <v>43</v>
      </c>
      <c r="AU54" s="22">
        <v>0</v>
      </c>
      <c r="AV54" s="57">
        <v>2</v>
      </c>
      <c r="AW54" s="61">
        <v>2</v>
      </c>
      <c r="AX54" s="73">
        <v>2</v>
      </c>
    </row>
    <row r="55" spans="1:50" ht="19.8" x14ac:dyDescent="0.45">
      <c r="A55" s="65">
        <v>1</v>
      </c>
      <c r="B55" s="62">
        <v>1</v>
      </c>
      <c r="C55" s="62">
        <v>1</v>
      </c>
      <c r="D55" s="66">
        <v>2</v>
      </c>
      <c r="E55" s="56">
        <v>2</v>
      </c>
      <c r="F55" s="6" t="s">
        <v>65</v>
      </c>
      <c r="G55" s="51">
        <v>2</v>
      </c>
      <c r="H55">
        <v>77</v>
      </c>
      <c r="I55" s="21">
        <v>2</v>
      </c>
      <c r="J55" s="21">
        <v>27</v>
      </c>
      <c r="K55" s="27">
        <v>23.244594535327394</v>
      </c>
      <c r="L55" s="21">
        <v>1</v>
      </c>
      <c r="M55" s="21">
        <v>8</v>
      </c>
      <c r="N55" s="11" t="s">
        <v>76</v>
      </c>
      <c r="O55" s="21" t="s">
        <v>4</v>
      </c>
      <c r="P55" s="21">
        <v>74</v>
      </c>
      <c r="Q55" s="21" t="s">
        <v>3</v>
      </c>
      <c r="R55" s="21">
        <v>19</v>
      </c>
      <c r="S55" s="21">
        <v>8</v>
      </c>
      <c r="T55" s="21">
        <v>0.1</v>
      </c>
      <c r="U55" s="21">
        <v>8</v>
      </c>
      <c r="V55" s="21">
        <v>24</v>
      </c>
      <c r="W55" s="8">
        <v>1</v>
      </c>
      <c r="X55" s="32">
        <v>1</v>
      </c>
      <c r="Y55" s="32">
        <v>1</v>
      </c>
      <c r="Z55" s="32">
        <v>1</v>
      </c>
      <c r="AA55" s="32">
        <v>1</v>
      </c>
      <c r="AB55" s="42">
        <v>1</v>
      </c>
      <c r="AC55" s="51">
        <v>2</v>
      </c>
      <c r="AD55" s="11">
        <v>1</v>
      </c>
      <c r="AE55" s="11">
        <v>0</v>
      </c>
      <c r="AF55" s="56">
        <v>2</v>
      </c>
      <c r="AG55" s="11">
        <v>1</v>
      </c>
      <c r="AH55" s="56">
        <v>1</v>
      </c>
      <c r="AI55" s="11">
        <v>0</v>
      </c>
      <c r="AJ55" s="56">
        <v>2</v>
      </c>
      <c r="AK55" s="11">
        <v>0</v>
      </c>
      <c r="AL55" s="56">
        <v>2</v>
      </c>
      <c r="AM55" s="11">
        <v>0</v>
      </c>
      <c r="AN55" s="56">
        <v>2</v>
      </c>
      <c r="AO55" s="11">
        <v>0</v>
      </c>
      <c r="AP55" s="56">
        <v>2</v>
      </c>
      <c r="AQ55" s="11">
        <v>0</v>
      </c>
      <c r="AR55" s="56">
        <v>2</v>
      </c>
      <c r="AS55" s="56">
        <v>2</v>
      </c>
      <c r="AT55" s="21">
        <v>42</v>
      </c>
      <c r="AU55" s="22">
        <v>8</v>
      </c>
      <c r="AV55" s="57">
        <v>1</v>
      </c>
      <c r="AW55" s="61">
        <v>1</v>
      </c>
      <c r="AX55" s="73">
        <v>2</v>
      </c>
    </row>
    <row r="56" spans="1:50" ht="19.8" x14ac:dyDescent="0.45">
      <c r="A56" s="56">
        <v>2</v>
      </c>
      <c r="B56" s="56">
        <v>2</v>
      </c>
      <c r="C56" s="62">
        <v>1</v>
      </c>
      <c r="D56" s="66">
        <v>2</v>
      </c>
      <c r="E56" s="56">
        <v>2</v>
      </c>
      <c r="F56" s="6" t="s">
        <v>65</v>
      </c>
      <c r="G56" s="53">
        <v>1</v>
      </c>
      <c r="H56">
        <v>78</v>
      </c>
      <c r="I56" s="21">
        <v>2</v>
      </c>
      <c r="J56" s="21">
        <v>47</v>
      </c>
      <c r="K56" s="27">
        <v>28.934068901662741</v>
      </c>
      <c r="L56" s="21">
        <v>2</v>
      </c>
      <c r="M56" s="21">
        <v>5</v>
      </c>
      <c r="N56" s="11" t="s">
        <v>76</v>
      </c>
      <c r="O56" s="21" t="s">
        <v>6</v>
      </c>
      <c r="P56" s="21">
        <v>54</v>
      </c>
      <c r="Q56" s="21" t="s">
        <v>5</v>
      </c>
      <c r="R56" s="21">
        <v>36</v>
      </c>
      <c r="S56" s="21">
        <v>11</v>
      </c>
      <c r="T56" s="21">
        <v>1</v>
      </c>
      <c r="U56" s="21">
        <v>10</v>
      </c>
      <c r="V56" s="21">
        <v>24</v>
      </c>
      <c r="W56" s="8">
        <v>1</v>
      </c>
      <c r="X56" s="32">
        <v>1</v>
      </c>
      <c r="Y56" s="32">
        <v>1</v>
      </c>
      <c r="Z56" s="32">
        <v>1</v>
      </c>
      <c r="AA56" s="32">
        <v>1</v>
      </c>
      <c r="AB56" s="42">
        <v>1</v>
      </c>
      <c r="AC56" s="51">
        <v>1</v>
      </c>
      <c r="AD56" s="11">
        <v>8</v>
      </c>
      <c r="AE56" s="11">
        <v>5</v>
      </c>
      <c r="AF56" s="56">
        <v>1</v>
      </c>
      <c r="AG56" s="11">
        <v>5</v>
      </c>
      <c r="AH56" s="56">
        <v>1</v>
      </c>
      <c r="AI56" s="11">
        <v>3</v>
      </c>
      <c r="AJ56" s="56">
        <v>1</v>
      </c>
      <c r="AK56" s="11">
        <v>0</v>
      </c>
      <c r="AL56" s="56">
        <v>2</v>
      </c>
      <c r="AM56" s="11">
        <v>0</v>
      </c>
      <c r="AN56" s="56">
        <v>2</v>
      </c>
      <c r="AO56" s="11">
        <v>5</v>
      </c>
      <c r="AP56" s="56">
        <v>1</v>
      </c>
      <c r="AQ56" s="11">
        <v>5</v>
      </c>
      <c r="AR56" s="56">
        <v>1</v>
      </c>
      <c r="AS56" s="56">
        <v>2</v>
      </c>
      <c r="AT56" s="21">
        <v>40</v>
      </c>
      <c r="AU56" s="22">
        <v>4</v>
      </c>
      <c r="AV56" s="57">
        <v>2</v>
      </c>
      <c r="AW56" s="61">
        <v>2</v>
      </c>
      <c r="AX56" s="73">
        <v>1</v>
      </c>
    </row>
    <row r="57" spans="1:50" ht="19.8" x14ac:dyDescent="0.45">
      <c r="A57" s="56">
        <v>2</v>
      </c>
      <c r="B57" s="56">
        <v>2</v>
      </c>
      <c r="C57" s="62">
        <v>1</v>
      </c>
      <c r="D57" s="66">
        <v>1</v>
      </c>
      <c r="E57" s="56">
        <v>2</v>
      </c>
      <c r="F57" s="6" t="s">
        <v>65</v>
      </c>
      <c r="G57" s="51">
        <v>2</v>
      </c>
      <c r="H57">
        <v>79</v>
      </c>
      <c r="I57" s="21">
        <v>2</v>
      </c>
      <c r="J57" s="21">
        <v>52</v>
      </c>
      <c r="K57" s="38">
        <v>21.451674443571722</v>
      </c>
      <c r="L57" s="21">
        <v>1</v>
      </c>
      <c r="M57" s="21">
        <v>14</v>
      </c>
      <c r="N57" s="21" t="s">
        <v>77</v>
      </c>
      <c r="O57" s="21" t="s">
        <v>8</v>
      </c>
      <c r="P57" s="21">
        <v>71</v>
      </c>
      <c r="Q57" s="21" t="s">
        <v>3</v>
      </c>
      <c r="R57" s="21">
        <v>42</v>
      </c>
      <c r="S57" s="21">
        <v>10</v>
      </c>
      <c r="T57" s="21">
        <v>4</v>
      </c>
      <c r="U57" s="21">
        <v>6</v>
      </c>
      <c r="V57" s="21">
        <v>24</v>
      </c>
      <c r="W57" s="8">
        <v>1</v>
      </c>
      <c r="X57" s="32">
        <v>1</v>
      </c>
      <c r="Y57" s="32">
        <v>1</v>
      </c>
      <c r="Z57" s="32">
        <v>1</v>
      </c>
      <c r="AA57" s="32">
        <v>1</v>
      </c>
      <c r="AB57" s="42">
        <v>1</v>
      </c>
      <c r="AC57" s="51">
        <v>1</v>
      </c>
      <c r="AD57" s="11">
        <v>6</v>
      </c>
      <c r="AE57" s="11">
        <v>4</v>
      </c>
      <c r="AF57" s="56">
        <v>1</v>
      </c>
      <c r="AG57" s="11">
        <v>4</v>
      </c>
      <c r="AH57" s="56">
        <v>1</v>
      </c>
      <c r="AI57" s="11">
        <v>2</v>
      </c>
      <c r="AJ57" s="56">
        <v>1</v>
      </c>
      <c r="AK57" s="11">
        <v>2</v>
      </c>
      <c r="AL57" s="56">
        <v>1</v>
      </c>
      <c r="AM57" s="11">
        <v>1</v>
      </c>
      <c r="AN57" s="56">
        <v>1</v>
      </c>
      <c r="AO57" s="11">
        <v>1</v>
      </c>
      <c r="AP57" s="56">
        <v>1</v>
      </c>
      <c r="AQ57" s="11">
        <v>2</v>
      </c>
      <c r="AR57" s="56">
        <v>1</v>
      </c>
      <c r="AS57" s="56">
        <v>1</v>
      </c>
      <c r="AT57" s="21"/>
      <c r="AU57" s="22">
        <v>4</v>
      </c>
      <c r="AV57" s="57">
        <v>2</v>
      </c>
      <c r="AW57" s="61">
        <v>2</v>
      </c>
      <c r="AX57" s="73">
        <v>2</v>
      </c>
    </row>
    <row r="58" spans="1:50" ht="19.8" x14ac:dyDescent="0.45">
      <c r="A58" s="56">
        <v>2</v>
      </c>
      <c r="B58" s="56">
        <v>2</v>
      </c>
      <c r="C58" s="62">
        <v>1</v>
      </c>
      <c r="D58" s="66">
        <v>2</v>
      </c>
      <c r="E58" s="56">
        <v>2</v>
      </c>
      <c r="F58" s="6" t="s">
        <v>65</v>
      </c>
      <c r="G58" s="53">
        <v>1</v>
      </c>
      <c r="H58">
        <v>85</v>
      </c>
      <c r="I58" s="21">
        <v>2</v>
      </c>
      <c r="J58" s="21">
        <v>44</v>
      </c>
      <c r="K58" s="27">
        <v>22.432302515622492</v>
      </c>
      <c r="L58" s="21">
        <v>2</v>
      </c>
      <c r="M58" s="21">
        <v>16</v>
      </c>
      <c r="N58" s="21" t="s">
        <v>77</v>
      </c>
      <c r="O58" s="21" t="s">
        <v>8</v>
      </c>
      <c r="P58" s="21">
        <v>59</v>
      </c>
      <c r="Q58" s="21" t="s">
        <v>7</v>
      </c>
      <c r="R58" s="21">
        <v>24</v>
      </c>
      <c r="S58" s="21">
        <v>20</v>
      </c>
      <c r="T58" s="21">
        <v>4</v>
      </c>
      <c r="U58" s="21">
        <v>9</v>
      </c>
      <c r="V58" s="21">
        <v>8</v>
      </c>
      <c r="W58" s="8">
        <v>1</v>
      </c>
      <c r="X58" s="32">
        <v>1</v>
      </c>
      <c r="Y58" s="32">
        <v>1</v>
      </c>
      <c r="Z58" s="32">
        <v>1</v>
      </c>
      <c r="AA58" s="21">
        <v>2</v>
      </c>
      <c r="AB58" s="42">
        <v>1</v>
      </c>
      <c r="AC58" s="51">
        <v>1</v>
      </c>
      <c r="AD58" s="11">
        <v>5</v>
      </c>
      <c r="AE58" s="11">
        <v>4</v>
      </c>
      <c r="AF58" s="56">
        <v>1</v>
      </c>
      <c r="AG58" s="11">
        <v>4</v>
      </c>
      <c r="AH58" s="56">
        <v>1</v>
      </c>
      <c r="AI58" s="11">
        <v>1</v>
      </c>
      <c r="AJ58" s="56">
        <v>1</v>
      </c>
      <c r="AK58" s="11">
        <v>3</v>
      </c>
      <c r="AL58" s="56">
        <v>1</v>
      </c>
      <c r="AM58" s="11">
        <v>0</v>
      </c>
      <c r="AN58" s="56">
        <v>2</v>
      </c>
      <c r="AO58" s="11">
        <v>1</v>
      </c>
      <c r="AP58" s="56">
        <v>1</v>
      </c>
      <c r="AQ58" s="11">
        <v>1</v>
      </c>
      <c r="AR58" s="56">
        <v>1</v>
      </c>
      <c r="AS58" s="56">
        <v>1</v>
      </c>
      <c r="AT58" s="21">
        <v>42</v>
      </c>
      <c r="AU58" s="22">
        <v>10</v>
      </c>
      <c r="AV58" s="57">
        <v>1</v>
      </c>
      <c r="AW58" s="61">
        <v>1</v>
      </c>
      <c r="AX58" s="73">
        <v>2</v>
      </c>
    </row>
    <row r="59" spans="1:50" ht="19.8" x14ac:dyDescent="0.45">
      <c r="A59" s="65">
        <v>1</v>
      </c>
      <c r="B59" s="62">
        <v>1</v>
      </c>
      <c r="C59" s="63">
        <v>1</v>
      </c>
      <c r="D59" s="66">
        <v>2</v>
      </c>
      <c r="E59" s="56">
        <v>2</v>
      </c>
      <c r="F59" s="6" t="s">
        <v>65</v>
      </c>
      <c r="G59" s="53">
        <v>1</v>
      </c>
      <c r="H59">
        <v>86</v>
      </c>
      <c r="I59" s="2">
        <v>2</v>
      </c>
      <c r="J59" s="2">
        <v>48</v>
      </c>
      <c r="K59" s="38">
        <v>21.632496904512543</v>
      </c>
      <c r="L59" s="3" t="s">
        <v>9</v>
      </c>
      <c r="M59" s="11">
        <v>4</v>
      </c>
      <c r="N59" s="11" t="s">
        <v>76</v>
      </c>
      <c r="O59" s="11" t="s">
        <v>6</v>
      </c>
      <c r="P59" s="11">
        <v>58</v>
      </c>
      <c r="Q59" s="11" t="s">
        <v>7</v>
      </c>
      <c r="R59" s="17">
        <v>29</v>
      </c>
      <c r="S59" s="16">
        <v>19</v>
      </c>
      <c r="T59" s="15">
        <v>1.5</v>
      </c>
      <c r="U59" s="9">
        <v>7</v>
      </c>
      <c r="V59" s="11">
        <v>6</v>
      </c>
      <c r="W59" s="8">
        <v>1</v>
      </c>
      <c r="X59" s="40">
        <v>1</v>
      </c>
      <c r="Y59" s="40">
        <v>1</v>
      </c>
      <c r="Z59" s="40">
        <v>1</v>
      </c>
      <c r="AA59" s="11">
        <v>2</v>
      </c>
      <c r="AB59" s="41">
        <v>2</v>
      </c>
      <c r="AC59" s="54">
        <v>1</v>
      </c>
      <c r="AD59" s="9">
        <v>14</v>
      </c>
      <c r="AE59" s="7">
        <v>10</v>
      </c>
      <c r="AF59" s="55">
        <v>1</v>
      </c>
      <c r="AG59" s="7">
        <v>10</v>
      </c>
      <c r="AH59" s="55">
        <v>1</v>
      </c>
      <c r="AI59" s="7">
        <v>7</v>
      </c>
      <c r="AJ59" s="55">
        <v>1</v>
      </c>
      <c r="AK59" s="7">
        <v>5</v>
      </c>
      <c r="AL59" s="55">
        <v>1</v>
      </c>
      <c r="AM59" s="7">
        <v>3</v>
      </c>
      <c r="AN59" s="55">
        <v>1</v>
      </c>
      <c r="AO59" s="7">
        <v>4</v>
      </c>
      <c r="AP59" s="55">
        <v>1</v>
      </c>
      <c r="AQ59" s="7">
        <v>6</v>
      </c>
      <c r="AR59" s="55">
        <v>1</v>
      </c>
      <c r="AS59" s="55">
        <v>1</v>
      </c>
      <c r="AT59" s="13"/>
      <c r="AU59" s="22">
        <v>6</v>
      </c>
      <c r="AV59" s="57">
        <v>2</v>
      </c>
      <c r="AW59" s="61">
        <v>2</v>
      </c>
      <c r="AX59" s="73">
        <v>2</v>
      </c>
    </row>
    <row r="60" spans="1:50" ht="19.8" x14ac:dyDescent="0.45">
      <c r="A60" s="56">
        <v>2</v>
      </c>
      <c r="B60" s="56">
        <v>2</v>
      </c>
      <c r="C60" s="62">
        <v>2</v>
      </c>
      <c r="D60" s="66">
        <v>2</v>
      </c>
      <c r="E60" s="56">
        <v>2</v>
      </c>
      <c r="F60" s="6" t="s">
        <v>65</v>
      </c>
      <c r="G60" s="51">
        <v>2</v>
      </c>
      <c r="H60">
        <v>92</v>
      </c>
      <c r="I60" s="21">
        <v>2</v>
      </c>
      <c r="J60" s="21">
        <v>49</v>
      </c>
      <c r="K60" s="27">
        <v>25.631167499679613</v>
      </c>
      <c r="L60" s="21">
        <v>2</v>
      </c>
      <c r="M60" s="21">
        <v>0</v>
      </c>
      <c r="N60" s="11" t="s">
        <v>76</v>
      </c>
      <c r="O60" s="21" t="s">
        <v>6</v>
      </c>
      <c r="P60" s="21">
        <v>36</v>
      </c>
      <c r="Q60" s="21" t="s">
        <v>11</v>
      </c>
      <c r="R60" s="21">
        <v>31</v>
      </c>
      <c r="S60" s="21">
        <v>18</v>
      </c>
      <c r="T60" s="21">
        <v>1</v>
      </c>
      <c r="U60" s="21">
        <v>5</v>
      </c>
      <c r="V60" s="21">
        <v>6</v>
      </c>
      <c r="W60" s="8">
        <v>1</v>
      </c>
      <c r="X60" s="32">
        <v>1</v>
      </c>
      <c r="Y60" s="32">
        <v>1</v>
      </c>
      <c r="Z60" s="32">
        <v>1</v>
      </c>
      <c r="AA60" s="32">
        <v>1</v>
      </c>
      <c r="AB60" s="42">
        <v>2</v>
      </c>
      <c r="AC60" s="51">
        <v>2</v>
      </c>
      <c r="AD60" s="11">
        <v>0</v>
      </c>
      <c r="AE60" s="11">
        <v>0</v>
      </c>
      <c r="AF60" s="56">
        <v>2</v>
      </c>
      <c r="AG60" s="11">
        <v>0</v>
      </c>
      <c r="AH60" s="56">
        <v>2</v>
      </c>
      <c r="AI60" s="11">
        <v>0</v>
      </c>
      <c r="AJ60" s="56">
        <v>2</v>
      </c>
      <c r="AK60" s="11">
        <v>0</v>
      </c>
      <c r="AL60" s="56">
        <v>2</v>
      </c>
      <c r="AM60" s="11">
        <v>0</v>
      </c>
      <c r="AN60" s="56">
        <v>2</v>
      </c>
      <c r="AO60" s="11">
        <v>0</v>
      </c>
      <c r="AP60" s="56">
        <v>2</v>
      </c>
      <c r="AQ60" s="11">
        <v>0</v>
      </c>
      <c r="AR60" s="56">
        <v>2</v>
      </c>
      <c r="AS60" s="56">
        <v>2</v>
      </c>
      <c r="AT60" s="21">
        <v>40</v>
      </c>
      <c r="AU60" s="22">
        <v>8</v>
      </c>
      <c r="AV60" s="57">
        <v>1</v>
      </c>
      <c r="AW60" s="61">
        <v>1</v>
      </c>
      <c r="AX60" s="73">
        <v>2</v>
      </c>
    </row>
    <row r="61" spans="1:50" ht="19.8" x14ac:dyDescent="0.45">
      <c r="A61" s="56">
        <v>2</v>
      </c>
      <c r="B61" s="56">
        <v>2</v>
      </c>
      <c r="C61" s="62">
        <v>1</v>
      </c>
      <c r="D61" s="66">
        <v>2</v>
      </c>
      <c r="E61" s="56">
        <v>2</v>
      </c>
      <c r="F61" s="6" t="s">
        <v>65</v>
      </c>
      <c r="G61" s="53">
        <v>1</v>
      </c>
      <c r="H61">
        <v>97</v>
      </c>
      <c r="I61" s="21">
        <v>2</v>
      </c>
      <c r="J61" s="21">
        <v>42</v>
      </c>
      <c r="K61" s="27">
        <v>19.814052735863434</v>
      </c>
      <c r="L61" s="21">
        <v>2</v>
      </c>
      <c r="M61" s="21">
        <v>10</v>
      </c>
      <c r="N61" s="11" t="s">
        <v>76</v>
      </c>
      <c r="O61" s="21" t="s">
        <v>4</v>
      </c>
      <c r="P61" s="21">
        <v>65</v>
      </c>
      <c r="Q61" s="21" t="s">
        <v>3</v>
      </c>
      <c r="R61" s="21">
        <v>29</v>
      </c>
      <c r="S61" s="21">
        <v>14</v>
      </c>
      <c r="T61" s="21">
        <v>6.5</v>
      </c>
      <c r="U61" s="21">
        <v>8</v>
      </c>
      <c r="V61" s="21">
        <v>6</v>
      </c>
      <c r="W61" s="8">
        <v>1</v>
      </c>
      <c r="X61" s="32">
        <v>1</v>
      </c>
      <c r="Y61" s="32">
        <v>1</v>
      </c>
      <c r="Z61" s="32">
        <v>1</v>
      </c>
      <c r="AA61" s="32">
        <v>1</v>
      </c>
      <c r="AB61" s="42">
        <v>2</v>
      </c>
      <c r="AC61" s="51">
        <v>1</v>
      </c>
      <c r="AD61" s="11">
        <v>11</v>
      </c>
      <c r="AE61" s="11">
        <v>8</v>
      </c>
      <c r="AF61" s="56">
        <v>1</v>
      </c>
      <c r="AG61" s="11">
        <v>8</v>
      </c>
      <c r="AH61" s="56">
        <v>1</v>
      </c>
      <c r="AI61" s="11">
        <v>6</v>
      </c>
      <c r="AJ61" s="56">
        <v>1</v>
      </c>
      <c r="AK61" s="11">
        <v>7</v>
      </c>
      <c r="AL61" s="56">
        <v>1</v>
      </c>
      <c r="AM61" s="11">
        <v>1</v>
      </c>
      <c r="AN61" s="56">
        <v>1</v>
      </c>
      <c r="AO61" s="11">
        <v>3</v>
      </c>
      <c r="AP61" s="56">
        <v>1</v>
      </c>
      <c r="AQ61" s="11">
        <v>4</v>
      </c>
      <c r="AR61" s="56">
        <v>1</v>
      </c>
      <c r="AS61" s="56">
        <v>1</v>
      </c>
      <c r="AT61" s="21"/>
      <c r="AU61" s="22">
        <v>8</v>
      </c>
      <c r="AV61" s="57">
        <v>1</v>
      </c>
      <c r="AW61" s="61">
        <v>1</v>
      </c>
      <c r="AX61" s="74">
        <v>1</v>
      </c>
    </row>
    <row r="62" spans="1:50" ht="19.8" x14ac:dyDescent="0.45">
      <c r="A62" s="65">
        <v>1</v>
      </c>
      <c r="B62" s="62">
        <v>1</v>
      </c>
      <c r="C62" s="62">
        <v>1</v>
      </c>
      <c r="D62" s="66">
        <v>1</v>
      </c>
      <c r="E62" s="56">
        <v>2</v>
      </c>
      <c r="F62" s="6" t="s">
        <v>65</v>
      </c>
      <c r="G62" s="51">
        <v>2</v>
      </c>
      <c r="H62">
        <v>99</v>
      </c>
      <c r="I62" s="21">
        <v>2</v>
      </c>
      <c r="J62" s="21">
        <v>49</v>
      </c>
      <c r="K62" s="27">
        <v>24.654832347140037</v>
      </c>
      <c r="L62" s="21">
        <v>2</v>
      </c>
      <c r="M62" s="21">
        <v>1</v>
      </c>
      <c r="N62" s="11" t="s">
        <v>76</v>
      </c>
      <c r="O62" s="21" t="s">
        <v>6</v>
      </c>
      <c r="P62" s="21">
        <v>60</v>
      </c>
      <c r="Q62" s="21" t="s">
        <v>3</v>
      </c>
      <c r="R62" s="21">
        <v>8</v>
      </c>
      <c r="S62" s="21">
        <v>41</v>
      </c>
      <c r="T62" s="21">
        <v>0.4</v>
      </c>
      <c r="U62" s="21">
        <v>8</v>
      </c>
      <c r="V62" s="21">
        <v>4</v>
      </c>
      <c r="W62" s="8">
        <v>1</v>
      </c>
      <c r="X62" s="32">
        <v>1</v>
      </c>
      <c r="Y62" s="21">
        <v>2</v>
      </c>
      <c r="Z62" s="21">
        <v>2</v>
      </c>
      <c r="AA62" s="21">
        <v>2</v>
      </c>
      <c r="AB62" s="42">
        <v>2</v>
      </c>
      <c r="AC62" s="51">
        <v>2</v>
      </c>
      <c r="AD62" s="11">
        <v>1</v>
      </c>
      <c r="AE62" s="11">
        <v>1</v>
      </c>
      <c r="AF62" s="56">
        <v>2</v>
      </c>
      <c r="AG62" s="11">
        <v>1</v>
      </c>
      <c r="AH62" s="56">
        <v>1</v>
      </c>
      <c r="AI62" s="11">
        <v>0</v>
      </c>
      <c r="AJ62" s="56">
        <v>2</v>
      </c>
      <c r="AK62" s="11">
        <v>0</v>
      </c>
      <c r="AL62" s="56">
        <v>2</v>
      </c>
      <c r="AM62" s="11">
        <v>0</v>
      </c>
      <c r="AN62" s="56">
        <v>2</v>
      </c>
      <c r="AO62" s="11">
        <v>1</v>
      </c>
      <c r="AP62" s="56">
        <v>1</v>
      </c>
      <c r="AQ62" s="11">
        <v>1</v>
      </c>
      <c r="AR62" s="56">
        <v>1</v>
      </c>
      <c r="AS62" s="56">
        <v>2</v>
      </c>
      <c r="AT62" s="21">
        <v>38</v>
      </c>
      <c r="AU62" s="22">
        <v>7</v>
      </c>
      <c r="AV62" s="57">
        <v>1</v>
      </c>
      <c r="AW62" s="61">
        <v>1</v>
      </c>
      <c r="AX62" s="73">
        <v>2</v>
      </c>
    </row>
    <row r="63" spans="1:50" ht="19.8" x14ac:dyDescent="0.45">
      <c r="A63" s="65">
        <v>1</v>
      </c>
      <c r="B63" s="62">
        <v>1</v>
      </c>
      <c r="C63" s="62">
        <v>2</v>
      </c>
      <c r="D63" s="55">
        <v>1</v>
      </c>
      <c r="E63" s="56">
        <v>2</v>
      </c>
      <c r="F63" s="6" t="s">
        <v>65</v>
      </c>
      <c r="G63" s="51">
        <v>2</v>
      </c>
      <c r="H63">
        <v>101</v>
      </c>
      <c r="I63" s="2">
        <v>1</v>
      </c>
      <c r="J63" s="2">
        <v>42</v>
      </c>
      <c r="K63" s="18">
        <v>20.305174833527424</v>
      </c>
      <c r="L63" s="3">
        <v>2</v>
      </c>
      <c r="M63" s="11">
        <v>0</v>
      </c>
      <c r="N63" s="11" t="s">
        <v>76</v>
      </c>
      <c r="O63" s="11" t="s">
        <v>6</v>
      </c>
      <c r="P63" s="11">
        <v>55</v>
      </c>
      <c r="Q63" s="11" t="s">
        <v>5</v>
      </c>
      <c r="R63" s="17">
        <v>20</v>
      </c>
      <c r="S63" s="16">
        <v>22</v>
      </c>
      <c r="T63" s="15">
        <v>5.5</v>
      </c>
      <c r="U63" s="9">
        <v>3</v>
      </c>
      <c r="V63" s="11">
        <v>6</v>
      </c>
      <c r="W63" s="8">
        <v>1</v>
      </c>
      <c r="X63" s="40">
        <v>1</v>
      </c>
      <c r="Y63" s="40">
        <v>1</v>
      </c>
      <c r="Z63" s="40">
        <v>1</v>
      </c>
      <c r="AA63" s="11">
        <v>2</v>
      </c>
      <c r="AB63" s="41">
        <v>2</v>
      </c>
      <c r="AC63" s="54">
        <v>2</v>
      </c>
      <c r="AD63" s="9">
        <v>1</v>
      </c>
      <c r="AE63" s="7">
        <v>1</v>
      </c>
      <c r="AF63" s="55">
        <v>2</v>
      </c>
      <c r="AG63" s="7">
        <v>1</v>
      </c>
      <c r="AH63" s="55">
        <v>1</v>
      </c>
      <c r="AI63" s="7">
        <v>0</v>
      </c>
      <c r="AJ63" s="55">
        <v>2</v>
      </c>
      <c r="AK63" s="7">
        <v>0</v>
      </c>
      <c r="AL63" s="55">
        <v>2</v>
      </c>
      <c r="AM63" s="7">
        <v>0</v>
      </c>
      <c r="AN63" s="55">
        <v>2</v>
      </c>
      <c r="AO63" s="7">
        <v>1</v>
      </c>
      <c r="AP63" s="55">
        <v>1</v>
      </c>
      <c r="AQ63" s="7">
        <v>1</v>
      </c>
      <c r="AR63" s="55">
        <v>1</v>
      </c>
      <c r="AS63" s="55">
        <v>2</v>
      </c>
      <c r="AT63" s="13">
        <v>39</v>
      </c>
      <c r="AU63" s="22">
        <v>4</v>
      </c>
      <c r="AV63" s="57">
        <v>2</v>
      </c>
      <c r="AW63" s="61">
        <v>2</v>
      </c>
      <c r="AX63" s="73">
        <v>1</v>
      </c>
    </row>
    <row r="64" spans="1:50" ht="19.8" x14ac:dyDescent="0.45">
      <c r="A64" s="56">
        <v>2</v>
      </c>
      <c r="B64" s="56">
        <v>2</v>
      </c>
      <c r="C64" s="62">
        <v>1</v>
      </c>
      <c r="D64" s="66">
        <v>2</v>
      </c>
      <c r="E64" s="56">
        <v>2</v>
      </c>
      <c r="F64" s="6" t="s">
        <v>65</v>
      </c>
      <c r="G64" s="53">
        <v>1</v>
      </c>
      <c r="H64">
        <v>102</v>
      </c>
      <c r="I64" s="21">
        <v>2</v>
      </c>
      <c r="J64" s="21">
        <v>55</v>
      </c>
      <c r="K64" s="27">
        <v>17.313019390581715</v>
      </c>
      <c r="L64" s="21">
        <v>2</v>
      </c>
      <c r="M64" s="21">
        <v>4</v>
      </c>
      <c r="N64" s="11" t="s">
        <v>76</v>
      </c>
      <c r="O64" s="21" t="s">
        <v>6</v>
      </c>
      <c r="P64" s="21">
        <v>54</v>
      </c>
      <c r="Q64" s="21" t="s">
        <v>5</v>
      </c>
      <c r="R64" s="21">
        <v>5</v>
      </c>
      <c r="S64" s="21">
        <v>50</v>
      </c>
      <c r="T64" s="21">
        <v>1</v>
      </c>
      <c r="U64" s="21">
        <v>6</v>
      </c>
      <c r="V64" s="21">
        <v>24</v>
      </c>
      <c r="W64" s="8">
        <v>2</v>
      </c>
      <c r="X64" s="32">
        <v>1</v>
      </c>
      <c r="Y64" s="21">
        <v>2</v>
      </c>
      <c r="Z64" s="21">
        <v>2</v>
      </c>
      <c r="AA64" s="21">
        <v>2</v>
      </c>
      <c r="AB64" s="42">
        <v>2</v>
      </c>
      <c r="AC64" s="51">
        <v>1</v>
      </c>
      <c r="AD64" s="11">
        <v>8</v>
      </c>
      <c r="AE64" s="11">
        <v>4</v>
      </c>
      <c r="AF64" s="56">
        <v>1</v>
      </c>
      <c r="AG64" s="11">
        <v>4</v>
      </c>
      <c r="AH64" s="56">
        <v>1</v>
      </c>
      <c r="AI64" s="11">
        <v>4</v>
      </c>
      <c r="AJ64" s="56">
        <v>1</v>
      </c>
      <c r="AK64" s="11">
        <v>0</v>
      </c>
      <c r="AL64" s="56">
        <v>2</v>
      </c>
      <c r="AM64" s="11">
        <v>1</v>
      </c>
      <c r="AN64" s="56">
        <v>1</v>
      </c>
      <c r="AO64" s="11">
        <v>3</v>
      </c>
      <c r="AP64" s="56">
        <v>1</v>
      </c>
      <c r="AQ64" s="11">
        <v>4</v>
      </c>
      <c r="AR64" s="56">
        <v>1</v>
      </c>
      <c r="AS64" s="56">
        <v>2</v>
      </c>
      <c r="AT64" s="21">
        <v>41</v>
      </c>
      <c r="AU64" s="22">
        <v>8</v>
      </c>
      <c r="AV64" s="57">
        <v>1</v>
      </c>
      <c r="AW64" s="61">
        <v>1</v>
      </c>
      <c r="AX64" s="73">
        <v>1</v>
      </c>
    </row>
    <row r="65" spans="1:50" ht="19.8" x14ac:dyDescent="0.45">
      <c r="A65" s="65">
        <v>1</v>
      </c>
      <c r="B65" s="62">
        <v>1</v>
      </c>
      <c r="C65" s="56">
        <v>2</v>
      </c>
      <c r="D65" s="56">
        <v>2</v>
      </c>
      <c r="E65" s="67">
        <v>1</v>
      </c>
      <c r="F65" s="6" t="s">
        <v>65</v>
      </c>
      <c r="G65" s="51">
        <v>2</v>
      </c>
      <c r="H65">
        <v>104</v>
      </c>
      <c r="I65" s="2">
        <v>2</v>
      </c>
      <c r="J65" s="2">
        <v>52</v>
      </c>
      <c r="K65" s="18">
        <v>23.833004602235366</v>
      </c>
      <c r="L65" s="3">
        <v>2</v>
      </c>
      <c r="M65" s="11">
        <v>6</v>
      </c>
      <c r="N65" s="11" t="s">
        <v>76</v>
      </c>
      <c r="O65" s="11" t="s">
        <v>4</v>
      </c>
      <c r="P65" s="11">
        <v>60</v>
      </c>
      <c r="Q65" s="11" t="s">
        <v>3</v>
      </c>
      <c r="R65" s="17">
        <v>20</v>
      </c>
      <c r="S65" s="16">
        <v>32</v>
      </c>
      <c r="T65" s="15">
        <v>0.5</v>
      </c>
      <c r="U65" s="9">
        <v>3</v>
      </c>
      <c r="V65" s="11">
        <v>6</v>
      </c>
      <c r="W65" s="8">
        <v>1</v>
      </c>
      <c r="X65" s="40">
        <v>1</v>
      </c>
      <c r="Y65" s="40">
        <v>1</v>
      </c>
      <c r="Z65" s="11">
        <v>2</v>
      </c>
      <c r="AA65" s="11">
        <v>2</v>
      </c>
      <c r="AB65" s="41">
        <v>2</v>
      </c>
      <c r="AC65" s="54">
        <v>2</v>
      </c>
      <c r="AD65" s="9">
        <v>1</v>
      </c>
      <c r="AE65" s="7">
        <v>0</v>
      </c>
      <c r="AF65" s="55">
        <v>2</v>
      </c>
      <c r="AG65" s="7">
        <v>1</v>
      </c>
      <c r="AH65" s="55">
        <v>1</v>
      </c>
      <c r="AI65" s="7">
        <v>0</v>
      </c>
      <c r="AJ65" s="55">
        <v>2</v>
      </c>
      <c r="AK65" s="7">
        <v>0</v>
      </c>
      <c r="AL65" s="55">
        <v>2</v>
      </c>
      <c r="AM65" s="7">
        <v>0</v>
      </c>
      <c r="AN65" s="55">
        <v>2</v>
      </c>
      <c r="AO65" s="7">
        <v>0</v>
      </c>
      <c r="AP65" s="55">
        <v>2</v>
      </c>
      <c r="AQ65" s="7">
        <v>0</v>
      </c>
      <c r="AR65" s="55">
        <v>2</v>
      </c>
      <c r="AS65" s="55">
        <v>2</v>
      </c>
      <c r="AT65" s="13">
        <v>40</v>
      </c>
      <c r="AU65" s="22">
        <v>2</v>
      </c>
      <c r="AV65" s="57">
        <v>2</v>
      </c>
      <c r="AW65" s="61">
        <v>2</v>
      </c>
      <c r="AX65" s="73">
        <v>2</v>
      </c>
    </row>
    <row r="66" spans="1:50" ht="19.8" x14ac:dyDescent="0.45">
      <c r="A66" s="65">
        <v>1</v>
      </c>
      <c r="B66" s="62">
        <v>1</v>
      </c>
      <c r="C66" s="70">
        <v>1</v>
      </c>
      <c r="D66" s="68">
        <v>1</v>
      </c>
      <c r="E66" s="56">
        <v>2</v>
      </c>
      <c r="F66" s="6" t="s">
        <v>65</v>
      </c>
      <c r="G66" s="52">
        <v>1</v>
      </c>
      <c r="H66">
        <v>105</v>
      </c>
      <c r="I66" s="24">
        <v>2</v>
      </c>
      <c r="J66" s="21">
        <v>36</v>
      </c>
      <c r="K66" s="18">
        <v>23.9</v>
      </c>
      <c r="L66" s="21">
        <v>1</v>
      </c>
      <c r="M66" s="21">
        <v>9</v>
      </c>
      <c r="N66" s="11" t="s">
        <v>76</v>
      </c>
      <c r="O66" s="21" t="s">
        <v>4</v>
      </c>
      <c r="P66" s="21">
        <v>72</v>
      </c>
      <c r="Q66" s="21" t="s">
        <v>3</v>
      </c>
      <c r="R66" s="21">
        <v>7</v>
      </c>
      <c r="S66" s="21">
        <v>32</v>
      </c>
      <c r="T66" s="21">
        <v>2</v>
      </c>
      <c r="U66" s="21">
        <v>8</v>
      </c>
      <c r="V66" s="21">
        <v>6</v>
      </c>
      <c r="W66" s="8">
        <v>1</v>
      </c>
      <c r="X66" s="32">
        <v>1</v>
      </c>
      <c r="Y66" s="32">
        <v>1</v>
      </c>
      <c r="Z66" s="32">
        <v>1</v>
      </c>
      <c r="AA66" s="32">
        <v>1</v>
      </c>
      <c r="AB66" s="42">
        <v>1</v>
      </c>
      <c r="AC66" s="51">
        <v>1</v>
      </c>
      <c r="AD66" s="11">
        <v>4</v>
      </c>
      <c r="AE66" s="11">
        <v>4</v>
      </c>
      <c r="AF66" s="56">
        <v>1</v>
      </c>
      <c r="AG66" s="11">
        <v>3</v>
      </c>
      <c r="AH66" s="56">
        <v>1</v>
      </c>
      <c r="AI66" s="11">
        <v>2</v>
      </c>
      <c r="AJ66" s="56">
        <v>1</v>
      </c>
      <c r="AK66" s="11">
        <v>2</v>
      </c>
      <c r="AL66" s="56">
        <v>1</v>
      </c>
      <c r="AM66" s="11">
        <v>1</v>
      </c>
      <c r="AN66" s="56">
        <v>1</v>
      </c>
      <c r="AO66" s="11">
        <v>2</v>
      </c>
      <c r="AP66" s="56">
        <v>1</v>
      </c>
      <c r="AQ66" s="11">
        <v>3</v>
      </c>
      <c r="AR66" s="56">
        <v>1</v>
      </c>
      <c r="AS66" s="56">
        <v>1</v>
      </c>
      <c r="AT66" s="26">
        <v>41</v>
      </c>
      <c r="AU66" s="22">
        <v>0</v>
      </c>
      <c r="AV66" s="57">
        <v>2</v>
      </c>
      <c r="AW66" s="61">
        <v>2</v>
      </c>
      <c r="AX66" s="73">
        <v>1</v>
      </c>
    </row>
    <row r="67" spans="1:50" ht="19.8" x14ac:dyDescent="0.45">
      <c r="A67" s="65">
        <v>1</v>
      </c>
      <c r="B67" s="62">
        <v>1</v>
      </c>
      <c r="C67" s="62">
        <v>1</v>
      </c>
      <c r="D67" s="66">
        <v>2</v>
      </c>
      <c r="E67" s="56">
        <v>2</v>
      </c>
      <c r="F67" s="6" t="s">
        <v>65</v>
      </c>
      <c r="G67" s="51">
        <v>2</v>
      </c>
      <c r="H67">
        <v>107</v>
      </c>
      <c r="I67" s="21">
        <v>2</v>
      </c>
      <c r="J67" s="21">
        <v>18</v>
      </c>
      <c r="K67" s="27">
        <v>22.769438353853936</v>
      </c>
      <c r="L67" s="21">
        <v>2</v>
      </c>
      <c r="M67" s="21">
        <v>3</v>
      </c>
      <c r="N67" s="11" t="s">
        <v>76</v>
      </c>
      <c r="O67" s="21" t="s">
        <v>6</v>
      </c>
      <c r="P67" s="21">
        <v>52</v>
      </c>
      <c r="Q67" s="21" t="s">
        <v>5</v>
      </c>
      <c r="R67" s="21">
        <v>2</v>
      </c>
      <c r="S67" s="21">
        <v>16</v>
      </c>
      <c r="T67" s="21">
        <v>2</v>
      </c>
      <c r="U67" s="21">
        <v>6</v>
      </c>
      <c r="V67" s="21">
        <v>3</v>
      </c>
      <c r="W67" s="8">
        <v>2</v>
      </c>
      <c r="X67" s="21">
        <v>2</v>
      </c>
      <c r="Y67" s="32">
        <v>1</v>
      </c>
      <c r="Z67" s="32">
        <v>1</v>
      </c>
      <c r="AA67" s="32">
        <v>1</v>
      </c>
      <c r="AB67" s="42">
        <v>2</v>
      </c>
      <c r="AC67" s="51">
        <v>1</v>
      </c>
      <c r="AD67" s="11">
        <v>2</v>
      </c>
      <c r="AE67" s="11">
        <v>2</v>
      </c>
      <c r="AF67" s="56">
        <v>1</v>
      </c>
      <c r="AG67" s="11">
        <v>2</v>
      </c>
      <c r="AH67" s="56">
        <v>1</v>
      </c>
      <c r="AI67" s="11">
        <v>0</v>
      </c>
      <c r="AJ67" s="56">
        <v>2</v>
      </c>
      <c r="AK67" s="11">
        <v>2</v>
      </c>
      <c r="AL67" s="56">
        <v>1</v>
      </c>
      <c r="AM67" s="11">
        <v>0</v>
      </c>
      <c r="AN67" s="56">
        <v>2</v>
      </c>
      <c r="AO67" s="11">
        <v>0</v>
      </c>
      <c r="AP67" s="56">
        <v>2</v>
      </c>
      <c r="AQ67" s="11">
        <v>0</v>
      </c>
      <c r="AR67" s="56">
        <v>2</v>
      </c>
      <c r="AS67" s="56">
        <v>2</v>
      </c>
      <c r="AT67" s="21"/>
      <c r="AU67" s="22">
        <v>10</v>
      </c>
      <c r="AV67" s="57">
        <v>1</v>
      </c>
      <c r="AW67" s="61">
        <v>1</v>
      </c>
      <c r="AX67" s="73">
        <v>2</v>
      </c>
    </row>
    <row r="68" spans="1:50" ht="19.8" x14ac:dyDescent="0.45">
      <c r="A68" s="56">
        <v>2</v>
      </c>
      <c r="B68" s="56">
        <v>2</v>
      </c>
      <c r="C68" s="62">
        <v>1</v>
      </c>
      <c r="D68" s="66">
        <v>2</v>
      </c>
      <c r="E68" s="56">
        <v>2</v>
      </c>
      <c r="F68" s="6" t="s">
        <v>65</v>
      </c>
      <c r="G68" s="51">
        <v>2</v>
      </c>
      <c r="H68">
        <v>110</v>
      </c>
      <c r="I68" s="21">
        <v>2</v>
      </c>
      <c r="J68" s="21">
        <v>46</v>
      </c>
      <c r="K68" s="27">
        <v>20.34279778393352</v>
      </c>
      <c r="L68" s="21">
        <v>2</v>
      </c>
      <c r="M68" s="21">
        <v>0</v>
      </c>
      <c r="N68" s="11" t="s">
        <v>76</v>
      </c>
      <c r="O68" s="21" t="s">
        <v>6</v>
      </c>
      <c r="P68" s="21">
        <v>52</v>
      </c>
      <c r="Q68" s="21" t="s">
        <v>5</v>
      </c>
      <c r="R68" s="21">
        <v>6</v>
      </c>
      <c r="S68" s="21">
        <v>40</v>
      </c>
      <c r="T68" s="21">
        <v>1</v>
      </c>
      <c r="U68" s="21">
        <v>8</v>
      </c>
      <c r="V68" s="21">
        <v>12</v>
      </c>
      <c r="W68" s="8">
        <v>2</v>
      </c>
      <c r="X68" s="32">
        <v>1</v>
      </c>
      <c r="Y68" s="32">
        <v>1</v>
      </c>
      <c r="Z68" s="32">
        <v>1</v>
      </c>
      <c r="AA68" s="21">
        <v>2</v>
      </c>
      <c r="AB68" s="42">
        <v>2</v>
      </c>
      <c r="AC68" s="51">
        <v>2</v>
      </c>
      <c r="AD68" s="11">
        <v>0</v>
      </c>
      <c r="AE68" s="11">
        <v>0</v>
      </c>
      <c r="AF68" s="56">
        <v>2</v>
      </c>
      <c r="AG68" s="11">
        <v>0</v>
      </c>
      <c r="AH68" s="56">
        <v>2</v>
      </c>
      <c r="AI68" s="11">
        <v>0</v>
      </c>
      <c r="AJ68" s="56">
        <v>2</v>
      </c>
      <c r="AK68" s="11">
        <v>0</v>
      </c>
      <c r="AL68" s="56">
        <v>2</v>
      </c>
      <c r="AM68" s="11">
        <v>0</v>
      </c>
      <c r="AN68" s="56">
        <v>2</v>
      </c>
      <c r="AO68" s="11">
        <v>0</v>
      </c>
      <c r="AP68" s="56">
        <v>2</v>
      </c>
      <c r="AQ68" s="11">
        <v>0</v>
      </c>
      <c r="AR68" s="56">
        <v>2</v>
      </c>
      <c r="AS68" s="56">
        <v>2</v>
      </c>
      <c r="AT68" s="21">
        <v>42</v>
      </c>
      <c r="AU68" s="22">
        <v>4</v>
      </c>
      <c r="AV68" s="57">
        <v>2</v>
      </c>
      <c r="AW68" s="61">
        <v>2</v>
      </c>
      <c r="AX68" s="73">
        <v>2</v>
      </c>
    </row>
    <row r="69" spans="1:50" ht="19.8" x14ac:dyDescent="0.45">
      <c r="A69" s="65">
        <v>1</v>
      </c>
      <c r="B69" s="62">
        <v>1</v>
      </c>
      <c r="C69" s="56">
        <v>2</v>
      </c>
      <c r="D69" s="56">
        <v>2</v>
      </c>
      <c r="E69" s="67">
        <v>1</v>
      </c>
      <c r="F69" s="6" t="s">
        <v>65</v>
      </c>
      <c r="G69" s="51">
        <v>2</v>
      </c>
      <c r="H69">
        <v>111</v>
      </c>
      <c r="I69" s="2">
        <v>1</v>
      </c>
      <c r="J69" s="2">
        <v>46</v>
      </c>
      <c r="K69" s="18">
        <v>28.40909090909091</v>
      </c>
      <c r="L69" s="3">
        <v>1</v>
      </c>
      <c r="M69" s="11">
        <v>0</v>
      </c>
      <c r="N69" s="11" t="s">
        <v>76</v>
      </c>
      <c r="O69" s="11" t="s">
        <v>6</v>
      </c>
      <c r="P69" s="11">
        <v>54</v>
      </c>
      <c r="Q69" s="11" t="s">
        <v>5</v>
      </c>
      <c r="R69" s="17">
        <v>0.3</v>
      </c>
      <c r="S69" s="16">
        <v>46</v>
      </c>
      <c r="T69" s="15">
        <v>12</v>
      </c>
      <c r="U69" s="9">
        <v>4</v>
      </c>
      <c r="V69" s="11">
        <v>6</v>
      </c>
      <c r="W69" s="8">
        <v>1</v>
      </c>
      <c r="X69" s="11">
        <v>2</v>
      </c>
      <c r="Y69" s="11">
        <v>2</v>
      </c>
      <c r="Z69" s="40">
        <v>1</v>
      </c>
      <c r="AA69" s="11">
        <v>2</v>
      </c>
      <c r="AB69" s="41">
        <v>1</v>
      </c>
      <c r="AC69" s="54">
        <v>2</v>
      </c>
      <c r="AD69" s="9">
        <v>0</v>
      </c>
      <c r="AE69" s="7">
        <v>0</v>
      </c>
      <c r="AF69" s="55">
        <v>2</v>
      </c>
      <c r="AG69" s="7">
        <v>0</v>
      </c>
      <c r="AH69" s="55">
        <v>2</v>
      </c>
      <c r="AI69" s="7">
        <v>0</v>
      </c>
      <c r="AJ69" s="55">
        <v>2</v>
      </c>
      <c r="AK69" s="7">
        <v>0</v>
      </c>
      <c r="AL69" s="55">
        <v>2</v>
      </c>
      <c r="AM69" s="7">
        <v>0</v>
      </c>
      <c r="AN69" s="55">
        <v>2</v>
      </c>
      <c r="AO69" s="7">
        <v>0</v>
      </c>
      <c r="AP69" s="55">
        <v>2</v>
      </c>
      <c r="AQ69" s="7">
        <v>0</v>
      </c>
      <c r="AR69" s="55">
        <v>2</v>
      </c>
      <c r="AS69" s="55">
        <v>2</v>
      </c>
      <c r="AT69" s="13">
        <v>46</v>
      </c>
      <c r="AU69" s="22">
        <v>4</v>
      </c>
      <c r="AV69" s="57">
        <v>2</v>
      </c>
      <c r="AW69" s="61">
        <v>2</v>
      </c>
      <c r="AX69" s="73">
        <v>1</v>
      </c>
    </row>
    <row r="70" spans="1:50" ht="19.8" x14ac:dyDescent="0.45">
      <c r="A70" s="65">
        <v>1</v>
      </c>
      <c r="B70" s="62">
        <v>1</v>
      </c>
      <c r="C70" s="62">
        <v>1</v>
      </c>
      <c r="D70" s="66">
        <v>2</v>
      </c>
      <c r="E70" s="56">
        <v>2</v>
      </c>
      <c r="F70" s="6" t="s">
        <v>65</v>
      </c>
      <c r="G70" s="51">
        <v>2</v>
      </c>
      <c r="H70">
        <v>115</v>
      </c>
      <c r="I70" s="21">
        <v>1</v>
      </c>
      <c r="J70" s="21">
        <v>31</v>
      </c>
      <c r="K70" s="27">
        <v>19.723183391003463</v>
      </c>
      <c r="L70" s="21">
        <v>2</v>
      </c>
      <c r="M70" s="21">
        <v>1</v>
      </c>
      <c r="N70" s="11" t="s">
        <v>76</v>
      </c>
      <c r="O70" s="21" t="s">
        <v>6</v>
      </c>
      <c r="P70" s="21">
        <v>52</v>
      </c>
      <c r="Q70" s="21" t="s">
        <v>5</v>
      </c>
      <c r="R70" s="21">
        <v>7</v>
      </c>
      <c r="S70" s="21">
        <v>24</v>
      </c>
      <c r="T70" s="21">
        <v>0.3</v>
      </c>
      <c r="U70" s="21">
        <v>10</v>
      </c>
      <c r="V70" s="21">
        <v>12</v>
      </c>
      <c r="W70" s="8">
        <v>1</v>
      </c>
      <c r="X70" s="32">
        <v>1</v>
      </c>
      <c r="Y70" s="21">
        <v>2</v>
      </c>
      <c r="Z70" s="21">
        <v>2</v>
      </c>
      <c r="AA70" s="21">
        <v>2</v>
      </c>
      <c r="AB70" s="42">
        <v>2</v>
      </c>
      <c r="AC70" s="51">
        <v>2</v>
      </c>
      <c r="AD70" s="11">
        <v>0</v>
      </c>
      <c r="AE70" s="11">
        <v>0</v>
      </c>
      <c r="AF70" s="56">
        <v>2</v>
      </c>
      <c r="AG70" s="11">
        <v>0</v>
      </c>
      <c r="AH70" s="56">
        <v>2</v>
      </c>
      <c r="AI70" s="11">
        <v>0</v>
      </c>
      <c r="AJ70" s="56">
        <v>2</v>
      </c>
      <c r="AK70" s="11">
        <v>0</v>
      </c>
      <c r="AL70" s="56">
        <v>2</v>
      </c>
      <c r="AM70" s="11">
        <v>0</v>
      </c>
      <c r="AN70" s="56">
        <v>2</v>
      </c>
      <c r="AO70" s="11">
        <v>0</v>
      </c>
      <c r="AP70" s="56">
        <v>2</v>
      </c>
      <c r="AQ70" s="11">
        <v>0</v>
      </c>
      <c r="AR70" s="56">
        <v>2</v>
      </c>
      <c r="AS70" s="56">
        <v>2</v>
      </c>
      <c r="AT70" s="21">
        <v>40</v>
      </c>
      <c r="AU70" s="22">
        <v>3</v>
      </c>
      <c r="AV70" s="57">
        <v>2</v>
      </c>
      <c r="AW70" s="61">
        <v>2</v>
      </c>
      <c r="AX70" s="73">
        <v>2</v>
      </c>
    </row>
    <row r="71" spans="1:50" ht="19.8" x14ac:dyDescent="0.45">
      <c r="A71" s="65">
        <v>1</v>
      </c>
      <c r="B71" s="62">
        <v>1</v>
      </c>
      <c r="C71" s="62">
        <v>2</v>
      </c>
      <c r="D71" s="68">
        <v>1</v>
      </c>
      <c r="E71" s="56">
        <v>2</v>
      </c>
      <c r="F71" s="6" t="s">
        <v>65</v>
      </c>
      <c r="G71" s="51">
        <v>2</v>
      </c>
      <c r="H71">
        <v>124</v>
      </c>
      <c r="I71" s="2">
        <v>1</v>
      </c>
      <c r="J71" s="2">
        <v>36</v>
      </c>
      <c r="K71" s="18">
        <v>22.634676324128566</v>
      </c>
      <c r="L71" s="3">
        <v>2</v>
      </c>
      <c r="M71" s="11">
        <v>5</v>
      </c>
      <c r="N71" s="11" t="s">
        <v>76</v>
      </c>
      <c r="O71" s="11" t="s">
        <v>6</v>
      </c>
      <c r="P71" s="11">
        <v>58</v>
      </c>
      <c r="Q71" s="11" t="s">
        <v>7</v>
      </c>
      <c r="R71" s="17">
        <v>6</v>
      </c>
      <c r="S71" s="16">
        <v>30</v>
      </c>
      <c r="T71" s="15">
        <v>3.5</v>
      </c>
      <c r="U71" s="9">
        <v>6</v>
      </c>
      <c r="V71" s="11">
        <v>6</v>
      </c>
      <c r="W71" s="8">
        <v>2</v>
      </c>
      <c r="X71" s="40">
        <v>1</v>
      </c>
      <c r="Y71" s="11">
        <v>2</v>
      </c>
      <c r="Z71" s="11">
        <v>2</v>
      </c>
      <c r="AA71" s="11">
        <v>2</v>
      </c>
      <c r="AB71" s="41">
        <v>2</v>
      </c>
      <c r="AC71" s="54">
        <v>2</v>
      </c>
      <c r="AD71" s="9">
        <v>1</v>
      </c>
      <c r="AE71" s="7">
        <v>0</v>
      </c>
      <c r="AF71" s="55">
        <v>2</v>
      </c>
      <c r="AG71" s="7">
        <v>1</v>
      </c>
      <c r="AH71" s="55">
        <v>1</v>
      </c>
      <c r="AI71" s="7">
        <v>0</v>
      </c>
      <c r="AJ71" s="55">
        <v>2</v>
      </c>
      <c r="AK71" s="7">
        <v>0</v>
      </c>
      <c r="AL71" s="55">
        <v>2</v>
      </c>
      <c r="AM71" s="7">
        <v>0</v>
      </c>
      <c r="AN71" s="55">
        <v>2</v>
      </c>
      <c r="AO71" s="7">
        <v>0</v>
      </c>
      <c r="AP71" s="55">
        <v>2</v>
      </c>
      <c r="AQ71" s="7">
        <v>0</v>
      </c>
      <c r="AR71" s="55">
        <v>2</v>
      </c>
      <c r="AS71" s="55">
        <v>2</v>
      </c>
      <c r="AT71" s="13"/>
      <c r="AU71" s="22">
        <v>0</v>
      </c>
      <c r="AV71" s="57">
        <v>2</v>
      </c>
      <c r="AW71" s="61">
        <v>2</v>
      </c>
      <c r="AX71" s="73">
        <v>2</v>
      </c>
    </row>
    <row r="72" spans="1:50" ht="19.8" x14ac:dyDescent="0.45">
      <c r="A72" s="56">
        <v>2</v>
      </c>
      <c r="B72" s="56">
        <v>2</v>
      </c>
      <c r="C72" s="62">
        <v>2</v>
      </c>
      <c r="D72" s="55">
        <v>1</v>
      </c>
      <c r="E72" s="56">
        <v>2</v>
      </c>
      <c r="F72" s="6" t="s">
        <v>65</v>
      </c>
      <c r="G72" s="51">
        <v>2</v>
      </c>
      <c r="H72">
        <v>126</v>
      </c>
      <c r="I72" s="2">
        <v>2</v>
      </c>
      <c r="J72" s="2">
        <v>39</v>
      </c>
      <c r="K72" s="18">
        <v>20.446742023841672</v>
      </c>
      <c r="L72" s="3">
        <v>2</v>
      </c>
      <c r="M72" s="11">
        <v>2</v>
      </c>
      <c r="N72" s="11" t="s">
        <v>76</v>
      </c>
      <c r="O72" s="11" t="s">
        <v>6</v>
      </c>
      <c r="P72" s="11">
        <v>61</v>
      </c>
      <c r="Q72" s="11" t="s">
        <v>3</v>
      </c>
      <c r="R72" s="17">
        <v>29</v>
      </c>
      <c r="S72" s="16">
        <v>10</v>
      </c>
      <c r="T72" s="15">
        <v>1</v>
      </c>
      <c r="U72" s="9">
        <v>6</v>
      </c>
      <c r="V72" s="11">
        <v>4</v>
      </c>
      <c r="W72" s="8">
        <v>1</v>
      </c>
      <c r="X72" s="40">
        <v>1</v>
      </c>
      <c r="Y72" s="40">
        <v>1</v>
      </c>
      <c r="Z72" s="40">
        <v>1</v>
      </c>
      <c r="AA72" s="40">
        <v>1</v>
      </c>
      <c r="AB72" s="41">
        <v>2</v>
      </c>
      <c r="AC72" s="54">
        <v>1</v>
      </c>
      <c r="AD72" s="9">
        <v>2</v>
      </c>
      <c r="AE72" s="7">
        <v>2</v>
      </c>
      <c r="AF72" s="55">
        <v>1</v>
      </c>
      <c r="AG72" s="7">
        <v>2</v>
      </c>
      <c r="AH72" s="55">
        <v>1</v>
      </c>
      <c r="AI72" s="7">
        <v>1</v>
      </c>
      <c r="AJ72" s="55">
        <v>1</v>
      </c>
      <c r="AK72" s="7">
        <v>3</v>
      </c>
      <c r="AL72" s="55">
        <v>1</v>
      </c>
      <c r="AM72" s="7">
        <v>0</v>
      </c>
      <c r="AN72" s="55">
        <v>2</v>
      </c>
      <c r="AO72" s="7">
        <v>0</v>
      </c>
      <c r="AP72" s="55">
        <v>2</v>
      </c>
      <c r="AQ72" s="7">
        <v>0</v>
      </c>
      <c r="AR72" s="55">
        <v>2</v>
      </c>
      <c r="AS72" s="55">
        <v>2</v>
      </c>
      <c r="AT72" s="13">
        <v>41</v>
      </c>
      <c r="AU72" s="22">
        <v>4</v>
      </c>
      <c r="AV72" s="57">
        <v>2</v>
      </c>
      <c r="AW72" s="61">
        <v>2</v>
      </c>
      <c r="AX72" s="73">
        <v>2</v>
      </c>
    </row>
    <row r="73" spans="1:50" ht="19.8" x14ac:dyDescent="0.45">
      <c r="A73" s="56">
        <v>2</v>
      </c>
      <c r="B73" s="56">
        <v>2</v>
      </c>
      <c r="C73" s="62">
        <v>2</v>
      </c>
      <c r="D73" s="68">
        <v>1</v>
      </c>
      <c r="E73" s="56">
        <v>2</v>
      </c>
      <c r="F73" s="6" t="s">
        <v>65</v>
      </c>
      <c r="G73" s="51">
        <v>2</v>
      </c>
      <c r="H73">
        <v>134</v>
      </c>
      <c r="I73" s="2">
        <v>2</v>
      </c>
      <c r="J73" s="2">
        <v>23</v>
      </c>
      <c r="K73" s="18">
        <v>20.815590801817507</v>
      </c>
      <c r="L73" s="3">
        <v>2</v>
      </c>
      <c r="M73" s="11">
        <v>0</v>
      </c>
      <c r="N73" s="11" t="s">
        <v>76</v>
      </c>
      <c r="O73" s="11" t="s">
        <v>6</v>
      </c>
      <c r="P73" s="11">
        <v>57</v>
      </c>
      <c r="Q73" s="11" t="s">
        <v>7</v>
      </c>
      <c r="R73" s="17">
        <v>3</v>
      </c>
      <c r="S73" s="16">
        <v>20</v>
      </c>
      <c r="T73" s="15">
        <v>6</v>
      </c>
      <c r="U73" s="9">
        <v>4</v>
      </c>
      <c r="V73" s="11">
        <v>6</v>
      </c>
      <c r="W73" s="8">
        <v>1</v>
      </c>
      <c r="X73" s="40">
        <v>1</v>
      </c>
      <c r="Y73" s="40">
        <v>1</v>
      </c>
      <c r="Z73" s="40">
        <v>1</v>
      </c>
      <c r="AA73" s="11">
        <v>2</v>
      </c>
      <c r="AB73" s="41">
        <v>1</v>
      </c>
      <c r="AC73" s="54">
        <v>1</v>
      </c>
      <c r="AD73" s="9">
        <v>4</v>
      </c>
      <c r="AE73" s="7">
        <v>4</v>
      </c>
      <c r="AF73" s="55">
        <v>1</v>
      </c>
      <c r="AG73" s="7">
        <v>4</v>
      </c>
      <c r="AH73" s="55">
        <v>1</v>
      </c>
      <c r="AI73" s="7">
        <v>0</v>
      </c>
      <c r="AJ73" s="55">
        <v>2</v>
      </c>
      <c r="AK73" s="7">
        <v>1</v>
      </c>
      <c r="AL73" s="55">
        <v>1</v>
      </c>
      <c r="AM73" s="7">
        <v>1</v>
      </c>
      <c r="AN73" s="55">
        <v>1</v>
      </c>
      <c r="AO73" s="7">
        <v>1</v>
      </c>
      <c r="AP73" s="55">
        <v>1</v>
      </c>
      <c r="AQ73" s="7">
        <v>2</v>
      </c>
      <c r="AR73" s="55">
        <v>1</v>
      </c>
      <c r="AS73" s="55">
        <v>2</v>
      </c>
      <c r="AT73" s="13">
        <v>42</v>
      </c>
      <c r="AU73" s="22">
        <v>8</v>
      </c>
      <c r="AV73" s="51">
        <v>1</v>
      </c>
      <c r="AW73" s="61">
        <v>1</v>
      </c>
      <c r="AX73" s="73">
        <v>2</v>
      </c>
    </row>
    <row r="74" spans="1:50" ht="19.8" x14ac:dyDescent="0.45">
      <c r="A74" s="56">
        <v>2</v>
      </c>
      <c r="B74" s="56">
        <v>2</v>
      </c>
      <c r="C74" s="62">
        <v>1</v>
      </c>
      <c r="D74" s="66">
        <v>1</v>
      </c>
      <c r="E74" s="56">
        <v>2</v>
      </c>
      <c r="F74" s="6" t="s">
        <v>65</v>
      </c>
      <c r="G74" s="51">
        <v>2</v>
      </c>
      <c r="H74">
        <v>136</v>
      </c>
      <c r="I74" s="21">
        <v>1</v>
      </c>
      <c r="J74" s="21">
        <v>31</v>
      </c>
      <c r="K74" s="27">
        <v>25.816630212628638</v>
      </c>
      <c r="L74" s="21">
        <v>2</v>
      </c>
      <c r="M74" s="21">
        <v>9</v>
      </c>
      <c r="N74" s="11" t="s">
        <v>76</v>
      </c>
      <c r="O74" s="21" t="s">
        <v>4</v>
      </c>
      <c r="P74" s="21">
        <v>48</v>
      </c>
      <c r="Q74" s="21" t="s">
        <v>11</v>
      </c>
      <c r="R74" s="21">
        <v>9</v>
      </c>
      <c r="S74" s="21">
        <v>22</v>
      </c>
      <c r="T74" s="21">
        <v>5.5</v>
      </c>
      <c r="U74" s="21">
        <v>4</v>
      </c>
      <c r="V74" s="21">
        <v>4</v>
      </c>
      <c r="W74" s="8">
        <v>2</v>
      </c>
      <c r="X74" s="32">
        <v>1</v>
      </c>
      <c r="Y74" s="21">
        <v>2</v>
      </c>
      <c r="Z74" s="21">
        <v>2</v>
      </c>
      <c r="AA74" s="21">
        <v>2</v>
      </c>
      <c r="AB74" s="42">
        <v>1</v>
      </c>
      <c r="AC74" s="51">
        <v>2</v>
      </c>
      <c r="AD74" s="11">
        <v>0</v>
      </c>
      <c r="AE74" s="11">
        <v>0</v>
      </c>
      <c r="AF74" s="56">
        <v>2</v>
      </c>
      <c r="AG74" s="11">
        <v>0</v>
      </c>
      <c r="AH74" s="56">
        <v>2</v>
      </c>
      <c r="AI74" s="11">
        <v>0</v>
      </c>
      <c r="AJ74" s="56">
        <v>2</v>
      </c>
      <c r="AK74" s="11">
        <v>0</v>
      </c>
      <c r="AL74" s="56">
        <v>2</v>
      </c>
      <c r="AM74" s="11">
        <v>0</v>
      </c>
      <c r="AN74" s="56">
        <v>2</v>
      </c>
      <c r="AO74" s="11">
        <v>0</v>
      </c>
      <c r="AP74" s="56">
        <v>2</v>
      </c>
      <c r="AQ74" s="11">
        <v>0</v>
      </c>
      <c r="AR74" s="56">
        <v>2</v>
      </c>
      <c r="AS74" s="56">
        <v>2</v>
      </c>
      <c r="AT74" s="21">
        <v>41</v>
      </c>
      <c r="AU74" s="22">
        <v>6</v>
      </c>
      <c r="AV74" s="57">
        <v>2</v>
      </c>
      <c r="AW74" s="61">
        <v>2</v>
      </c>
      <c r="AX74" s="73">
        <v>2</v>
      </c>
    </row>
    <row r="75" spans="1:50" ht="19.8" x14ac:dyDescent="0.45">
      <c r="A75" s="56">
        <v>2</v>
      </c>
      <c r="B75" s="56">
        <v>2</v>
      </c>
      <c r="C75" s="62">
        <v>2</v>
      </c>
      <c r="D75" s="66">
        <v>1</v>
      </c>
      <c r="E75" s="56">
        <v>2</v>
      </c>
      <c r="F75" s="6" t="s">
        <v>65</v>
      </c>
      <c r="G75" s="51">
        <v>2</v>
      </c>
      <c r="H75">
        <v>138</v>
      </c>
      <c r="I75" s="21">
        <v>2</v>
      </c>
      <c r="J75" s="21">
        <v>52</v>
      </c>
      <c r="K75" s="27">
        <v>19.067710657633167</v>
      </c>
      <c r="L75" s="21">
        <v>2</v>
      </c>
      <c r="M75" s="21">
        <v>1</v>
      </c>
      <c r="N75" s="11" t="s">
        <v>76</v>
      </c>
      <c r="O75" s="21" t="s">
        <v>6</v>
      </c>
      <c r="P75" s="21">
        <v>61</v>
      </c>
      <c r="Q75" s="21" t="s">
        <v>3</v>
      </c>
      <c r="R75" s="21">
        <v>15</v>
      </c>
      <c r="S75" s="21">
        <v>37</v>
      </c>
      <c r="T75" s="21">
        <v>1</v>
      </c>
      <c r="U75" s="21">
        <v>4</v>
      </c>
      <c r="V75" s="21">
        <v>12</v>
      </c>
      <c r="W75" s="8">
        <v>2</v>
      </c>
      <c r="X75" s="32">
        <v>1</v>
      </c>
      <c r="Y75" s="21">
        <v>2</v>
      </c>
      <c r="Z75" s="21">
        <v>2</v>
      </c>
      <c r="AA75" s="21">
        <v>2</v>
      </c>
      <c r="AB75" s="42">
        <v>1</v>
      </c>
      <c r="AC75" s="51">
        <v>1</v>
      </c>
      <c r="AD75" s="11">
        <v>6</v>
      </c>
      <c r="AE75" s="11">
        <v>2</v>
      </c>
      <c r="AF75" s="56">
        <v>1</v>
      </c>
      <c r="AG75" s="11">
        <v>2</v>
      </c>
      <c r="AH75" s="56">
        <v>1</v>
      </c>
      <c r="AI75" s="11">
        <v>4</v>
      </c>
      <c r="AJ75" s="56">
        <v>1</v>
      </c>
      <c r="AK75" s="11">
        <v>0</v>
      </c>
      <c r="AL75" s="56">
        <v>2</v>
      </c>
      <c r="AM75" s="11">
        <v>0</v>
      </c>
      <c r="AN75" s="56">
        <v>2</v>
      </c>
      <c r="AO75" s="11">
        <v>2</v>
      </c>
      <c r="AP75" s="56">
        <v>1</v>
      </c>
      <c r="AQ75" s="11">
        <v>2</v>
      </c>
      <c r="AR75" s="56">
        <v>1</v>
      </c>
      <c r="AS75" s="56">
        <v>2</v>
      </c>
      <c r="AT75" s="21">
        <v>41</v>
      </c>
      <c r="AU75" s="22">
        <v>0</v>
      </c>
      <c r="AV75" s="57">
        <v>2</v>
      </c>
      <c r="AW75" s="61">
        <v>2</v>
      </c>
      <c r="AX75" s="73">
        <v>2</v>
      </c>
    </row>
    <row r="76" spans="1:50" ht="19.8" x14ac:dyDescent="0.45">
      <c r="A76" s="56">
        <v>2</v>
      </c>
      <c r="B76" s="62">
        <v>1</v>
      </c>
      <c r="C76" s="62">
        <v>2</v>
      </c>
      <c r="D76" s="55">
        <v>1</v>
      </c>
      <c r="E76" s="56">
        <v>2</v>
      </c>
      <c r="F76" s="6" t="s">
        <v>65</v>
      </c>
      <c r="G76" s="51">
        <v>2</v>
      </c>
      <c r="H76">
        <v>141</v>
      </c>
      <c r="I76" s="2">
        <v>2</v>
      </c>
      <c r="J76" s="2">
        <v>51</v>
      </c>
      <c r="K76" s="18">
        <v>23.19109461966605</v>
      </c>
      <c r="L76" s="3">
        <v>2</v>
      </c>
      <c r="M76" s="11">
        <v>4</v>
      </c>
      <c r="N76" s="11" t="s">
        <v>76</v>
      </c>
      <c r="O76" s="11" t="s">
        <v>6</v>
      </c>
      <c r="P76" s="11">
        <v>64</v>
      </c>
      <c r="Q76" s="11" t="s">
        <v>3</v>
      </c>
      <c r="R76" s="17">
        <v>26</v>
      </c>
      <c r="S76" s="16">
        <v>25</v>
      </c>
      <c r="T76" s="15">
        <v>1</v>
      </c>
      <c r="U76" s="9">
        <v>6</v>
      </c>
      <c r="V76" s="11">
        <v>6</v>
      </c>
      <c r="W76" s="8">
        <v>1</v>
      </c>
      <c r="X76" s="40">
        <v>1</v>
      </c>
      <c r="Y76" s="40">
        <v>1</v>
      </c>
      <c r="Z76" s="40">
        <v>1</v>
      </c>
      <c r="AA76" s="11">
        <v>2</v>
      </c>
      <c r="AB76" s="41">
        <v>1</v>
      </c>
      <c r="AC76" s="54">
        <v>2</v>
      </c>
      <c r="AD76" s="9">
        <v>1</v>
      </c>
      <c r="AE76" s="7">
        <v>1</v>
      </c>
      <c r="AF76" s="55">
        <v>2</v>
      </c>
      <c r="AG76" s="7">
        <v>1</v>
      </c>
      <c r="AH76" s="55">
        <v>1</v>
      </c>
      <c r="AI76" s="7">
        <v>0</v>
      </c>
      <c r="AJ76" s="55">
        <v>2</v>
      </c>
      <c r="AK76" s="7">
        <v>1</v>
      </c>
      <c r="AL76" s="55">
        <v>1</v>
      </c>
      <c r="AM76" s="7">
        <v>0</v>
      </c>
      <c r="AN76" s="55">
        <v>2</v>
      </c>
      <c r="AO76" s="7">
        <v>0</v>
      </c>
      <c r="AP76" s="55">
        <v>2</v>
      </c>
      <c r="AQ76" s="7">
        <v>0</v>
      </c>
      <c r="AR76" s="55">
        <v>2</v>
      </c>
      <c r="AS76" s="55">
        <v>2</v>
      </c>
      <c r="AT76" s="13"/>
      <c r="AU76" s="22">
        <v>9</v>
      </c>
      <c r="AV76" s="51">
        <v>1</v>
      </c>
      <c r="AW76" s="61">
        <v>1</v>
      </c>
      <c r="AX76" s="73">
        <v>1</v>
      </c>
    </row>
    <row r="77" spans="1:50" ht="19.8" x14ac:dyDescent="0.45">
      <c r="A77" s="65">
        <v>1</v>
      </c>
      <c r="B77" s="62">
        <v>1</v>
      </c>
      <c r="C77" s="62">
        <v>2</v>
      </c>
      <c r="D77" s="66">
        <v>1</v>
      </c>
      <c r="E77" s="56">
        <v>2</v>
      </c>
      <c r="F77" s="6" t="s">
        <v>65</v>
      </c>
      <c r="G77" s="51">
        <v>2</v>
      </c>
      <c r="H77">
        <v>143</v>
      </c>
      <c r="I77" s="21">
        <v>2</v>
      </c>
      <c r="J77" s="21">
        <v>18</v>
      </c>
      <c r="K77" s="27">
        <v>21.6712580348944</v>
      </c>
      <c r="L77" s="21">
        <v>2</v>
      </c>
      <c r="M77" s="21">
        <v>5</v>
      </c>
      <c r="N77" s="11" t="s">
        <v>76</v>
      </c>
      <c r="O77" s="21" t="s">
        <v>6</v>
      </c>
      <c r="P77" s="21">
        <v>78</v>
      </c>
      <c r="Q77" s="21" t="s">
        <v>3</v>
      </c>
      <c r="R77" s="21">
        <v>3</v>
      </c>
      <c r="S77" s="21">
        <v>15</v>
      </c>
      <c r="T77" s="21">
        <v>0.5</v>
      </c>
      <c r="U77" s="21">
        <v>8</v>
      </c>
      <c r="V77" s="21">
        <v>72</v>
      </c>
      <c r="W77" s="8">
        <v>2</v>
      </c>
      <c r="X77" s="32">
        <v>1</v>
      </c>
      <c r="Y77" s="32">
        <v>1</v>
      </c>
      <c r="Z77" s="32">
        <v>1</v>
      </c>
      <c r="AA77" s="32">
        <v>1</v>
      </c>
      <c r="AB77" s="42">
        <v>2</v>
      </c>
      <c r="AC77" s="51">
        <v>2</v>
      </c>
      <c r="AD77" s="11">
        <v>0</v>
      </c>
      <c r="AE77" s="11">
        <v>0</v>
      </c>
      <c r="AF77" s="56">
        <v>2</v>
      </c>
      <c r="AG77" s="11">
        <v>0</v>
      </c>
      <c r="AH77" s="56">
        <v>2</v>
      </c>
      <c r="AI77" s="11">
        <v>0</v>
      </c>
      <c r="AJ77" s="56">
        <v>2</v>
      </c>
      <c r="AK77" s="11">
        <v>0</v>
      </c>
      <c r="AL77" s="56">
        <v>2</v>
      </c>
      <c r="AM77" s="11">
        <v>0</v>
      </c>
      <c r="AN77" s="56">
        <v>2</v>
      </c>
      <c r="AO77" s="11">
        <v>0</v>
      </c>
      <c r="AP77" s="56">
        <v>2</v>
      </c>
      <c r="AQ77" s="11">
        <v>0</v>
      </c>
      <c r="AR77" s="56">
        <v>2</v>
      </c>
      <c r="AS77" s="56">
        <v>2</v>
      </c>
      <c r="AT77" s="21"/>
      <c r="AU77" s="22">
        <v>8</v>
      </c>
      <c r="AV77" s="57">
        <v>1</v>
      </c>
      <c r="AW77" s="61">
        <v>1</v>
      </c>
      <c r="AX77" s="73">
        <v>2</v>
      </c>
    </row>
    <row r="78" spans="1:50" ht="19.8" x14ac:dyDescent="0.45">
      <c r="A78" s="56">
        <v>2</v>
      </c>
      <c r="B78" s="56">
        <v>2</v>
      </c>
      <c r="C78" s="62">
        <v>2</v>
      </c>
      <c r="D78" s="55">
        <v>1</v>
      </c>
      <c r="E78" s="56">
        <v>2</v>
      </c>
      <c r="F78" s="6" t="s">
        <v>65</v>
      </c>
      <c r="G78" s="51">
        <v>2</v>
      </c>
      <c r="H78">
        <v>147</v>
      </c>
      <c r="I78" s="2">
        <v>2</v>
      </c>
      <c r="J78" s="2">
        <v>40</v>
      </c>
      <c r="K78" s="18">
        <v>17.474717430101133</v>
      </c>
      <c r="L78" s="3">
        <v>2</v>
      </c>
      <c r="M78" s="11">
        <v>3</v>
      </c>
      <c r="N78" s="11" t="s">
        <v>76</v>
      </c>
      <c r="O78" s="11" t="s">
        <v>6</v>
      </c>
      <c r="P78" s="11">
        <v>57</v>
      </c>
      <c r="Q78" s="11" t="s">
        <v>7</v>
      </c>
      <c r="R78" s="17">
        <v>20</v>
      </c>
      <c r="S78" s="16">
        <v>20</v>
      </c>
      <c r="T78" s="15">
        <v>4</v>
      </c>
      <c r="U78" s="9">
        <v>8</v>
      </c>
      <c r="V78" s="11">
        <v>4</v>
      </c>
      <c r="W78" s="8">
        <v>2</v>
      </c>
      <c r="X78" s="40">
        <v>1</v>
      </c>
      <c r="Y78" s="40">
        <v>1</v>
      </c>
      <c r="Z78" s="40">
        <v>1</v>
      </c>
      <c r="AA78" s="40">
        <v>1</v>
      </c>
      <c r="AB78" s="41">
        <v>2</v>
      </c>
      <c r="AC78" s="54">
        <v>2</v>
      </c>
      <c r="AD78" s="9">
        <v>1</v>
      </c>
      <c r="AE78" s="7">
        <v>1</v>
      </c>
      <c r="AF78" s="55">
        <v>2</v>
      </c>
      <c r="AG78" s="7">
        <v>1</v>
      </c>
      <c r="AH78" s="55">
        <v>1</v>
      </c>
      <c r="AI78" s="7">
        <v>0</v>
      </c>
      <c r="AJ78" s="55">
        <v>2</v>
      </c>
      <c r="AK78" s="7">
        <v>0</v>
      </c>
      <c r="AL78" s="55">
        <v>2</v>
      </c>
      <c r="AM78" s="7">
        <v>0</v>
      </c>
      <c r="AN78" s="55">
        <v>2</v>
      </c>
      <c r="AO78" s="7">
        <v>1</v>
      </c>
      <c r="AP78" s="55">
        <v>1</v>
      </c>
      <c r="AQ78" s="7">
        <v>1</v>
      </c>
      <c r="AR78" s="55">
        <v>1</v>
      </c>
      <c r="AS78" s="55">
        <v>2</v>
      </c>
      <c r="AT78" s="13">
        <v>40</v>
      </c>
      <c r="AU78" s="22">
        <v>6</v>
      </c>
      <c r="AV78" s="57">
        <v>2</v>
      </c>
      <c r="AW78" s="61">
        <v>2</v>
      </c>
      <c r="AX78" s="73">
        <v>2</v>
      </c>
    </row>
    <row r="79" spans="1:50" ht="19.8" x14ac:dyDescent="0.45">
      <c r="A79" s="56">
        <v>2</v>
      </c>
      <c r="B79" s="56">
        <v>2</v>
      </c>
      <c r="C79" s="62">
        <v>2</v>
      </c>
      <c r="D79" s="55">
        <v>1</v>
      </c>
      <c r="E79" s="56">
        <v>2</v>
      </c>
      <c r="F79" s="6" t="s">
        <v>65</v>
      </c>
      <c r="G79" s="51">
        <v>2</v>
      </c>
      <c r="H79">
        <v>148</v>
      </c>
      <c r="I79" s="2">
        <v>2</v>
      </c>
      <c r="J79" s="2">
        <v>29</v>
      </c>
      <c r="K79" s="18">
        <v>17.850622743316155</v>
      </c>
      <c r="L79" s="3">
        <v>2</v>
      </c>
      <c r="M79" s="11">
        <v>7</v>
      </c>
      <c r="N79" s="11" t="s">
        <v>76</v>
      </c>
      <c r="O79" s="11" t="s">
        <v>4</v>
      </c>
      <c r="P79" s="11">
        <v>64</v>
      </c>
      <c r="Q79" s="11" t="s">
        <v>3</v>
      </c>
      <c r="R79" s="17">
        <v>22</v>
      </c>
      <c r="S79" s="16">
        <v>7</v>
      </c>
      <c r="T79" s="15">
        <v>1</v>
      </c>
      <c r="U79" s="9">
        <v>7</v>
      </c>
      <c r="V79" s="11">
        <v>24</v>
      </c>
      <c r="W79" s="8">
        <v>1</v>
      </c>
      <c r="X79" s="40">
        <v>1</v>
      </c>
      <c r="Y79" s="40">
        <v>1</v>
      </c>
      <c r="Z79" s="40">
        <v>1</v>
      </c>
      <c r="AA79" s="40">
        <v>1</v>
      </c>
      <c r="AB79" s="41">
        <v>2</v>
      </c>
      <c r="AC79" s="54">
        <v>2</v>
      </c>
      <c r="AD79" s="9">
        <v>0</v>
      </c>
      <c r="AE79" s="7">
        <v>0</v>
      </c>
      <c r="AF79" s="55">
        <v>2</v>
      </c>
      <c r="AG79" s="7">
        <v>0</v>
      </c>
      <c r="AH79" s="55">
        <v>2</v>
      </c>
      <c r="AI79" s="7">
        <v>0</v>
      </c>
      <c r="AJ79" s="55">
        <v>2</v>
      </c>
      <c r="AK79" s="7">
        <v>0</v>
      </c>
      <c r="AL79" s="55">
        <v>2</v>
      </c>
      <c r="AM79" s="7">
        <v>0</v>
      </c>
      <c r="AN79" s="55">
        <v>2</v>
      </c>
      <c r="AO79" s="7">
        <v>0</v>
      </c>
      <c r="AP79" s="55">
        <v>2</v>
      </c>
      <c r="AQ79" s="7">
        <v>0</v>
      </c>
      <c r="AR79" s="55">
        <v>2</v>
      </c>
      <c r="AS79" s="55">
        <v>2</v>
      </c>
      <c r="AT79" s="13">
        <v>38</v>
      </c>
      <c r="AU79" s="22">
        <v>6</v>
      </c>
      <c r="AV79" s="57">
        <v>2</v>
      </c>
      <c r="AW79" s="61">
        <v>2</v>
      </c>
      <c r="AX79" s="73">
        <v>2</v>
      </c>
    </row>
    <row r="80" spans="1:50" ht="19.8" x14ac:dyDescent="0.45">
      <c r="A80" s="65">
        <v>1</v>
      </c>
      <c r="B80" s="62">
        <v>1</v>
      </c>
      <c r="C80" s="62">
        <v>2</v>
      </c>
      <c r="D80" s="68">
        <v>1</v>
      </c>
      <c r="E80" s="56">
        <v>2</v>
      </c>
      <c r="F80" s="6" t="s">
        <v>65</v>
      </c>
      <c r="G80" s="51">
        <v>2</v>
      </c>
      <c r="H80">
        <v>154</v>
      </c>
      <c r="I80" s="2">
        <v>2</v>
      </c>
      <c r="J80" s="2">
        <v>35</v>
      </c>
      <c r="K80" s="18">
        <v>20.134779750164363</v>
      </c>
      <c r="L80" s="3">
        <v>2</v>
      </c>
      <c r="M80" s="11">
        <v>9</v>
      </c>
      <c r="N80" s="11" t="s">
        <v>76</v>
      </c>
      <c r="O80" s="11" t="s">
        <v>4</v>
      </c>
      <c r="P80" s="11">
        <v>67</v>
      </c>
      <c r="Q80" s="11" t="s">
        <v>3</v>
      </c>
      <c r="R80" s="17">
        <v>22</v>
      </c>
      <c r="S80" s="16">
        <v>13</v>
      </c>
      <c r="T80" s="15">
        <v>1.2</v>
      </c>
      <c r="U80" s="9">
        <v>8</v>
      </c>
      <c r="V80" s="11">
        <v>72</v>
      </c>
      <c r="W80" s="8">
        <v>2</v>
      </c>
      <c r="X80" s="40">
        <v>1</v>
      </c>
      <c r="Y80" s="40">
        <v>1</v>
      </c>
      <c r="Z80" s="40">
        <v>1</v>
      </c>
      <c r="AA80" s="40">
        <v>1</v>
      </c>
      <c r="AB80" s="41">
        <v>2</v>
      </c>
      <c r="AC80" s="54">
        <v>1</v>
      </c>
      <c r="AD80" s="9">
        <v>5</v>
      </c>
      <c r="AE80" s="7">
        <v>4</v>
      </c>
      <c r="AF80" s="55">
        <v>1</v>
      </c>
      <c r="AG80" s="7">
        <v>4</v>
      </c>
      <c r="AH80" s="55">
        <v>1</v>
      </c>
      <c r="AI80" s="7">
        <v>1</v>
      </c>
      <c r="AJ80" s="55">
        <v>1</v>
      </c>
      <c r="AK80" s="7">
        <v>1</v>
      </c>
      <c r="AL80" s="55">
        <v>1</v>
      </c>
      <c r="AM80" s="7">
        <v>0</v>
      </c>
      <c r="AN80" s="55">
        <v>2</v>
      </c>
      <c r="AO80" s="7">
        <v>2</v>
      </c>
      <c r="AP80" s="55">
        <v>1</v>
      </c>
      <c r="AQ80" s="7">
        <v>3</v>
      </c>
      <c r="AR80" s="55">
        <v>1</v>
      </c>
      <c r="AS80" s="55">
        <v>1</v>
      </c>
      <c r="AT80" s="13">
        <v>40</v>
      </c>
      <c r="AU80" s="22">
        <v>1</v>
      </c>
      <c r="AV80" s="57">
        <v>2</v>
      </c>
      <c r="AW80" s="61">
        <v>2</v>
      </c>
      <c r="AX80" s="73">
        <v>2</v>
      </c>
    </row>
    <row r="81" spans="1:50" ht="19.8" x14ac:dyDescent="0.45">
      <c r="A81" s="56">
        <v>2</v>
      </c>
      <c r="B81" s="56">
        <v>2</v>
      </c>
      <c r="C81" s="56" t="s">
        <v>29</v>
      </c>
      <c r="D81" s="55">
        <v>1</v>
      </c>
      <c r="E81" s="56">
        <v>2</v>
      </c>
      <c r="F81" s="6" t="s">
        <v>65</v>
      </c>
      <c r="G81" s="51">
        <v>2</v>
      </c>
      <c r="H81">
        <v>156</v>
      </c>
      <c r="I81" s="2">
        <v>1</v>
      </c>
      <c r="J81" s="2">
        <v>20</v>
      </c>
      <c r="K81" s="18">
        <v>19.157088122605366</v>
      </c>
      <c r="L81" s="3" t="s">
        <v>9</v>
      </c>
      <c r="M81" s="11">
        <v>31</v>
      </c>
      <c r="N81" s="21" t="s">
        <v>77</v>
      </c>
      <c r="O81" s="11" t="s">
        <v>12</v>
      </c>
      <c r="P81" s="11">
        <v>68</v>
      </c>
      <c r="Q81" s="11" t="s">
        <v>3</v>
      </c>
      <c r="R81" s="17">
        <v>2</v>
      </c>
      <c r="S81" s="16">
        <v>18</v>
      </c>
      <c r="T81" s="15">
        <v>5</v>
      </c>
      <c r="U81" s="9">
        <v>8</v>
      </c>
      <c r="V81" s="11">
        <v>24</v>
      </c>
      <c r="W81" s="8">
        <v>1</v>
      </c>
      <c r="X81" s="40">
        <v>1</v>
      </c>
      <c r="Y81" s="40">
        <v>1</v>
      </c>
      <c r="Z81" s="40">
        <v>1</v>
      </c>
      <c r="AA81" s="40">
        <v>1</v>
      </c>
      <c r="AB81" s="41">
        <v>2</v>
      </c>
      <c r="AC81" s="54">
        <v>1</v>
      </c>
      <c r="AD81" s="9">
        <v>4</v>
      </c>
      <c r="AE81" s="7">
        <v>2</v>
      </c>
      <c r="AF81" s="55">
        <v>1</v>
      </c>
      <c r="AG81" s="7">
        <v>3</v>
      </c>
      <c r="AH81" s="55">
        <v>1</v>
      </c>
      <c r="AI81" s="7">
        <v>3</v>
      </c>
      <c r="AJ81" s="55">
        <v>1</v>
      </c>
      <c r="AK81" s="7">
        <v>4</v>
      </c>
      <c r="AL81" s="55">
        <v>1</v>
      </c>
      <c r="AM81" s="7">
        <v>0</v>
      </c>
      <c r="AN81" s="55">
        <v>2</v>
      </c>
      <c r="AO81" s="7">
        <v>0</v>
      </c>
      <c r="AP81" s="55">
        <v>2</v>
      </c>
      <c r="AQ81" s="7">
        <v>0</v>
      </c>
      <c r="AR81" s="55">
        <v>2</v>
      </c>
      <c r="AS81" s="55">
        <v>2</v>
      </c>
      <c r="AT81" s="13"/>
      <c r="AU81" s="22">
        <v>2</v>
      </c>
      <c r="AV81" s="57">
        <v>2</v>
      </c>
      <c r="AW81" s="61">
        <v>2</v>
      </c>
      <c r="AX81" s="73">
        <v>2</v>
      </c>
    </row>
    <row r="82" spans="1:50" ht="19.8" x14ac:dyDescent="0.45">
      <c r="A82" s="56">
        <v>2</v>
      </c>
      <c r="B82" s="56">
        <v>2</v>
      </c>
      <c r="C82" s="62">
        <v>2</v>
      </c>
      <c r="D82" s="55">
        <v>1</v>
      </c>
      <c r="E82" s="56">
        <v>2</v>
      </c>
      <c r="F82" s="6" t="s">
        <v>65</v>
      </c>
      <c r="G82" s="51">
        <v>2</v>
      </c>
      <c r="H82">
        <v>157</v>
      </c>
      <c r="I82" s="2">
        <v>1</v>
      </c>
      <c r="J82" s="2">
        <v>42</v>
      </c>
      <c r="K82" s="18">
        <v>22.229061933586404</v>
      </c>
      <c r="L82" s="3">
        <v>2</v>
      </c>
      <c r="M82" s="11">
        <v>4</v>
      </c>
      <c r="N82" s="11" t="s">
        <v>76</v>
      </c>
      <c r="O82" s="11" t="s">
        <v>6</v>
      </c>
      <c r="P82" s="11">
        <v>64</v>
      </c>
      <c r="Q82" s="11" t="s">
        <v>3</v>
      </c>
      <c r="R82" s="17">
        <v>20</v>
      </c>
      <c r="S82" s="16">
        <v>22</v>
      </c>
      <c r="T82" s="15">
        <v>0.5</v>
      </c>
      <c r="U82" s="9">
        <v>8</v>
      </c>
      <c r="V82" s="11">
        <v>6</v>
      </c>
      <c r="W82" s="8">
        <v>1</v>
      </c>
      <c r="X82" s="40">
        <v>1</v>
      </c>
      <c r="Y82" s="11">
        <v>2</v>
      </c>
      <c r="Z82" s="11">
        <v>2</v>
      </c>
      <c r="AA82" s="11">
        <v>2</v>
      </c>
      <c r="AB82" s="41">
        <v>2</v>
      </c>
      <c r="AC82" s="54">
        <v>1</v>
      </c>
      <c r="AD82" s="9">
        <v>4</v>
      </c>
      <c r="AE82" s="7">
        <v>2</v>
      </c>
      <c r="AF82" s="55">
        <v>1</v>
      </c>
      <c r="AG82" s="7">
        <v>2</v>
      </c>
      <c r="AH82" s="55">
        <v>1</v>
      </c>
      <c r="AI82" s="7">
        <v>2</v>
      </c>
      <c r="AJ82" s="55">
        <v>1</v>
      </c>
      <c r="AK82" s="7">
        <v>0</v>
      </c>
      <c r="AL82" s="55">
        <v>2</v>
      </c>
      <c r="AM82" s="7">
        <v>0</v>
      </c>
      <c r="AN82" s="55">
        <v>2</v>
      </c>
      <c r="AO82" s="7">
        <v>2</v>
      </c>
      <c r="AP82" s="55">
        <v>1</v>
      </c>
      <c r="AQ82" s="7">
        <v>2</v>
      </c>
      <c r="AR82" s="55">
        <v>1</v>
      </c>
      <c r="AS82" s="55">
        <v>2</v>
      </c>
      <c r="AT82" s="13">
        <v>41</v>
      </c>
      <c r="AU82" s="22">
        <v>6</v>
      </c>
      <c r="AV82" s="57">
        <v>2</v>
      </c>
      <c r="AW82" s="61">
        <v>2</v>
      </c>
      <c r="AX82" s="73">
        <v>2</v>
      </c>
    </row>
    <row r="83" spans="1:50" ht="19.8" x14ac:dyDescent="0.45">
      <c r="A83" s="56">
        <v>2</v>
      </c>
      <c r="B83" s="56">
        <v>2</v>
      </c>
      <c r="C83" s="56">
        <v>2</v>
      </c>
      <c r="D83" s="55">
        <v>1</v>
      </c>
      <c r="E83" s="56">
        <v>2</v>
      </c>
      <c r="F83" s="6" t="s">
        <v>65</v>
      </c>
      <c r="G83" s="51">
        <v>2</v>
      </c>
      <c r="H83">
        <v>158</v>
      </c>
      <c r="I83" s="2">
        <v>1</v>
      </c>
      <c r="J83" s="2">
        <v>51</v>
      </c>
      <c r="K83" s="18">
        <v>26.296566837107374</v>
      </c>
      <c r="L83" s="3">
        <v>2</v>
      </c>
      <c r="M83" s="11">
        <v>0</v>
      </c>
      <c r="N83" s="11" t="s">
        <v>76</v>
      </c>
      <c r="O83" s="11" t="s">
        <v>6</v>
      </c>
      <c r="P83" s="11">
        <v>59</v>
      </c>
      <c r="Q83" s="11" t="s">
        <v>7</v>
      </c>
      <c r="R83" s="17">
        <v>30</v>
      </c>
      <c r="S83" s="16">
        <v>21</v>
      </c>
      <c r="T83" s="15">
        <v>5</v>
      </c>
      <c r="U83" s="9">
        <v>8</v>
      </c>
      <c r="V83" s="11">
        <v>12</v>
      </c>
      <c r="W83" s="8">
        <v>2</v>
      </c>
      <c r="X83" s="40">
        <v>1</v>
      </c>
      <c r="Y83" s="11">
        <v>2</v>
      </c>
      <c r="Z83" s="40">
        <v>1</v>
      </c>
      <c r="AA83" s="11">
        <v>2</v>
      </c>
      <c r="AB83" s="41">
        <v>1</v>
      </c>
      <c r="AC83" s="54">
        <v>2</v>
      </c>
      <c r="AD83" s="9">
        <v>1</v>
      </c>
      <c r="AE83" s="7">
        <v>0</v>
      </c>
      <c r="AF83" s="55">
        <v>2</v>
      </c>
      <c r="AG83" s="7">
        <v>1</v>
      </c>
      <c r="AH83" s="55">
        <v>1</v>
      </c>
      <c r="AI83" s="7">
        <v>0</v>
      </c>
      <c r="AJ83" s="55">
        <v>2</v>
      </c>
      <c r="AK83" s="7">
        <v>0</v>
      </c>
      <c r="AL83" s="55">
        <v>2</v>
      </c>
      <c r="AM83" s="7">
        <v>0</v>
      </c>
      <c r="AN83" s="55">
        <v>2</v>
      </c>
      <c r="AO83" s="7">
        <v>0</v>
      </c>
      <c r="AP83" s="55">
        <v>2</v>
      </c>
      <c r="AQ83" s="7">
        <v>0</v>
      </c>
      <c r="AR83" s="55">
        <v>2</v>
      </c>
      <c r="AS83" s="55">
        <v>2</v>
      </c>
      <c r="AT83" s="13"/>
      <c r="AU83" s="22">
        <v>0</v>
      </c>
      <c r="AV83" s="57">
        <v>2</v>
      </c>
      <c r="AW83" s="61">
        <v>2</v>
      </c>
      <c r="AX83" s="73">
        <v>2</v>
      </c>
    </row>
    <row r="84" spans="1:50" ht="19.8" x14ac:dyDescent="0.45">
      <c r="A84" s="65">
        <v>1</v>
      </c>
      <c r="B84" s="62">
        <v>1</v>
      </c>
      <c r="C84" s="62">
        <v>2</v>
      </c>
      <c r="D84" s="55">
        <v>1</v>
      </c>
      <c r="E84" s="56">
        <v>2</v>
      </c>
      <c r="F84" s="6" t="s">
        <v>65</v>
      </c>
      <c r="G84" s="51">
        <v>2</v>
      </c>
      <c r="H84">
        <v>159</v>
      </c>
      <c r="I84" s="2">
        <v>2</v>
      </c>
      <c r="J84" s="2">
        <v>25</v>
      </c>
      <c r="K84" s="38">
        <v>22.420973545960905</v>
      </c>
      <c r="L84" s="3">
        <v>2</v>
      </c>
      <c r="M84" s="11">
        <v>2</v>
      </c>
      <c r="N84" s="11" t="s">
        <v>76</v>
      </c>
      <c r="O84" s="11" t="s">
        <v>6</v>
      </c>
      <c r="P84" s="11">
        <v>67</v>
      </c>
      <c r="Q84" s="11" t="s">
        <v>3</v>
      </c>
      <c r="R84" s="17">
        <v>7</v>
      </c>
      <c r="S84" s="16">
        <v>18</v>
      </c>
      <c r="T84" s="15">
        <v>1.5</v>
      </c>
      <c r="U84" s="9">
        <v>5</v>
      </c>
      <c r="V84" s="11">
        <v>6</v>
      </c>
      <c r="W84" s="8">
        <v>1</v>
      </c>
      <c r="X84" s="40">
        <v>1</v>
      </c>
      <c r="Y84" s="40">
        <v>1</v>
      </c>
      <c r="Z84" s="40">
        <v>1</v>
      </c>
      <c r="AA84" s="40">
        <v>1</v>
      </c>
      <c r="AB84" s="41">
        <v>2</v>
      </c>
      <c r="AC84" s="54">
        <v>1</v>
      </c>
      <c r="AD84" s="9">
        <v>2</v>
      </c>
      <c r="AE84" s="7">
        <v>2</v>
      </c>
      <c r="AF84" s="55">
        <v>1</v>
      </c>
      <c r="AG84" s="7">
        <v>2</v>
      </c>
      <c r="AH84" s="55">
        <v>1</v>
      </c>
      <c r="AI84" s="7">
        <v>1</v>
      </c>
      <c r="AJ84" s="55">
        <v>1</v>
      </c>
      <c r="AK84" s="7">
        <v>1</v>
      </c>
      <c r="AL84" s="55">
        <v>1</v>
      </c>
      <c r="AM84" s="7">
        <v>2</v>
      </c>
      <c r="AN84" s="55">
        <v>1</v>
      </c>
      <c r="AO84" s="7">
        <v>0</v>
      </c>
      <c r="AP84" s="55">
        <v>2</v>
      </c>
      <c r="AQ84" s="7">
        <v>0</v>
      </c>
      <c r="AR84" s="55">
        <v>2</v>
      </c>
      <c r="AS84" s="55">
        <v>2</v>
      </c>
      <c r="AT84" s="13"/>
      <c r="AU84" s="22">
        <v>14</v>
      </c>
      <c r="AV84" s="51">
        <v>1</v>
      </c>
      <c r="AW84" s="61">
        <v>1</v>
      </c>
      <c r="AX84" s="73">
        <v>2</v>
      </c>
    </row>
    <row r="85" spans="1:50" ht="19.8" x14ac:dyDescent="0.45">
      <c r="A85" s="56">
        <v>2</v>
      </c>
      <c r="B85" s="62">
        <v>1</v>
      </c>
      <c r="C85" s="62">
        <v>2</v>
      </c>
      <c r="D85" s="55">
        <v>1</v>
      </c>
      <c r="E85" s="56">
        <v>2</v>
      </c>
      <c r="F85" s="6" t="s">
        <v>65</v>
      </c>
      <c r="G85" s="51">
        <v>2</v>
      </c>
      <c r="H85">
        <v>160</v>
      </c>
      <c r="I85" s="2">
        <v>2</v>
      </c>
      <c r="J85" s="2">
        <v>58</v>
      </c>
      <c r="K85" s="18">
        <v>18.426534209261334</v>
      </c>
      <c r="L85" s="3" t="s">
        <v>9</v>
      </c>
      <c r="M85" s="11">
        <v>4</v>
      </c>
      <c r="N85" s="11" t="s">
        <v>76</v>
      </c>
      <c r="O85" s="11" t="s">
        <v>6</v>
      </c>
      <c r="P85" s="11">
        <v>63</v>
      </c>
      <c r="Q85" s="11" t="s">
        <v>3</v>
      </c>
      <c r="R85" s="17">
        <v>8</v>
      </c>
      <c r="S85" s="16">
        <v>50</v>
      </c>
      <c r="T85" s="15">
        <v>4</v>
      </c>
      <c r="U85" s="9">
        <v>7</v>
      </c>
      <c r="V85" s="11">
        <v>48</v>
      </c>
      <c r="W85" s="8">
        <v>2</v>
      </c>
      <c r="X85" s="40">
        <v>1</v>
      </c>
      <c r="Y85" s="40">
        <v>1</v>
      </c>
      <c r="Z85" s="40">
        <v>1</v>
      </c>
      <c r="AA85" s="40">
        <v>1</v>
      </c>
      <c r="AB85" s="41">
        <v>2</v>
      </c>
      <c r="AC85" s="54">
        <v>1</v>
      </c>
      <c r="AD85" s="9">
        <v>6</v>
      </c>
      <c r="AE85" s="7">
        <v>5</v>
      </c>
      <c r="AF85" s="55">
        <v>1</v>
      </c>
      <c r="AG85" s="7">
        <v>5</v>
      </c>
      <c r="AH85" s="55">
        <v>1</v>
      </c>
      <c r="AI85" s="7">
        <v>2</v>
      </c>
      <c r="AJ85" s="55">
        <v>1</v>
      </c>
      <c r="AK85" s="7">
        <v>1</v>
      </c>
      <c r="AL85" s="55">
        <v>1</v>
      </c>
      <c r="AM85" s="7">
        <v>2</v>
      </c>
      <c r="AN85" s="55">
        <v>1</v>
      </c>
      <c r="AO85" s="7">
        <v>2</v>
      </c>
      <c r="AP85" s="55">
        <v>1</v>
      </c>
      <c r="AQ85" s="7">
        <v>3</v>
      </c>
      <c r="AR85" s="55">
        <v>1</v>
      </c>
      <c r="AS85" s="55">
        <v>1</v>
      </c>
      <c r="AT85" s="13">
        <v>41</v>
      </c>
      <c r="AU85" s="22">
        <v>6</v>
      </c>
      <c r="AV85" s="57">
        <v>2</v>
      </c>
      <c r="AW85" s="61">
        <v>2</v>
      </c>
      <c r="AX85" s="73">
        <v>1</v>
      </c>
    </row>
    <row r="86" spans="1:50" ht="19.8" x14ac:dyDescent="0.45">
      <c r="A86" s="56">
        <v>2</v>
      </c>
      <c r="B86" s="56">
        <v>2</v>
      </c>
      <c r="C86" s="62">
        <v>2</v>
      </c>
      <c r="D86" s="55">
        <v>1</v>
      </c>
      <c r="E86" s="56">
        <v>2</v>
      </c>
      <c r="F86" s="6" t="s">
        <v>65</v>
      </c>
      <c r="G86" s="51">
        <v>2</v>
      </c>
      <c r="H86">
        <v>161</v>
      </c>
      <c r="I86" s="2">
        <v>2</v>
      </c>
      <c r="J86" s="2">
        <v>30</v>
      </c>
      <c r="K86" s="18">
        <v>18.339100346020761</v>
      </c>
      <c r="L86" s="3">
        <v>2</v>
      </c>
      <c r="M86" s="11">
        <v>2</v>
      </c>
      <c r="N86" s="11" t="s">
        <v>76</v>
      </c>
      <c r="O86" s="11" t="s">
        <v>6</v>
      </c>
      <c r="P86" s="11">
        <v>64</v>
      </c>
      <c r="Q86" s="11" t="s">
        <v>3</v>
      </c>
      <c r="R86" s="17">
        <v>18</v>
      </c>
      <c r="S86" s="16">
        <v>12</v>
      </c>
      <c r="T86" s="15">
        <v>1.5</v>
      </c>
      <c r="U86" s="9">
        <v>6</v>
      </c>
      <c r="V86" s="11">
        <v>24</v>
      </c>
      <c r="W86" s="8">
        <v>1</v>
      </c>
      <c r="X86" s="40">
        <v>1</v>
      </c>
      <c r="Y86" s="11">
        <v>2</v>
      </c>
      <c r="Z86" s="11">
        <v>2</v>
      </c>
      <c r="AA86" s="11">
        <v>2</v>
      </c>
      <c r="AB86" s="41">
        <v>2</v>
      </c>
      <c r="AC86" s="54">
        <v>2</v>
      </c>
      <c r="AD86" s="9">
        <v>0</v>
      </c>
      <c r="AE86" s="7">
        <v>0</v>
      </c>
      <c r="AF86" s="55">
        <v>2</v>
      </c>
      <c r="AG86" s="7">
        <v>0</v>
      </c>
      <c r="AH86" s="55">
        <v>2</v>
      </c>
      <c r="AI86" s="7">
        <v>0</v>
      </c>
      <c r="AJ86" s="55">
        <v>2</v>
      </c>
      <c r="AK86" s="7">
        <v>0</v>
      </c>
      <c r="AL86" s="55">
        <v>2</v>
      </c>
      <c r="AM86" s="7">
        <v>0</v>
      </c>
      <c r="AN86" s="55">
        <v>2</v>
      </c>
      <c r="AO86" s="7">
        <v>0</v>
      </c>
      <c r="AP86" s="55">
        <v>2</v>
      </c>
      <c r="AQ86" s="7">
        <v>0</v>
      </c>
      <c r="AR86" s="55">
        <v>2</v>
      </c>
      <c r="AS86" s="55">
        <v>2</v>
      </c>
      <c r="AT86" s="13">
        <v>39</v>
      </c>
      <c r="AU86" s="22">
        <v>2</v>
      </c>
      <c r="AV86" s="57">
        <v>2</v>
      </c>
      <c r="AW86" s="61">
        <v>2</v>
      </c>
      <c r="AX86" s="73">
        <v>2</v>
      </c>
    </row>
    <row r="87" spans="1:50" ht="19.8" x14ac:dyDescent="0.45">
      <c r="A87" s="56">
        <v>2</v>
      </c>
      <c r="B87" s="56">
        <v>2</v>
      </c>
      <c r="C87" s="62">
        <v>1</v>
      </c>
      <c r="D87" s="66">
        <v>2</v>
      </c>
      <c r="E87" s="56">
        <v>2</v>
      </c>
      <c r="F87" s="4" t="s">
        <v>67</v>
      </c>
      <c r="G87" s="51">
        <v>2</v>
      </c>
      <c r="H87">
        <v>2</v>
      </c>
      <c r="I87" s="21">
        <v>2</v>
      </c>
      <c r="J87" s="21">
        <v>57</v>
      </c>
      <c r="K87" s="27">
        <v>23.872798522589072</v>
      </c>
      <c r="L87" s="21">
        <v>2</v>
      </c>
      <c r="M87" s="21">
        <v>0</v>
      </c>
      <c r="N87" s="11" t="s">
        <v>76</v>
      </c>
      <c r="O87" s="21" t="s">
        <v>6</v>
      </c>
      <c r="P87" s="21">
        <v>55</v>
      </c>
      <c r="Q87" s="21" t="s">
        <v>5</v>
      </c>
      <c r="R87" s="21">
        <v>17</v>
      </c>
      <c r="S87" s="21">
        <v>40</v>
      </c>
      <c r="T87" s="21">
        <v>2</v>
      </c>
      <c r="U87" s="21">
        <v>6</v>
      </c>
      <c r="V87" s="21">
        <v>6</v>
      </c>
      <c r="W87" s="8">
        <v>1</v>
      </c>
      <c r="X87" s="32">
        <v>1</v>
      </c>
      <c r="Y87" s="32">
        <v>1</v>
      </c>
      <c r="Z87" s="32">
        <v>1</v>
      </c>
      <c r="AA87" s="21">
        <v>2</v>
      </c>
      <c r="AB87" s="42">
        <v>2</v>
      </c>
      <c r="AC87" s="51">
        <v>1</v>
      </c>
      <c r="AD87" s="11">
        <v>6</v>
      </c>
      <c r="AE87" s="11">
        <v>4</v>
      </c>
      <c r="AF87" s="56">
        <v>1</v>
      </c>
      <c r="AG87" s="11">
        <v>4</v>
      </c>
      <c r="AH87" s="56">
        <v>1</v>
      </c>
      <c r="AI87" s="11">
        <v>2</v>
      </c>
      <c r="AJ87" s="56">
        <v>1</v>
      </c>
      <c r="AK87" s="11">
        <v>1</v>
      </c>
      <c r="AL87" s="56">
        <v>1</v>
      </c>
      <c r="AM87" s="11">
        <v>1</v>
      </c>
      <c r="AN87" s="56">
        <v>1</v>
      </c>
      <c r="AO87" s="11">
        <v>2</v>
      </c>
      <c r="AP87" s="56">
        <v>1</v>
      </c>
      <c r="AQ87" s="11">
        <v>3</v>
      </c>
      <c r="AR87" s="56">
        <v>1</v>
      </c>
      <c r="AS87" s="56">
        <v>1</v>
      </c>
      <c r="AT87" s="21">
        <v>46</v>
      </c>
      <c r="AU87" s="22">
        <v>6</v>
      </c>
      <c r="AV87" s="57">
        <v>2</v>
      </c>
      <c r="AW87" s="61">
        <v>2</v>
      </c>
      <c r="AX87" s="73">
        <v>2</v>
      </c>
    </row>
    <row r="88" spans="1:50" ht="19.8" x14ac:dyDescent="0.45">
      <c r="A88" s="56">
        <v>2</v>
      </c>
      <c r="B88" s="56">
        <v>2</v>
      </c>
      <c r="C88" s="62">
        <v>1</v>
      </c>
      <c r="D88" s="66">
        <v>1</v>
      </c>
      <c r="E88" s="56">
        <v>2</v>
      </c>
      <c r="F88" s="4" t="s">
        <v>67</v>
      </c>
      <c r="G88" s="51">
        <v>2</v>
      </c>
      <c r="H88">
        <v>4</v>
      </c>
      <c r="I88" s="21">
        <v>2</v>
      </c>
      <c r="J88" s="21">
        <v>47</v>
      </c>
      <c r="K88" s="27">
        <v>16.135393882892899</v>
      </c>
      <c r="L88" s="21">
        <v>2</v>
      </c>
      <c r="M88" s="21">
        <v>0</v>
      </c>
      <c r="N88" s="11" t="s">
        <v>76</v>
      </c>
      <c r="O88" s="21" t="s">
        <v>6</v>
      </c>
      <c r="P88" s="21">
        <v>54</v>
      </c>
      <c r="Q88" s="21" t="s">
        <v>5</v>
      </c>
      <c r="R88" s="21">
        <v>27</v>
      </c>
      <c r="S88" s="21">
        <v>20</v>
      </c>
      <c r="T88" s="21">
        <v>2</v>
      </c>
      <c r="U88" s="21">
        <v>6</v>
      </c>
      <c r="V88" s="21">
        <v>4</v>
      </c>
      <c r="W88" s="8">
        <v>2</v>
      </c>
      <c r="X88" s="32">
        <v>1</v>
      </c>
      <c r="Y88" s="21">
        <v>2</v>
      </c>
      <c r="Z88" s="21">
        <v>2</v>
      </c>
      <c r="AA88" s="21">
        <v>2</v>
      </c>
      <c r="AB88" s="42">
        <v>2</v>
      </c>
      <c r="AC88" s="51">
        <v>1</v>
      </c>
      <c r="AD88" s="11">
        <v>5</v>
      </c>
      <c r="AE88" s="11">
        <v>3</v>
      </c>
      <c r="AF88" s="56">
        <v>1</v>
      </c>
      <c r="AG88" s="11">
        <v>3</v>
      </c>
      <c r="AH88" s="56">
        <v>1</v>
      </c>
      <c r="AI88" s="11">
        <v>2</v>
      </c>
      <c r="AJ88" s="56">
        <v>1</v>
      </c>
      <c r="AK88" s="11">
        <v>1</v>
      </c>
      <c r="AL88" s="56">
        <v>1</v>
      </c>
      <c r="AM88" s="11">
        <v>1</v>
      </c>
      <c r="AN88" s="56">
        <v>1</v>
      </c>
      <c r="AO88" s="11">
        <v>1</v>
      </c>
      <c r="AP88" s="56">
        <v>1</v>
      </c>
      <c r="AQ88" s="11">
        <v>2</v>
      </c>
      <c r="AR88" s="56">
        <v>1</v>
      </c>
      <c r="AS88" s="56">
        <v>1</v>
      </c>
      <c r="AT88" s="21"/>
      <c r="AU88" s="22">
        <v>2</v>
      </c>
      <c r="AV88" s="57">
        <v>2</v>
      </c>
      <c r="AW88" s="61">
        <v>2</v>
      </c>
      <c r="AX88" s="73">
        <v>2</v>
      </c>
    </row>
    <row r="89" spans="1:50" ht="19.8" x14ac:dyDescent="0.45">
      <c r="A89" s="56">
        <v>2</v>
      </c>
      <c r="B89" s="56">
        <v>2</v>
      </c>
      <c r="C89" s="62">
        <v>1</v>
      </c>
      <c r="D89" s="66">
        <v>2</v>
      </c>
      <c r="E89" s="56">
        <v>2</v>
      </c>
      <c r="F89" s="4" t="s">
        <v>67</v>
      </c>
      <c r="G89" s="51">
        <v>2</v>
      </c>
      <c r="H89">
        <v>5</v>
      </c>
      <c r="I89" s="21">
        <v>2</v>
      </c>
      <c r="J89" s="21">
        <v>55</v>
      </c>
      <c r="K89" s="27">
        <v>17.669296515450359</v>
      </c>
      <c r="L89" s="21">
        <v>2</v>
      </c>
      <c r="M89" s="21">
        <v>0</v>
      </c>
      <c r="N89" s="11" t="s">
        <v>76</v>
      </c>
      <c r="O89" s="21" t="s">
        <v>6</v>
      </c>
      <c r="P89" s="21">
        <v>52</v>
      </c>
      <c r="Q89" s="21" t="s">
        <v>5</v>
      </c>
      <c r="R89" s="21">
        <v>42</v>
      </c>
      <c r="S89" s="21">
        <v>13</v>
      </c>
      <c r="T89" s="21">
        <v>1</v>
      </c>
      <c r="U89" s="21">
        <v>6</v>
      </c>
      <c r="V89" s="21">
        <v>12</v>
      </c>
      <c r="W89" s="8">
        <v>1</v>
      </c>
      <c r="X89" s="21">
        <v>2</v>
      </c>
      <c r="Y89" s="32">
        <v>1</v>
      </c>
      <c r="Z89" s="32">
        <v>1</v>
      </c>
      <c r="AA89" s="32">
        <v>1</v>
      </c>
      <c r="AB89" s="42">
        <v>2</v>
      </c>
      <c r="AC89" s="51">
        <v>2</v>
      </c>
      <c r="AD89" s="11">
        <v>0</v>
      </c>
      <c r="AE89" s="11">
        <v>0</v>
      </c>
      <c r="AF89" s="56">
        <v>2</v>
      </c>
      <c r="AG89" s="11">
        <v>0</v>
      </c>
      <c r="AH89" s="56">
        <v>2</v>
      </c>
      <c r="AI89" s="11">
        <v>0</v>
      </c>
      <c r="AJ89" s="56">
        <v>2</v>
      </c>
      <c r="AK89" s="11">
        <v>0</v>
      </c>
      <c r="AL89" s="56">
        <v>2</v>
      </c>
      <c r="AM89" s="11">
        <v>0</v>
      </c>
      <c r="AN89" s="56">
        <v>2</v>
      </c>
      <c r="AO89" s="11">
        <v>0</v>
      </c>
      <c r="AP89" s="56">
        <v>2</v>
      </c>
      <c r="AQ89" s="11">
        <v>0</v>
      </c>
      <c r="AR89" s="56">
        <v>2</v>
      </c>
      <c r="AS89" s="56">
        <v>2</v>
      </c>
      <c r="AT89" s="21">
        <v>40</v>
      </c>
      <c r="AU89" s="22">
        <v>0</v>
      </c>
      <c r="AV89" s="57">
        <v>2</v>
      </c>
      <c r="AW89" s="61">
        <v>2</v>
      </c>
      <c r="AX89" s="73">
        <v>2</v>
      </c>
    </row>
    <row r="90" spans="1:50" ht="19.8" x14ac:dyDescent="0.45">
      <c r="A90" s="56">
        <v>2</v>
      </c>
      <c r="B90" s="56">
        <v>2</v>
      </c>
      <c r="C90" s="62">
        <v>1</v>
      </c>
      <c r="D90" s="66">
        <v>2</v>
      </c>
      <c r="E90" s="56">
        <v>2</v>
      </c>
      <c r="F90" s="4" t="s">
        <v>67</v>
      </c>
      <c r="G90" s="51">
        <v>2</v>
      </c>
      <c r="H90">
        <v>8</v>
      </c>
      <c r="I90" s="21">
        <v>1</v>
      </c>
      <c r="J90" s="21">
        <v>62</v>
      </c>
      <c r="K90" s="38">
        <v>22.261926901599786</v>
      </c>
      <c r="L90" s="21">
        <v>2</v>
      </c>
      <c r="M90" s="21">
        <v>3</v>
      </c>
      <c r="N90" s="11" t="s">
        <v>76</v>
      </c>
      <c r="O90" s="21" t="s">
        <v>6</v>
      </c>
      <c r="P90" s="21">
        <v>62</v>
      </c>
      <c r="Q90" s="21" t="s">
        <v>3</v>
      </c>
      <c r="R90" s="21">
        <v>39</v>
      </c>
      <c r="S90" s="21">
        <v>22</v>
      </c>
      <c r="T90" s="21">
        <v>1.5</v>
      </c>
      <c r="U90" s="21">
        <v>7</v>
      </c>
      <c r="V90" s="21">
        <v>72</v>
      </c>
      <c r="W90" s="8">
        <v>2</v>
      </c>
      <c r="X90" s="32">
        <v>1</v>
      </c>
      <c r="Y90" s="32">
        <v>1</v>
      </c>
      <c r="Z90" s="32">
        <v>1</v>
      </c>
      <c r="AA90" s="32">
        <v>1</v>
      </c>
      <c r="AB90" s="42">
        <v>1</v>
      </c>
      <c r="AC90" s="51">
        <v>1</v>
      </c>
      <c r="AD90" s="11">
        <v>3</v>
      </c>
      <c r="AE90" s="11">
        <v>3</v>
      </c>
      <c r="AF90" s="56">
        <v>1</v>
      </c>
      <c r="AG90" s="11">
        <v>3</v>
      </c>
      <c r="AH90" s="56">
        <v>1</v>
      </c>
      <c r="AI90" s="11">
        <v>0</v>
      </c>
      <c r="AJ90" s="56">
        <v>2</v>
      </c>
      <c r="AK90" s="11">
        <v>1</v>
      </c>
      <c r="AL90" s="56">
        <v>1</v>
      </c>
      <c r="AM90" s="11">
        <v>1</v>
      </c>
      <c r="AN90" s="56">
        <v>1</v>
      </c>
      <c r="AO90" s="11">
        <v>1</v>
      </c>
      <c r="AP90" s="56">
        <v>1</v>
      </c>
      <c r="AQ90" s="11">
        <v>2</v>
      </c>
      <c r="AR90" s="56">
        <v>1</v>
      </c>
      <c r="AS90" s="56">
        <v>2</v>
      </c>
      <c r="AT90" s="21"/>
      <c r="AU90" s="22">
        <v>10</v>
      </c>
      <c r="AV90" s="57">
        <v>1</v>
      </c>
      <c r="AW90" s="61">
        <v>1</v>
      </c>
      <c r="AX90" s="73">
        <v>2</v>
      </c>
    </row>
    <row r="91" spans="1:50" ht="19.8" x14ac:dyDescent="0.45">
      <c r="A91" s="56">
        <v>2</v>
      </c>
      <c r="B91" s="56">
        <v>2</v>
      </c>
      <c r="C91" s="63">
        <v>1</v>
      </c>
      <c r="D91" s="66">
        <v>2</v>
      </c>
      <c r="E91" s="56">
        <v>2</v>
      </c>
      <c r="F91" s="4" t="s">
        <v>67</v>
      </c>
      <c r="G91" s="51">
        <v>2</v>
      </c>
      <c r="H91">
        <v>9</v>
      </c>
      <c r="I91" s="2">
        <v>1</v>
      </c>
      <c r="J91" s="2">
        <v>41</v>
      </c>
      <c r="K91" s="18">
        <v>21.383941996057338</v>
      </c>
      <c r="L91" s="3">
        <v>2</v>
      </c>
      <c r="M91" s="11">
        <v>0</v>
      </c>
      <c r="N91" s="11" t="s">
        <v>76</v>
      </c>
      <c r="O91" s="11" t="s">
        <v>6</v>
      </c>
      <c r="P91" s="11">
        <v>60</v>
      </c>
      <c r="Q91" s="11" t="s">
        <v>3</v>
      </c>
      <c r="R91" s="17">
        <v>18</v>
      </c>
      <c r="S91" s="16">
        <v>23</v>
      </c>
      <c r="T91" s="15">
        <v>2</v>
      </c>
      <c r="U91" s="9">
        <v>5</v>
      </c>
      <c r="V91" s="11">
        <v>6</v>
      </c>
      <c r="W91" s="8">
        <v>1</v>
      </c>
      <c r="X91" s="40">
        <v>1</v>
      </c>
      <c r="Y91" s="11">
        <v>2</v>
      </c>
      <c r="Z91" s="40">
        <v>1</v>
      </c>
      <c r="AA91" s="11">
        <v>2</v>
      </c>
      <c r="AB91" s="41">
        <v>2</v>
      </c>
      <c r="AC91" s="54">
        <v>2</v>
      </c>
      <c r="AD91" s="9">
        <v>0</v>
      </c>
      <c r="AE91" s="7">
        <v>0</v>
      </c>
      <c r="AF91" s="55">
        <v>2</v>
      </c>
      <c r="AG91" s="7">
        <v>0</v>
      </c>
      <c r="AH91" s="55">
        <v>2</v>
      </c>
      <c r="AI91" s="7">
        <v>0</v>
      </c>
      <c r="AJ91" s="55">
        <v>2</v>
      </c>
      <c r="AK91" s="7">
        <v>0</v>
      </c>
      <c r="AL91" s="55">
        <v>2</v>
      </c>
      <c r="AM91" s="7">
        <v>0</v>
      </c>
      <c r="AN91" s="55">
        <v>2</v>
      </c>
      <c r="AO91" s="7">
        <v>0</v>
      </c>
      <c r="AP91" s="55">
        <v>2</v>
      </c>
      <c r="AQ91" s="7">
        <v>0</v>
      </c>
      <c r="AR91" s="55">
        <v>2</v>
      </c>
      <c r="AS91" s="55">
        <v>2</v>
      </c>
      <c r="AT91" s="13"/>
      <c r="AU91" s="22">
        <v>0</v>
      </c>
      <c r="AV91" s="57">
        <v>2</v>
      </c>
      <c r="AW91" s="61">
        <v>2</v>
      </c>
      <c r="AX91" s="73">
        <v>2</v>
      </c>
    </row>
    <row r="92" spans="1:50" ht="19.8" x14ac:dyDescent="0.45">
      <c r="A92" s="56">
        <v>2</v>
      </c>
      <c r="B92" s="56">
        <v>2</v>
      </c>
      <c r="C92" s="62">
        <v>1</v>
      </c>
      <c r="D92" s="66">
        <v>2</v>
      </c>
      <c r="E92" s="56">
        <v>2</v>
      </c>
      <c r="F92" s="4" t="s">
        <v>67</v>
      </c>
      <c r="G92" s="51">
        <v>2</v>
      </c>
      <c r="H92">
        <v>12</v>
      </c>
      <c r="I92" s="21">
        <v>2</v>
      </c>
      <c r="J92" s="21">
        <v>54</v>
      </c>
      <c r="K92" s="27">
        <v>21.719250114311841</v>
      </c>
      <c r="L92" s="21">
        <v>2</v>
      </c>
      <c r="M92" s="21">
        <v>9</v>
      </c>
      <c r="N92" s="11" t="s">
        <v>76</v>
      </c>
      <c r="O92" s="21" t="s">
        <v>4</v>
      </c>
      <c r="P92" s="21">
        <v>61</v>
      </c>
      <c r="Q92" s="21" t="s">
        <v>3</v>
      </c>
      <c r="R92" s="21">
        <v>13</v>
      </c>
      <c r="S92" s="21">
        <v>41</v>
      </c>
      <c r="T92" s="21">
        <v>4</v>
      </c>
      <c r="U92" s="21">
        <v>8</v>
      </c>
      <c r="V92" s="21">
        <v>24</v>
      </c>
      <c r="W92" s="8">
        <v>2</v>
      </c>
      <c r="X92" s="32">
        <v>1</v>
      </c>
      <c r="Y92" s="32">
        <v>1</v>
      </c>
      <c r="Z92" s="32">
        <v>1</v>
      </c>
      <c r="AA92" s="21">
        <v>2</v>
      </c>
      <c r="AB92" s="42">
        <v>2</v>
      </c>
      <c r="AC92" s="51">
        <v>2</v>
      </c>
      <c r="AD92" s="11">
        <v>1</v>
      </c>
      <c r="AE92" s="11">
        <v>1</v>
      </c>
      <c r="AF92" s="56">
        <v>2</v>
      </c>
      <c r="AG92" s="11">
        <v>1</v>
      </c>
      <c r="AH92" s="56">
        <v>1</v>
      </c>
      <c r="AI92" s="11">
        <v>0</v>
      </c>
      <c r="AJ92" s="56">
        <v>2</v>
      </c>
      <c r="AK92" s="11">
        <v>0</v>
      </c>
      <c r="AL92" s="56">
        <v>2</v>
      </c>
      <c r="AM92" s="11">
        <v>0</v>
      </c>
      <c r="AN92" s="56">
        <v>2</v>
      </c>
      <c r="AO92" s="11">
        <v>1</v>
      </c>
      <c r="AP92" s="56">
        <v>1</v>
      </c>
      <c r="AQ92" s="11">
        <v>1</v>
      </c>
      <c r="AR92" s="56">
        <v>1</v>
      </c>
      <c r="AS92" s="56">
        <v>2</v>
      </c>
      <c r="AT92" s="21">
        <v>40</v>
      </c>
      <c r="AU92" s="22">
        <v>15</v>
      </c>
      <c r="AV92" s="57">
        <v>1</v>
      </c>
      <c r="AW92" s="61">
        <v>1</v>
      </c>
      <c r="AX92" s="73">
        <v>2</v>
      </c>
    </row>
    <row r="93" spans="1:50" ht="19.8" x14ac:dyDescent="0.45">
      <c r="A93" s="56">
        <v>2</v>
      </c>
      <c r="B93" s="56">
        <v>2</v>
      </c>
      <c r="C93" s="62">
        <v>1</v>
      </c>
      <c r="D93" s="66">
        <v>1</v>
      </c>
      <c r="E93" s="56">
        <v>2</v>
      </c>
      <c r="F93" s="4" t="s">
        <v>67</v>
      </c>
      <c r="G93" s="51">
        <v>2</v>
      </c>
      <c r="H93">
        <v>15</v>
      </c>
      <c r="I93" s="21">
        <v>1</v>
      </c>
      <c r="J93" s="21">
        <v>58</v>
      </c>
      <c r="K93" s="38">
        <v>22.238397775792841</v>
      </c>
      <c r="L93" s="21">
        <v>2</v>
      </c>
      <c r="M93" s="21">
        <v>1</v>
      </c>
      <c r="N93" s="11" t="s">
        <v>76</v>
      </c>
      <c r="O93" s="21" t="s">
        <v>6</v>
      </c>
      <c r="P93" s="21">
        <v>56</v>
      </c>
      <c r="Q93" s="21" t="s">
        <v>7</v>
      </c>
      <c r="R93" s="21">
        <v>34</v>
      </c>
      <c r="S93" s="21">
        <v>24</v>
      </c>
      <c r="T93" s="21">
        <v>2</v>
      </c>
      <c r="U93" s="21">
        <v>6</v>
      </c>
      <c r="V93" s="21">
        <v>24</v>
      </c>
      <c r="W93" s="8">
        <v>2</v>
      </c>
      <c r="X93" s="21">
        <v>2</v>
      </c>
      <c r="Y93" s="32">
        <v>1</v>
      </c>
      <c r="Z93" s="32">
        <v>1</v>
      </c>
      <c r="AA93" s="21">
        <v>2</v>
      </c>
      <c r="AB93" s="42">
        <v>2</v>
      </c>
      <c r="AC93" s="51">
        <v>2</v>
      </c>
      <c r="AD93" s="11">
        <v>0</v>
      </c>
      <c r="AE93" s="11">
        <v>0</v>
      </c>
      <c r="AF93" s="56">
        <v>2</v>
      </c>
      <c r="AG93" s="11">
        <v>0</v>
      </c>
      <c r="AH93" s="56">
        <v>2</v>
      </c>
      <c r="AI93" s="11">
        <v>0</v>
      </c>
      <c r="AJ93" s="56">
        <v>2</v>
      </c>
      <c r="AK93" s="11">
        <v>0</v>
      </c>
      <c r="AL93" s="56">
        <v>2</v>
      </c>
      <c r="AM93" s="11">
        <v>0</v>
      </c>
      <c r="AN93" s="56">
        <v>2</v>
      </c>
      <c r="AO93" s="11">
        <v>0</v>
      </c>
      <c r="AP93" s="56">
        <v>2</v>
      </c>
      <c r="AQ93" s="11">
        <v>0</v>
      </c>
      <c r="AR93" s="56">
        <v>2</v>
      </c>
      <c r="AS93" s="56">
        <v>2</v>
      </c>
      <c r="AT93" s="21"/>
      <c r="AU93" s="22">
        <v>2</v>
      </c>
      <c r="AV93" s="57">
        <v>2</v>
      </c>
      <c r="AW93" s="61">
        <v>2</v>
      </c>
      <c r="AX93" s="73">
        <v>2</v>
      </c>
    </row>
    <row r="94" spans="1:50" ht="19.8" x14ac:dyDescent="0.45">
      <c r="A94" s="65">
        <v>1</v>
      </c>
      <c r="B94" s="62">
        <v>1</v>
      </c>
      <c r="C94" s="62">
        <v>2</v>
      </c>
      <c r="D94" s="66">
        <v>1</v>
      </c>
      <c r="E94" s="56">
        <v>2</v>
      </c>
      <c r="F94" s="4" t="s">
        <v>67</v>
      </c>
      <c r="G94" s="52">
        <v>2</v>
      </c>
      <c r="H94">
        <v>16</v>
      </c>
      <c r="I94" s="21">
        <v>1</v>
      </c>
      <c r="J94" s="21">
        <v>29</v>
      </c>
      <c r="K94" s="27">
        <v>20.796729893506402</v>
      </c>
      <c r="L94" s="21">
        <v>1</v>
      </c>
      <c r="M94" s="21">
        <v>15</v>
      </c>
      <c r="N94" s="21" t="s">
        <v>77</v>
      </c>
      <c r="O94" s="21" t="s">
        <v>8</v>
      </c>
      <c r="P94" s="21">
        <v>63</v>
      </c>
      <c r="Q94" s="21" t="s">
        <v>3</v>
      </c>
      <c r="R94" s="21">
        <v>10</v>
      </c>
      <c r="S94" s="21">
        <v>19</v>
      </c>
      <c r="T94" s="21">
        <v>5.5</v>
      </c>
      <c r="U94" s="21">
        <v>6</v>
      </c>
      <c r="V94" s="21">
        <v>6</v>
      </c>
      <c r="W94" s="8">
        <v>2</v>
      </c>
      <c r="X94" s="32">
        <v>1</v>
      </c>
      <c r="Y94" s="21">
        <v>2</v>
      </c>
      <c r="Z94" s="21">
        <v>2</v>
      </c>
      <c r="AA94" s="21">
        <v>2</v>
      </c>
      <c r="AB94" s="42">
        <v>1</v>
      </c>
      <c r="AC94" s="51">
        <v>1</v>
      </c>
      <c r="AD94" s="11">
        <v>5</v>
      </c>
      <c r="AE94" s="11">
        <v>4</v>
      </c>
      <c r="AF94" s="56">
        <v>1</v>
      </c>
      <c r="AG94" s="11">
        <v>5</v>
      </c>
      <c r="AH94" s="56">
        <v>1</v>
      </c>
      <c r="AI94" s="11">
        <v>2</v>
      </c>
      <c r="AJ94" s="56">
        <v>1</v>
      </c>
      <c r="AK94" s="11">
        <v>6</v>
      </c>
      <c r="AL94" s="56">
        <v>1</v>
      </c>
      <c r="AM94" s="11">
        <v>0</v>
      </c>
      <c r="AN94" s="56">
        <v>2</v>
      </c>
      <c r="AO94" s="11">
        <v>0</v>
      </c>
      <c r="AP94" s="56">
        <v>2</v>
      </c>
      <c r="AQ94" s="11">
        <v>0</v>
      </c>
      <c r="AR94" s="56">
        <v>2</v>
      </c>
      <c r="AS94" s="56">
        <v>2</v>
      </c>
      <c r="AT94" s="21">
        <v>45</v>
      </c>
      <c r="AU94" s="22">
        <v>12</v>
      </c>
      <c r="AV94" s="57">
        <v>1</v>
      </c>
      <c r="AW94" s="61">
        <v>1</v>
      </c>
      <c r="AX94" s="73">
        <v>2</v>
      </c>
    </row>
    <row r="95" spans="1:50" ht="19.8" x14ac:dyDescent="0.45">
      <c r="A95" s="56">
        <v>2</v>
      </c>
      <c r="B95" s="56">
        <v>2</v>
      </c>
      <c r="C95" s="62">
        <v>1</v>
      </c>
      <c r="D95" s="66">
        <v>2</v>
      </c>
      <c r="E95" s="56">
        <v>2</v>
      </c>
      <c r="F95" s="4" t="s">
        <v>67</v>
      </c>
      <c r="G95" s="52">
        <v>2</v>
      </c>
      <c r="H95">
        <v>18</v>
      </c>
      <c r="I95" s="21">
        <v>2</v>
      </c>
      <c r="J95" s="21">
        <v>38</v>
      </c>
      <c r="K95" s="27">
        <v>22.761467535974688</v>
      </c>
      <c r="L95" s="21">
        <v>1</v>
      </c>
      <c r="M95" s="21">
        <v>10</v>
      </c>
      <c r="N95" s="11" t="s">
        <v>76</v>
      </c>
      <c r="O95" s="21" t="s">
        <v>4</v>
      </c>
      <c r="P95" s="21">
        <v>67</v>
      </c>
      <c r="Q95" s="21" t="s">
        <v>3</v>
      </c>
      <c r="R95" s="21">
        <v>16</v>
      </c>
      <c r="S95" s="21">
        <v>22</v>
      </c>
      <c r="T95" s="21">
        <v>5</v>
      </c>
      <c r="U95" s="21">
        <v>8</v>
      </c>
      <c r="V95" s="21">
        <v>48</v>
      </c>
      <c r="W95" s="8">
        <v>1</v>
      </c>
      <c r="X95" s="32">
        <v>1</v>
      </c>
      <c r="Y95" s="32">
        <v>1</v>
      </c>
      <c r="Z95" s="21">
        <v>2</v>
      </c>
      <c r="AA95" s="21">
        <v>2</v>
      </c>
      <c r="AB95" s="42">
        <v>1</v>
      </c>
      <c r="AC95" s="51">
        <v>1</v>
      </c>
      <c r="AD95" s="11">
        <v>5</v>
      </c>
      <c r="AE95" s="11">
        <v>4</v>
      </c>
      <c r="AF95" s="56">
        <v>1</v>
      </c>
      <c r="AG95" s="11">
        <v>4</v>
      </c>
      <c r="AH95" s="56">
        <v>1</v>
      </c>
      <c r="AI95" s="11">
        <v>1</v>
      </c>
      <c r="AJ95" s="56">
        <v>1</v>
      </c>
      <c r="AK95" s="11">
        <v>1</v>
      </c>
      <c r="AL95" s="56">
        <v>1</v>
      </c>
      <c r="AM95" s="11">
        <v>2</v>
      </c>
      <c r="AN95" s="56">
        <v>1</v>
      </c>
      <c r="AO95" s="11">
        <v>1</v>
      </c>
      <c r="AP95" s="56">
        <v>1</v>
      </c>
      <c r="AQ95" s="11">
        <v>3</v>
      </c>
      <c r="AR95" s="56">
        <v>1</v>
      </c>
      <c r="AS95" s="56">
        <v>1</v>
      </c>
      <c r="AT95" s="21">
        <v>38</v>
      </c>
      <c r="AU95" s="22">
        <v>8</v>
      </c>
      <c r="AV95" s="57">
        <v>1</v>
      </c>
      <c r="AW95" s="61">
        <v>1</v>
      </c>
      <c r="AX95" s="73">
        <v>2</v>
      </c>
    </row>
    <row r="96" spans="1:50" ht="19.8" x14ac:dyDescent="0.45">
      <c r="A96" s="56">
        <v>2</v>
      </c>
      <c r="B96" s="56">
        <v>2</v>
      </c>
      <c r="C96" s="62">
        <v>2</v>
      </c>
      <c r="D96" s="66">
        <v>1</v>
      </c>
      <c r="E96" s="56">
        <v>2</v>
      </c>
      <c r="F96" s="4" t="s">
        <v>67</v>
      </c>
      <c r="G96" s="52">
        <v>2</v>
      </c>
      <c r="H96">
        <v>23</v>
      </c>
      <c r="I96" s="21">
        <v>2</v>
      </c>
      <c r="J96" s="21">
        <v>21</v>
      </c>
      <c r="K96" s="27">
        <v>22.862368541380885</v>
      </c>
      <c r="L96" s="21">
        <v>2</v>
      </c>
      <c r="M96" s="21">
        <v>0</v>
      </c>
      <c r="N96" s="11" t="s">
        <v>76</v>
      </c>
      <c r="O96" s="21" t="s">
        <v>6</v>
      </c>
      <c r="P96" s="21">
        <v>46</v>
      </c>
      <c r="Q96" s="21" t="s">
        <v>11</v>
      </c>
      <c r="R96" s="21">
        <v>12</v>
      </c>
      <c r="S96" s="21">
        <v>9</v>
      </c>
      <c r="T96" s="21">
        <v>5.5</v>
      </c>
      <c r="U96" s="21">
        <v>8</v>
      </c>
      <c r="V96" s="21">
        <v>4</v>
      </c>
      <c r="W96" s="8">
        <v>1</v>
      </c>
      <c r="X96" s="32">
        <v>1</v>
      </c>
      <c r="Y96" s="32">
        <v>1</v>
      </c>
      <c r="Z96" s="32">
        <v>1</v>
      </c>
      <c r="AA96" s="21">
        <v>2</v>
      </c>
      <c r="AB96" s="42">
        <v>2</v>
      </c>
      <c r="AC96" s="51">
        <v>1</v>
      </c>
      <c r="AD96" s="11">
        <v>5</v>
      </c>
      <c r="AE96" s="11">
        <v>2</v>
      </c>
      <c r="AF96" s="56">
        <v>1</v>
      </c>
      <c r="AG96" s="11">
        <v>2</v>
      </c>
      <c r="AH96" s="56">
        <v>1</v>
      </c>
      <c r="AI96" s="11">
        <v>3</v>
      </c>
      <c r="AJ96" s="56">
        <v>1</v>
      </c>
      <c r="AK96" s="11">
        <v>0</v>
      </c>
      <c r="AL96" s="56">
        <v>2</v>
      </c>
      <c r="AM96" s="11">
        <v>0</v>
      </c>
      <c r="AN96" s="56">
        <v>2</v>
      </c>
      <c r="AO96" s="11">
        <v>2</v>
      </c>
      <c r="AP96" s="56">
        <v>1</v>
      </c>
      <c r="AQ96" s="11">
        <v>2</v>
      </c>
      <c r="AR96" s="56">
        <v>1</v>
      </c>
      <c r="AS96" s="56">
        <v>2</v>
      </c>
      <c r="AT96" s="21">
        <v>40</v>
      </c>
      <c r="AU96" s="22">
        <v>10</v>
      </c>
      <c r="AV96" s="57">
        <v>1</v>
      </c>
      <c r="AW96" s="61">
        <v>1</v>
      </c>
      <c r="AX96" s="73">
        <v>2</v>
      </c>
    </row>
    <row r="97" spans="1:50" ht="19.8" x14ac:dyDescent="0.45">
      <c r="A97" s="56">
        <v>2</v>
      </c>
      <c r="B97" s="56">
        <v>2</v>
      </c>
      <c r="C97" s="62">
        <v>2</v>
      </c>
      <c r="D97" s="55">
        <v>1</v>
      </c>
      <c r="E97" s="56">
        <v>2</v>
      </c>
      <c r="F97" s="4" t="s">
        <v>67</v>
      </c>
      <c r="G97" s="51">
        <v>2</v>
      </c>
      <c r="H97">
        <v>25</v>
      </c>
      <c r="I97" s="2">
        <v>1</v>
      </c>
      <c r="J97" s="2">
        <v>42</v>
      </c>
      <c r="K97" s="18">
        <v>19.60715661216344</v>
      </c>
      <c r="L97" s="3">
        <v>2</v>
      </c>
      <c r="M97" s="11">
        <v>1</v>
      </c>
      <c r="N97" s="11" t="s">
        <v>76</v>
      </c>
      <c r="O97" s="11" t="s">
        <v>6</v>
      </c>
      <c r="P97" s="11">
        <v>63</v>
      </c>
      <c r="Q97" s="11" t="s">
        <v>3</v>
      </c>
      <c r="R97" s="17">
        <v>24</v>
      </c>
      <c r="S97" s="16">
        <v>18</v>
      </c>
      <c r="T97" s="15">
        <v>2.5</v>
      </c>
      <c r="U97" s="9">
        <v>6</v>
      </c>
      <c r="V97" s="11">
        <v>12</v>
      </c>
      <c r="W97" s="8">
        <v>1</v>
      </c>
      <c r="X97" s="40">
        <v>1</v>
      </c>
      <c r="Y97" s="11">
        <v>2</v>
      </c>
      <c r="Z97" s="40">
        <v>1</v>
      </c>
      <c r="AA97" s="11">
        <v>2</v>
      </c>
      <c r="AB97" s="41">
        <v>2</v>
      </c>
      <c r="AC97" s="54">
        <v>2</v>
      </c>
      <c r="AD97" s="9">
        <v>1</v>
      </c>
      <c r="AE97" s="7">
        <v>1</v>
      </c>
      <c r="AF97" s="55">
        <v>2</v>
      </c>
      <c r="AG97" s="7">
        <v>1</v>
      </c>
      <c r="AH97" s="55">
        <v>1</v>
      </c>
      <c r="AI97" s="7">
        <v>0</v>
      </c>
      <c r="AJ97" s="55">
        <v>2</v>
      </c>
      <c r="AK97" s="7">
        <v>0</v>
      </c>
      <c r="AL97" s="55">
        <v>2</v>
      </c>
      <c r="AM97" s="7">
        <v>1</v>
      </c>
      <c r="AN97" s="55">
        <v>1</v>
      </c>
      <c r="AO97" s="7">
        <v>0</v>
      </c>
      <c r="AP97" s="55">
        <v>2</v>
      </c>
      <c r="AQ97" s="7">
        <v>1</v>
      </c>
      <c r="AR97" s="55">
        <v>2</v>
      </c>
      <c r="AS97" s="55">
        <v>2</v>
      </c>
      <c r="AT97" s="13"/>
      <c r="AU97" s="22">
        <v>0</v>
      </c>
      <c r="AV97" s="57">
        <v>2</v>
      </c>
      <c r="AW97" s="61">
        <v>2</v>
      </c>
      <c r="AX97" s="73">
        <v>2</v>
      </c>
    </row>
    <row r="98" spans="1:50" ht="19.8" x14ac:dyDescent="0.45">
      <c r="A98" s="56">
        <v>2</v>
      </c>
      <c r="B98" s="62">
        <v>1</v>
      </c>
      <c r="C98" s="63">
        <v>1</v>
      </c>
      <c r="D98" s="68">
        <v>1</v>
      </c>
      <c r="E98" s="56">
        <v>2</v>
      </c>
      <c r="F98" s="4" t="s">
        <v>67</v>
      </c>
      <c r="G98" s="52">
        <v>2</v>
      </c>
      <c r="H98">
        <v>26</v>
      </c>
      <c r="I98" s="2">
        <v>2</v>
      </c>
      <c r="J98" s="2">
        <v>53</v>
      </c>
      <c r="K98" s="18">
        <v>22.265625</v>
      </c>
      <c r="L98" s="3">
        <v>2</v>
      </c>
      <c r="M98" s="11">
        <v>6</v>
      </c>
      <c r="N98" s="11" t="s">
        <v>76</v>
      </c>
      <c r="O98" s="11" t="s">
        <v>4</v>
      </c>
      <c r="P98" s="11">
        <v>60</v>
      </c>
      <c r="Q98" s="11" t="s">
        <v>3</v>
      </c>
      <c r="R98" s="17">
        <v>12</v>
      </c>
      <c r="S98" s="16">
        <v>41</v>
      </c>
      <c r="T98" s="15">
        <v>1</v>
      </c>
      <c r="U98" s="9">
        <v>4</v>
      </c>
      <c r="V98" s="11">
        <v>6</v>
      </c>
      <c r="W98" s="8">
        <v>2</v>
      </c>
      <c r="X98" s="40">
        <v>1</v>
      </c>
      <c r="Y98" s="40">
        <v>1</v>
      </c>
      <c r="Z98" s="40">
        <v>1</v>
      </c>
      <c r="AA98" s="11">
        <v>2</v>
      </c>
      <c r="AB98" s="41">
        <v>1</v>
      </c>
      <c r="AC98" s="54">
        <v>1</v>
      </c>
      <c r="AD98" s="9">
        <v>4</v>
      </c>
      <c r="AE98" s="7">
        <v>4</v>
      </c>
      <c r="AF98" s="55">
        <v>1</v>
      </c>
      <c r="AG98" s="7">
        <v>3</v>
      </c>
      <c r="AH98" s="55">
        <v>1</v>
      </c>
      <c r="AI98" s="7">
        <v>1</v>
      </c>
      <c r="AJ98" s="55">
        <v>1</v>
      </c>
      <c r="AK98" s="7">
        <v>2</v>
      </c>
      <c r="AL98" s="55">
        <v>1</v>
      </c>
      <c r="AM98" s="7">
        <v>0</v>
      </c>
      <c r="AN98" s="55">
        <v>2</v>
      </c>
      <c r="AO98" s="7">
        <v>2</v>
      </c>
      <c r="AP98" s="55">
        <v>1</v>
      </c>
      <c r="AQ98" s="7">
        <v>2</v>
      </c>
      <c r="AR98" s="55">
        <v>1</v>
      </c>
      <c r="AS98" s="55">
        <v>1</v>
      </c>
      <c r="AT98" s="13"/>
      <c r="AU98" s="22">
        <v>10</v>
      </c>
      <c r="AV98" s="51">
        <v>1</v>
      </c>
      <c r="AW98" s="61">
        <v>1</v>
      </c>
      <c r="AX98" s="74">
        <v>1</v>
      </c>
    </row>
    <row r="99" spans="1:50" ht="19.8" x14ac:dyDescent="0.45">
      <c r="A99" s="65">
        <v>1</v>
      </c>
      <c r="B99" s="62">
        <v>1</v>
      </c>
      <c r="C99" s="63">
        <v>1</v>
      </c>
      <c r="D99" s="66">
        <v>2</v>
      </c>
      <c r="E99" s="56">
        <v>2</v>
      </c>
      <c r="F99" s="4" t="s">
        <v>67</v>
      </c>
      <c r="G99" s="52">
        <v>2</v>
      </c>
      <c r="H99">
        <v>28</v>
      </c>
      <c r="I99" s="2">
        <v>2</v>
      </c>
      <c r="J99" s="2">
        <v>41</v>
      </c>
      <c r="K99" s="18">
        <v>20.077334919690664</v>
      </c>
      <c r="L99" s="3">
        <v>1</v>
      </c>
      <c r="M99" s="11">
        <v>6</v>
      </c>
      <c r="N99" s="11" t="s">
        <v>76</v>
      </c>
      <c r="O99" s="11" t="s">
        <v>4</v>
      </c>
      <c r="P99" s="11">
        <v>62</v>
      </c>
      <c r="Q99" s="11" t="s">
        <v>3</v>
      </c>
      <c r="R99" s="17">
        <v>22</v>
      </c>
      <c r="S99" s="16">
        <v>18</v>
      </c>
      <c r="T99" s="15">
        <v>12</v>
      </c>
      <c r="U99" s="9">
        <v>9</v>
      </c>
      <c r="V99" s="11">
        <v>24</v>
      </c>
      <c r="W99" s="8">
        <v>1</v>
      </c>
      <c r="X99" s="40">
        <v>1</v>
      </c>
      <c r="Y99" s="40">
        <v>1</v>
      </c>
      <c r="Z99" s="40">
        <v>1</v>
      </c>
      <c r="AA99" s="40">
        <v>1</v>
      </c>
      <c r="AB99" s="41">
        <v>2</v>
      </c>
      <c r="AC99" s="54">
        <v>1</v>
      </c>
      <c r="AD99" s="9">
        <v>2</v>
      </c>
      <c r="AE99" s="7">
        <v>2</v>
      </c>
      <c r="AF99" s="55">
        <v>1</v>
      </c>
      <c r="AG99" s="7">
        <v>2</v>
      </c>
      <c r="AH99" s="55">
        <v>1</v>
      </c>
      <c r="AI99" s="7">
        <v>0</v>
      </c>
      <c r="AJ99" s="55">
        <v>2</v>
      </c>
      <c r="AK99" s="7">
        <v>1</v>
      </c>
      <c r="AL99" s="55">
        <v>1</v>
      </c>
      <c r="AM99" s="7">
        <v>1</v>
      </c>
      <c r="AN99" s="55">
        <v>1</v>
      </c>
      <c r="AO99" s="7">
        <v>0</v>
      </c>
      <c r="AP99" s="55">
        <v>2</v>
      </c>
      <c r="AQ99" s="7">
        <v>0</v>
      </c>
      <c r="AR99" s="55">
        <v>2</v>
      </c>
      <c r="AS99" s="55">
        <v>2</v>
      </c>
      <c r="AT99" s="13">
        <v>41</v>
      </c>
      <c r="AU99" s="22">
        <v>0</v>
      </c>
      <c r="AV99" s="57">
        <v>2</v>
      </c>
      <c r="AW99" s="61">
        <v>2</v>
      </c>
      <c r="AX99" s="73">
        <v>2</v>
      </c>
    </row>
    <row r="100" spans="1:50" ht="19.8" x14ac:dyDescent="0.45">
      <c r="A100" s="56">
        <v>2</v>
      </c>
      <c r="B100" s="56">
        <v>2</v>
      </c>
      <c r="C100" s="62">
        <v>1</v>
      </c>
      <c r="D100" s="66">
        <v>2</v>
      </c>
      <c r="E100" s="56">
        <v>2</v>
      </c>
      <c r="F100" s="4" t="s">
        <v>67</v>
      </c>
      <c r="G100" s="51">
        <v>2</v>
      </c>
      <c r="H100">
        <v>29</v>
      </c>
      <c r="I100" s="21">
        <v>2</v>
      </c>
      <c r="J100" s="21">
        <v>50</v>
      </c>
      <c r="K100" s="27">
        <v>24.840980089578085</v>
      </c>
      <c r="L100" s="21">
        <v>2</v>
      </c>
      <c r="M100" s="21">
        <v>0</v>
      </c>
      <c r="N100" s="11" t="s">
        <v>76</v>
      </c>
      <c r="O100" s="21" t="s">
        <v>6</v>
      </c>
      <c r="P100" s="21">
        <v>54</v>
      </c>
      <c r="Q100" s="21" t="s">
        <v>5</v>
      </c>
      <c r="R100" s="21">
        <v>32</v>
      </c>
      <c r="S100" s="21">
        <v>18</v>
      </c>
      <c r="T100" s="21">
        <v>2</v>
      </c>
      <c r="U100" s="21">
        <v>7</v>
      </c>
      <c r="V100" s="21">
        <v>6</v>
      </c>
      <c r="W100" s="8">
        <v>2</v>
      </c>
      <c r="X100" s="32">
        <v>1</v>
      </c>
      <c r="Y100" s="32">
        <v>1</v>
      </c>
      <c r="Z100" s="32">
        <v>1</v>
      </c>
      <c r="AA100" s="21">
        <v>2</v>
      </c>
      <c r="AB100" s="42">
        <v>2</v>
      </c>
      <c r="AC100" s="51">
        <v>2</v>
      </c>
      <c r="AD100" s="11">
        <v>0</v>
      </c>
      <c r="AE100" s="11">
        <v>0</v>
      </c>
      <c r="AF100" s="56">
        <v>2</v>
      </c>
      <c r="AG100" s="11">
        <v>0</v>
      </c>
      <c r="AH100" s="56">
        <v>2</v>
      </c>
      <c r="AI100" s="11">
        <v>0</v>
      </c>
      <c r="AJ100" s="56">
        <v>2</v>
      </c>
      <c r="AK100" s="11">
        <v>0</v>
      </c>
      <c r="AL100" s="56">
        <v>2</v>
      </c>
      <c r="AM100" s="11">
        <v>0</v>
      </c>
      <c r="AN100" s="56">
        <v>2</v>
      </c>
      <c r="AO100" s="11">
        <v>0</v>
      </c>
      <c r="AP100" s="56">
        <v>2</v>
      </c>
      <c r="AQ100" s="11">
        <v>0</v>
      </c>
      <c r="AR100" s="56">
        <v>2</v>
      </c>
      <c r="AS100" s="56">
        <v>2</v>
      </c>
      <c r="AT100" s="21">
        <v>41</v>
      </c>
      <c r="AU100" s="22">
        <v>13</v>
      </c>
      <c r="AV100" s="57">
        <v>1</v>
      </c>
      <c r="AW100" s="61">
        <v>1</v>
      </c>
      <c r="AX100" s="73">
        <v>2</v>
      </c>
    </row>
    <row r="101" spans="1:50" ht="19.8" x14ac:dyDescent="0.45">
      <c r="A101" s="56">
        <v>2</v>
      </c>
      <c r="B101" s="56">
        <v>2</v>
      </c>
      <c r="C101" s="62">
        <v>2</v>
      </c>
      <c r="D101" s="68">
        <v>1</v>
      </c>
      <c r="E101" s="56">
        <v>2</v>
      </c>
      <c r="F101" s="4" t="s">
        <v>67</v>
      </c>
      <c r="G101" s="51">
        <v>2</v>
      </c>
      <c r="H101">
        <v>32</v>
      </c>
      <c r="I101" s="2">
        <v>2</v>
      </c>
      <c r="J101" s="2">
        <v>42</v>
      </c>
      <c r="K101" s="18">
        <v>19.53125</v>
      </c>
      <c r="L101" s="3">
        <v>2</v>
      </c>
      <c r="M101" s="11">
        <v>1</v>
      </c>
      <c r="N101" s="11" t="s">
        <v>76</v>
      </c>
      <c r="O101" s="11" t="s">
        <v>6</v>
      </c>
      <c r="P101" s="11">
        <v>46</v>
      </c>
      <c r="Q101" s="11" t="s">
        <v>11</v>
      </c>
      <c r="R101" s="17">
        <v>35</v>
      </c>
      <c r="S101" s="16">
        <v>7</v>
      </c>
      <c r="T101" s="15">
        <v>1</v>
      </c>
      <c r="U101" s="9">
        <v>6</v>
      </c>
      <c r="V101" s="11">
        <v>4</v>
      </c>
      <c r="W101" s="8">
        <v>1</v>
      </c>
      <c r="X101" s="40">
        <v>1</v>
      </c>
      <c r="Y101" s="11">
        <v>2</v>
      </c>
      <c r="Z101" s="11">
        <v>2</v>
      </c>
      <c r="AA101" s="11">
        <v>2</v>
      </c>
      <c r="AB101" s="41">
        <v>1</v>
      </c>
      <c r="AC101" s="54">
        <v>2</v>
      </c>
      <c r="AD101" s="9">
        <v>1</v>
      </c>
      <c r="AE101" s="7">
        <v>1</v>
      </c>
      <c r="AF101" s="55">
        <v>2</v>
      </c>
      <c r="AG101" s="7">
        <v>0</v>
      </c>
      <c r="AH101" s="55">
        <v>2</v>
      </c>
      <c r="AI101" s="7">
        <v>1</v>
      </c>
      <c r="AJ101" s="55">
        <v>1</v>
      </c>
      <c r="AK101" s="7">
        <v>0</v>
      </c>
      <c r="AL101" s="55">
        <v>2</v>
      </c>
      <c r="AM101" s="7">
        <v>0</v>
      </c>
      <c r="AN101" s="55">
        <v>2</v>
      </c>
      <c r="AO101" s="7">
        <v>1</v>
      </c>
      <c r="AP101" s="55">
        <v>1</v>
      </c>
      <c r="AQ101" s="7">
        <v>1</v>
      </c>
      <c r="AR101" s="55">
        <v>1</v>
      </c>
      <c r="AS101" s="55">
        <v>2</v>
      </c>
      <c r="AT101" s="13">
        <v>41</v>
      </c>
      <c r="AU101" s="22">
        <v>12</v>
      </c>
      <c r="AV101" s="51">
        <v>1</v>
      </c>
      <c r="AW101" s="61">
        <v>1</v>
      </c>
      <c r="AX101" s="73">
        <v>2</v>
      </c>
    </row>
    <row r="102" spans="1:50" ht="19.8" x14ac:dyDescent="0.45">
      <c r="A102" s="56">
        <v>2</v>
      </c>
      <c r="B102" s="56">
        <v>2</v>
      </c>
      <c r="C102" s="62">
        <v>2</v>
      </c>
      <c r="D102" s="55">
        <v>1</v>
      </c>
      <c r="E102" s="56">
        <v>2</v>
      </c>
      <c r="F102" s="4" t="s">
        <v>67</v>
      </c>
      <c r="G102" s="51">
        <v>2</v>
      </c>
      <c r="H102">
        <v>35</v>
      </c>
      <c r="I102" s="2">
        <v>2</v>
      </c>
      <c r="J102" s="2">
        <v>49</v>
      </c>
      <c r="K102" s="18">
        <v>23.011176857330703</v>
      </c>
      <c r="L102" s="3">
        <v>2</v>
      </c>
      <c r="M102" s="11">
        <v>2</v>
      </c>
      <c r="N102" s="11" t="s">
        <v>76</v>
      </c>
      <c r="O102" s="11" t="s">
        <v>6</v>
      </c>
      <c r="P102" s="11">
        <v>56</v>
      </c>
      <c r="Q102" s="11" t="s">
        <v>7</v>
      </c>
      <c r="R102" s="17">
        <v>24</v>
      </c>
      <c r="S102" s="16">
        <v>25</v>
      </c>
      <c r="T102" s="15">
        <v>7</v>
      </c>
      <c r="U102" s="9">
        <v>4</v>
      </c>
      <c r="V102" s="11">
        <v>4</v>
      </c>
      <c r="W102" s="8">
        <v>1</v>
      </c>
      <c r="X102" s="40">
        <v>1</v>
      </c>
      <c r="Y102" s="11">
        <v>2</v>
      </c>
      <c r="Z102" s="11">
        <v>2</v>
      </c>
      <c r="AA102" s="11">
        <v>2</v>
      </c>
      <c r="AB102" s="41">
        <v>2</v>
      </c>
      <c r="AC102" s="54">
        <v>2</v>
      </c>
      <c r="AD102" s="9">
        <v>0</v>
      </c>
      <c r="AE102" s="7">
        <v>0</v>
      </c>
      <c r="AF102" s="55">
        <v>2</v>
      </c>
      <c r="AG102" s="7">
        <v>0</v>
      </c>
      <c r="AH102" s="55">
        <v>2</v>
      </c>
      <c r="AI102" s="7">
        <v>0</v>
      </c>
      <c r="AJ102" s="55">
        <v>2</v>
      </c>
      <c r="AK102" s="7">
        <v>0</v>
      </c>
      <c r="AL102" s="55">
        <v>2</v>
      </c>
      <c r="AM102" s="7">
        <v>0</v>
      </c>
      <c r="AN102" s="55">
        <v>2</v>
      </c>
      <c r="AO102" s="7">
        <v>0</v>
      </c>
      <c r="AP102" s="55">
        <v>2</v>
      </c>
      <c r="AQ102" s="7">
        <v>0</v>
      </c>
      <c r="AR102" s="55">
        <v>2</v>
      </c>
      <c r="AS102" s="55">
        <v>2</v>
      </c>
      <c r="AT102" s="13"/>
      <c r="AU102" s="22">
        <v>4</v>
      </c>
      <c r="AV102" s="57">
        <v>2</v>
      </c>
      <c r="AW102" s="61">
        <v>2</v>
      </c>
      <c r="AX102" s="73">
        <v>2</v>
      </c>
    </row>
    <row r="103" spans="1:50" ht="19.8" x14ac:dyDescent="0.45">
      <c r="A103" s="56">
        <v>2</v>
      </c>
      <c r="B103" s="56">
        <v>2</v>
      </c>
      <c r="C103" s="62">
        <v>2</v>
      </c>
      <c r="D103" s="55">
        <v>1</v>
      </c>
      <c r="E103" s="56">
        <v>2</v>
      </c>
      <c r="F103" s="4" t="s">
        <v>67</v>
      </c>
      <c r="G103" s="51">
        <v>2</v>
      </c>
      <c r="H103">
        <v>36</v>
      </c>
      <c r="I103" s="2">
        <v>2</v>
      </c>
      <c r="J103" s="2">
        <v>38</v>
      </c>
      <c r="K103" s="18">
        <v>22.06035379812695</v>
      </c>
      <c r="L103" s="3">
        <v>2</v>
      </c>
      <c r="M103" s="11">
        <v>5</v>
      </c>
      <c r="N103" s="11" t="s">
        <v>76</v>
      </c>
      <c r="O103" s="11" t="s">
        <v>6</v>
      </c>
      <c r="P103" s="11">
        <v>55</v>
      </c>
      <c r="Q103" s="11" t="s">
        <v>5</v>
      </c>
      <c r="R103" s="17">
        <v>24</v>
      </c>
      <c r="S103" s="16">
        <v>14</v>
      </c>
      <c r="T103" s="15">
        <v>2.5</v>
      </c>
      <c r="U103" s="9">
        <v>8</v>
      </c>
      <c r="V103" s="11">
        <v>48</v>
      </c>
      <c r="W103" s="8">
        <v>1</v>
      </c>
      <c r="X103" s="40">
        <v>1</v>
      </c>
      <c r="Y103" s="40">
        <v>1</v>
      </c>
      <c r="Z103" s="40">
        <v>1</v>
      </c>
      <c r="AA103" s="11">
        <v>2</v>
      </c>
      <c r="AB103" s="41">
        <v>2</v>
      </c>
      <c r="AC103" s="54">
        <v>1</v>
      </c>
      <c r="AD103" s="9">
        <v>4</v>
      </c>
      <c r="AE103" s="7">
        <v>4</v>
      </c>
      <c r="AF103" s="55">
        <v>1</v>
      </c>
      <c r="AG103" s="7">
        <v>4</v>
      </c>
      <c r="AH103" s="55">
        <v>1</v>
      </c>
      <c r="AI103" s="7">
        <v>0</v>
      </c>
      <c r="AJ103" s="55">
        <v>2</v>
      </c>
      <c r="AK103" s="7">
        <v>1</v>
      </c>
      <c r="AL103" s="55">
        <v>1</v>
      </c>
      <c r="AM103" s="7">
        <v>0</v>
      </c>
      <c r="AN103" s="55">
        <v>2</v>
      </c>
      <c r="AO103" s="7">
        <v>2</v>
      </c>
      <c r="AP103" s="55">
        <v>1</v>
      </c>
      <c r="AQ103" s="7">
        <v>3</v>
      </c>
      <c r="AR103" s="55">
        <v>1</v>
      </c>
      <c r="AS103" s="55">
        <v>2</v>
      </c>
      <c r="AT103" s="13"/>
      <c r="AU103" s="22">
        <v>0</v>
      </c>
      <c r="AV103" s="57">
        <v>2</v>
      </c>
      <c r="AW103" s="61">
        <v>2</v>
      </c>
      <c r="AX103" s="73">
        <v>2</v>
      </c>
    </row>
    <row r="104" spans="1:50" ht="19.8" x14ac:dyDescent="0.45">
      <c r="A104" s="56">
        <v>2</v>
      </c>
      <c r="B104" s="62">
        <v>1</v>
      </c>
      <c r="C104" s="62">
        <v>1</v>
      </c>
      <c r="D104" s="66">
        <v>1</v>
      </c>
      <c r="E104" s="56">
        <v>2</v>
      </c>
      <c r="F104" s="4" t="s">
        <v>67</v>
      </c>
      <c r="G104" s="51">
        <v>2</v>
      </c>
      <c r="H104">
        <v>37</v>
      </c>
      <c r="I104" s="21">
        <v>2</v>
      </c>
      <c r="J104" s="21">
        <v>46</v>
      </c>
      <c r="K104" s="27">
        <v>18.870663376397157</v>
      </c>
      <c r="L104" s="21">
        <v>1</v>
      </c>
      <c r="M104" s="21">
        <v>9</v>
      </c>
      <c r="N104" s="11" t="s">
        <v>76</v>
      </c>
      <c r="O104" s="21" t="s">
        <v>4</v>
      </c>
      <c r="P104" s="21">
        <v>68</v>
      </c>
      <c r="Q104" s="21" t="s">
        <v>3</v>
      </c>
      <c r="R104" s="21">
        <v>26</v>
      </c>
      <c r="S104" s="21">
        <v>20</v>
      </c>
      <c r="T104" s="21">
        <v>2</v>
      </c>
      <c r="U104" s="21">
        <v>10</v>
      </c>
      <c r="V104" s="21">
        <v>72</v>
      </c>
      <c r="W104" s="8">
        <v>1</v>
      </c>
      <c r="X104" s="32">
        <v>1</v>
      </c>
      <c r="Y104" s="32">
        <v>1</v>
      </c>
      <c r="Z104" s="32">
        <v>1</v>
      </c>
      <c r="AA104" s="32">
        <v>1</v>
      </c>
      <c r="AB104" s="42">
        <v>2</v>
      </c>
      <c r="AC104" s="51">
        <v>1</v>
      </c>
      <c r="AD104" s="11">
        <v>2</v>
      </c>
      <c r="AE104" s="11">
        <v>1</v>
      </c>
      <c r="AF104" s="56">
        <v>2</v>
      </c>
      <c r="AG104" s="11">
        <v>1</v>
      </c>
      <c r="AH104" s="56">
        <v>1</v>
      </c>
      <c r="AI104" s="11">
        <v>1</v>
      </c>
      <c r="AJ104" s="56">
        <v>1</v>
      </c>
      <c r="AK104" s="11">
        <v>0</v>
      </c>
      <c r="AL104" s="56">
        <v>2</v>
      </c>
      <c r="AM104" s="11">
        <v>0</v>
      </c>
      <c r="AN104" s="56">
        <v>2</v>
      </c>
      <c r="AO104" s="11">
        <v>1</v>
      </c>
      <c r="AP104" s="56">
        <v>1</v>
      </c>
      <c r="AQ104" s="11">
        <v>1</v>
      </c>
      <c r="AR104" s="56">
        <v>1</v>
      </c>
      <c r="AS104" s="56">
        <v>2</v>
      </c>
      <c r="AT104" s="21">
        <v>42</v>
      </c>
      <c r="AU104" s="22">
        <v>4</v>
      </c>
      <c r="AV104" s="57">
        <v>2</v>
      </c>
      <c r="AW104" s="61">
        <v>2</v>
      </c>
      <c r="AX104" s="73">
        <v>2</v>
      </c>
    </row>
    <row r="105" spans="1:50" ht="19.8" x14ac:dyDescent="0.45">
      <c r="A105" s="65">
        <v>1</v>
      </c>
      <c r="B105" s="62">
        <v>1</v>
      </c>
      <c r="C105" s="62">
        <v>1</v>
      </c>
      <c r="D105" s="66">
        <v>2</v>
      </c>
      <c r="E105" s="56">
        <v>2</v>
      </c>
      <c r="F105" s="4" t="s">
        <v>67</v>
      </c>
      <c r="G105" s="52">
        <v>2</v>
      </c>
      <c r="H105">
        <v>38</v>
      </c>
      <c r="I105" s="21">
        <v>2</v>
      </c>
      <c r="J105" s="21">
        <v>50</v>
      </c>
      <c r="K105" s="27">
        <v>22.432302515622492</v>
      </c>
      <c r="L105" s="21">
        <v>2</v>
      </c>
      <c r="M105" s="21">
        <v>1</v>
      </c>
      <c r="N105" s="11" t="s">
        <v>76</v>
      </c>
      <c r="O105" s="21" t="s">
        <v>6</v>
      </c>
      <c r="P105" s="21">
        <v>54</v>
      </c>
      <c r="Q105" s="21" t="s">
        <v>5</v>
      </c>
      <c r="R105" s="21">
        <v>30</v>
      </c>
      <c r="S105" s="21">
        <v>20</v>
      </c>
      <c r="T105" s="21">
        <v>1</v>
      </c>
      <c r="U105" s="21">
        <v>8</v>
      </c>
      <c r="V105" s="21">
        <v>6</v>
      </c>
      <c r="W105" s="8">
        <v>2</v>
      </c>
      <c r="X105" s="32">
        <v>1</v>
      </c>
      <c r="Y105" s="32">
        <v>1</v>
      </c>
      <c r="Z105" s="32">
        <v>1</v>
      </c>
      <c r="AA105" s="32">
        <v>1</v>
      </c>
      <c r="AB105" s="42">
        <v>2</v>
      </c>
      <c r="AC105" s="51">
        <v>1</v>
      </c>
      <c r="AD105" s="11">
        <v>8</v>
      </c>
      <c r="AE105" s="11">
        <v>8</v>
      </c>
      <c r="AF105" s="56">
        <v>1</v>
      </c>
      <c r="AG105" s="11">
        <v>8</v>
      </c>
      <c r="AH105" s="56">
        <v>1</v>
      </c>
      <c r="AI105" s="11">
        <v>0</v>
      </c>
      <c r="AJ105" s="56">
        <v>2</v>
      </c>
      <c r="AK105" s="11">
        <v>4</v>
      </c>
      <c r="AL105" s="56">
        <v>1</v>
      </c>
      <c r="AM105" s="11">
        <v>2</v>
      </c>
      <c r="AN105" s="56">
        <v>1</v>
      </c>
      <c r="AO105" s="11">
        <v>2</v>
      </c>
      <c r="AP105" s="56">
        <v>1</v>
      </c>
      <c r="AQ105" s="11">
        <v>4</v>
      </c>
      <c r="AR105" s="56">
        <v>1</v>
      </c>
      <c r="AS105" s="56">
        <v>2</v>
      </c>
      <c r="AT105" s="21">
        <v>41</v>
      </c>
      <c r="AU105" s="22">
        <v>12</v>
      </c>
      <c r="AV105" s="57">
        <v>1</v>
      </c>
      <c r="AW105" s="61">
        <v>1</v>
      </c>
      <c r="AX105" s="73">
        <v>2</v>
      </c>
    </row>
    <row r="106" spans="1:50" ht="19.8" x14ac:dyDescent="0.45">
      <c r="A106" s="56">
        <v>2</v>
      </c>
      <c r="B106" s="56">
        <v>2</v>
      </c>
      <c r="C106" s="62">
        <v>1</v>
      </c>
      <c r="D106" s="66">
        <v>1</v>
      </c>
      <c r="E106" s="56">
        <v>2</v>
      </c>
      <c r="F106" s="4" t="s">
        <v>67</v>
      </c>
      <c r="G106" s="51">
        <v>2</v>
      </c>
      <c r="H106">
        <v>41</v>
      </c>
      <c r="I106" s="21">
        <v>2</v>
      </c>
      <c r="J106" s="21">
        <v>58</v>
      </c>
      <c r="K106" s="27">
        <v>22.049164946519049</v>
      </c>
      <c r="L106" s="21">
        <v>2</v>
      </c>
      <c r="M106" s="21">
        <v>5</v>
      </c>
      <c r="N106" s="11" t="s">
        <v>76</v>
      </c>
      <c r="O106" s="21" t="s">
        <v>6</v>
      </c>
      <c r="P106" s="21">
        <v>61</v>
      </c>
      <c r="Q106" s="21" t="s">
        <v>3</v>
      </c>
      <c r="R106" s="21">
        <v>39</v>
      </c>
      <c r="S106" s="21">
        <v>19</v>
      </c>
      <c r="T106" s="21">
        <v>2</v>
      </c>
      <c r="U106" s="21">
        <v>8</v>
      </c>
      <c r="V106" s="21">
        <v>48</v>
      </c>
      <c r="W106" s="8">
        <v>2</v>
      </c>
      <c r="X106" s="32">
        <v>1</v>
      </c>
      <c r="Y106" s="32">
        <v>1</v>
      </c>
      <c r="Z106" s="21">
        <v>2</v>
      </c>
      <c r="AA106" s="21">
        <v>2</v>
      </c>
      <c r="AB106" s="42">
        <v>2</v>
      </c>
      <c r="AC106" s="51">
        <v>2</v>
      </c>
      <c r="AD106" s="11">
        <v>0</v>
      </c>
      <c r="AE106" s="11">
        <v>0</v>
      </c>
      <c r="AF106" s="56">
        <v>2</v>
      </c>
      <c r="AG106" s="11">
        <v>0</v>
      </c>
      <c r="AH106" s="56">
        <v>2</v>
      </c>
      <c r="AI106" s="11">
        <v>0</v>
      </c>
      <c r="AJ106" s="56">
        <v>2</v>
      </c>
      <c r="AK106" s="11">
        <v>0</v>
      </c>
      <c r="AL106" s="56">
        <v>2</v>
      </c>
      <c r="AM106" s="11">
        <v>0</v>
      </c>
      <c r="AN106" s="56">
        <v>2</v>
      </c>
      <c r="AO106" s="11">
        <v>0</v>
      </c>
      <c r="AP106" s="56">
        <v>2</v>
      </c>
      <c r="AQ106" s="11">
        <v>0</v>
      </c>
      <c r="AR106" s="56">
        <v>2</v>
      </c>
      <c r="AS106" s="56">
        <v>2</v>
      </c>
      <c r="AT106" s="21">
        <v>40</v>
      </c>
      <c r="AU106" s="22">
        <v>12</v>
      </c>
      <c r="AV106" s="57">
        <v>1</v>
      </c>
      <c r="AW106" s="61">
        <v>1</v>
      </c>
      <c r="AX106" s="73">
        <v>2</v>
      </c>
    </row>
    <row r="107" spans="1:50" ht="19.8" x14ac:dyDescent="0.45">
      <c r="A107" s="56">
        <v>2</v>
      </c>
      <c r="B107" s="56">
        <v>2</v>
      </c>
      <c r="C107" s="62">
        <v>2</v>
      </c>
      <c r="D107" s="55">
        <v>1</v>
      </c>
      <c r="E107" s="56">
        <v>2</v>
      </c>
      <c r="F107" s="4" t="s">
        <v>67</v>
      </c>
      <c r="G107" s="52">
        <v>2</v>
      </c>
      <c r="H107">
        <v>48</v>
      </c>
      <c r="I107" s="2">
        <v>1</v>
      </c>
      <c r="J107" s="2">
        <v>35</v>
      </c>
      <c r="K107" s="18">
        <v>21.829952199932254</v>
      </c>
      <c r="L107" s="3">
        <v>2</v>
      </c>
      <c r="M107" s="11">
        <v>9</v>
      </c>
      <c r="N107" s="11" t="s">
        <v>76</v>
      </c>
      <c r="O107" s="11" t="s">
        <v>4</v>
      </c>
      <c r="P107" s="11">
        <v>69</v>
      </c>
      <c r="Q107" s="11" t="s">
        <v>3</v>
      </c>
      <c r="R107" s="17">
        <v>23</v>
      </c>
      <c r="S107" s="16">
        <v>12</v>
      </c>
      <c r="T107" s="15">
        <v>1.2</v>
      </c>
      <c r="U107" s="9">
        <v>7</v>
      </c>
      <c r="V107" s="11">
        <v>24</v>
      </c>
      <c r="W107" s="8">
        <v>1</v>
      </c>
      <c r="X107" s="40">
        <v>1</v>
      </c>
      <c r="Y107" s="40">
        <v>1</v>
      </c>
      <c r="Z107" s="40">
        <v>1</v>
      </c>
      <c r="AA107" s="11">
        <v>2</v>
      </c>
      <c r="AB107" s="41">
        <v>2</v>
      </c>
      <c r="AC107" s="54">
        <v>1</v>
      </c>
      <c r="AD107" s="9">
        <v>2</v>
      </c>
      <c r="AE107" s="7">
        <v>1</v>
      </c>
      <c r="AF107" s="55">
        <v>2</v>
      </c>
      <c r="AG107" s="7">
        <v>2</v>
      </c>
      <c r="AH107" s="55">
        <v>1</v>
      </c>
      <c r="AI107" s="7">
        <v>0</v>
      </c>
      <c r="AJ107" s="55">
        <v>2</v>
      </c>
      <c r="AK107" s="7">
        <v>1</v>
      </c>
      <c r="AL107" s="55">
        <v>1</v>
      </c>
      <c r="AM107" s="7">
        <v>0</v>
      </c>
      <c r="AN107" s="55">
        <v>2</v>
      </c>
      <c r="AO107" s="7">
        <v>0</v>
      </c>
      <c r="AP107" s="55">
        <v>2</v>
      </c>
      <c r="AQ107" s="7">
        <v>0</v>
      </c>
      <c r="AR107" s="55">
        <v>2</v>
      </c>
      <c r="AS107" s="55">
        <v>2</v>
      </c>
      <c r="AT107" s="13">
        <v>41</v>
      </c>
      <c r="AU107" s="22">
        <v>0</v>
      </c>
      <c r="AV107" s="57">
        <v>2</v>
      </c>
      <c r="AW107" s="61">
        <v>2</v>
      </c>
      <c r="AX107" s="73">
        <v>2</v>
      </c>
    </row>
    <row r="108" spans="1:50" ht="19.8" x14ac:dyDescent="0.45">
      <c r="A108" s="56">
        <v>2</v>
      </c>
      <c r="B108" s="56">
        <v>2</v>
      </c>
      <c r="C108" s="62">
        <v>1</v>
      </c>
      <c r="D108" s="66">
        <v>1</v>
      </c>
      <c r="E108" s="56">
        <v>2</v>
      </c>
      <c r="F108" s="4" t="s">
        <v>67</v>
      </c>
      <c r="G108" s="52">
        <v>2</v>
      </c>
      <c r="H108">
        <v>50</v>
      </c>
      <c r="I108" s="21">
        <v>1</v>
      </c>
      <c r="J108" s="21">
        <v>44</v>
      </c>
      <c r="K108" s="27">
        <v>21.79930795847751</v>
      </c>
      <c r="L108" s="21">
        <v>2</v>
      </c>
      <c r="M108" s="21">
        <v>7</v>
      </c>
      <c r="N108" s="11" t="s">
        <v>76</v>
      </c>
      <c r="O108" s="21" t="s">
        <v>4</v>
      </c>
      <c r="P108" s="21">
        <v>60</v>
      </c>
      <c r="Q108" s="21" t="s">
        <v>3</v>
      </c>
      <c r="R108" s="21">
        <v>30</v>
      </c>
      <c r="S108" s="21">
        <v>14</v>
      </c>
      <c r="T108" s="21">
        <v>4</v>
      </c>
      <c r="U108" s="21">
        <v>7</v>
      </c>
      <c r="V108" s="21">
        <v>6</v>
      </c>
      <c r="W108" s="8">
        <v>1</v>
      </c>
      <c r="X108" s="32">
        <v>1</v>
      </c>
      <c r="Y108" s="32">
        <v>1</v>
      </c>
      <c r="Z108" s="21">
        <v>2</v>
      </c>
      <c r="AA108" s="21">
        <v>2</v>
      </c>
      <c r="AB108" s="42">
        <v>2</v>
      </c>
      <c r="AC108" s="51">
        <v>1</v>
      </c>
      <c r="AD108" s="11">
        <v>3</v>
      </c>
      <c r="AE108" s="11">
        <v>3</v>
      </c>
      <c r="AF108" s="56">
        <v>1</v>
      </c>
      <c r="AG108" s="11">
        <v>3</v>
      </c>
      <c r="AH108" s="56">
        <v>1</v>
      </c>
      <c r="AI108" s="11">
        <v>0</v>
      </c>
      <c r="AJ108" s="56">
        <v>2</v>
      </c>
      <c r="AK108" s="11">
        <v>3</v>
      </c>
      <c r="AL108" s="56">
        <v>1</v>
      </c>
      <c r="AM108" s="11">
        <v>0</v>
      </c>
      <c r="AN108" s="56">
        <v>2</v>
      </c>
      <c r="AO108" s="11">
        <v>0</v>
      </c>
      <c r="AP108" s="56">
        <v>2</v>
      </c>
      <c r="AQ108" s="11">
        <v>0</v>
      </c>
      <c r="AR108" s="56">
        <v>2</v>
      </c>
      <c r="AS108" s="56">
        <v>2</v>
      </c>
      <c r="AT108" s="21">
        <v>43</v>
      </c>
      <c r="AU108" s="22">
        <v>6</v>
      </c>
      <c r="AV108" s="57">
        <v>2</v>
      </c>
      <c r="AW108" s="61">
        <v>2</v>
      </c>
      <c r="AX108" s="73">
        <v>2</v>
      </c>
    </row>
    <row r="109" spans="1:50" ht="19.8" x14ac:dyDescent="0.45">
      <c r="A109" s="56">
        <v>2</v>
      </c>
      <c r="B109" s="56">
        <v>2</v>
      </c>
      <c r="C109" s="62">
        <v>1</v>
      </c>
      <c r="D109" s="56">
        <v>2</v>
      </c>
      <c r="E109" s="56">
        <v>2</v>
      </c>
      <c r="F109" s="4" t="s">
        <v>67</v>
      </c>
      <c r="G109" s="51">
        <v>2</v>
      </c>
      <c r="H109">
        <v>54</v>
      </c>
      <c r="I109" s="2">
        <v>2</v>
      </c>
      <c r="J109" s="2">
        <v>57</v>
      </c>
      <c r="K109" s="18">
        <v>18.195482773624459</v>
      </c>
      <c r="L109" s="3" t="s">
        <v>9</v>
      </c>
      <c r="M109" s="11">
        <v>4</v>
      </c>
      <c r="N109" s="11" t="s">
        <v>76</v>
      </c>
      <c r="O109" s="11" t="s">
        <v>6</v>
      </c>
      <c r="P109" s="11">
        <v>61</v>
      </c>
      <c r="Q109" s="11" t="s">
        <v>3</v>
      </c>
      <c r="R109" s="17">
        <v>44</v>
      </c>
      <c r="S109" s="16">
        <v>13</v>
      </c>
      <c r="T109" s="15">
        <v>2.5</v>
      </c>
      <c r="U109" s="9">
        <v>8</v>
      </c>
      <c r="V109" s="11">
        <v>12</v>
      </c>
      <c r="W109" s="8">
        <v>2</v>
      </c>
      <c r="X109" s="40">
        <v>1</v>
      </c>
      <c r="Y109" s="11">
        <v>2</v>
      </c>
      <c r="Z109" s="11">
        <v>2</v>
      </c>
      <c r="AA109" s="40">
        <v>1</v>
      </c>
      <c r="AB109" s="41">
        <v>2</v>
      </c>
      <c r="AC109" s="54">
        <v>2</v>
      </c>
      <c r="AD109" s="9">
        <v>1</v>
      </c>
      <c r="AE109" s="7">
        <v>1</v>
      </c>
      <c r="AF109" s="55">
        <v>2</v>
      </c>
      <c r="AG109" s="7">
        <v>1</v>
      </c>
      <c r="AH109" s="55">
        <v>1</v>
      </c>
      <c r="AI109" s="7">
        <v>0</v>
      </c>
      <c r="AJ109" s="55">
        <v>2</v>
      </c>
      <c r="AK109" s="7">
        <v>0</v>
      </c>
      <c r="AL109" s="55">
        <v>2</v>
      </c>
      <c r="AM109" s="7">
        <v>0</v>
      </c>
      <c r="AN109" s="55">
        <v>2</v>
      </c>
      <c r="AO109" s="7">
        <v>0</v>
      </c>
      <c r="AP109" s="55">
        <v>2</v>
      </c>
      <c r="AQ109" s="7">
        <v>1</v>
      </c>
      <c r="AR109" s="55">
        <v>1</v>
      </c>
      <c r="AS109" s="55">
        <v>2</v>
      </c>
      <c r="AT109" s="13">
        <v>38</v>
      </c>
      <c r="AU109" s="22">
        <v>2</v>
      </c>
      <c r="AV109" s="57">
        <v>2</v>
      </c>
      <c r="AW109" s="61">
        <v>2</v>
      </c>
      <c r="AX109" s="73">
        <v>2</v>
      </c>
    </row>
    <row r="110" spans="1:50" ht="19.8" x14ac:dyDescent="0.45">
      <c r="A110" s="56">
        <v>2</v>
      </c>
      <c r="B110" s="56">
        <v>2</v>
      </c>
      <c r="C110" s="62">
        <v>1</v>
      </c>
      <c r="D110" s="66">
        <v>2</v>
      </c>
      <c r="E110" s="56">
        <v>2</v>
      </c>
      <c r="F110" s="4" t="s">
        <v>67</v>
      </c>
      <c r="G110" s="51">
        <v>2</v>
      </c>
      <c r="H110">
        <v>55</v>
      </c>
      <c r="I110" s="21">
        <v>2</v>
      </c>
      <c r="J110" s="21">
        <v>36</v>
      </c>
      <c r="K110" s="27">
        <v>25.78125</v>
      </c>
      <c r="L110" s="21">
        <v>2</v>
      </c>
      <c r="M110" s="21">
        <v>6</v>
      </c>
      <c r="N110" s="11" t="s">
        <v>76</v>
      </c>
      <c r="O110" s="21" t="s">
        <v>4</v>
      </c>
      <c r="P110" s="21">
        <v>63</v>
      </c>
      <c r="Q110" s="21" t="s">
        <v>3</v>
      </c>
      <c r="R110" s="21">
        <v>22</v>
      </c>
      <c r="S110" s="21">
        <v>13</v>
      </c>
      <c r="T110" s="21">
        <v>2</v>
      </c>
      <c r="U110" s="21">
        <v>8</v>
      </c>
      <c r="V110" s="21">
        <v>72</v>
      </c>
      <c r="W110" s="8">
        <v>1</v>
      </c>
      <c r="X110" s="32">
        <v>1</v>
      </c>
      <c r="Y110" s="32">
        <v>1</v>
      </c>
      <c r="Z110" s="32">
        <v>1</v>
      </c>
      <c r="AA110" s="32">
        <v>1</v>
      </c>
      <c r="AB110" s="42">
        <v>2</v>
      </c>
      <c r="AC110" s="51">
        <v>2</v>
      </c>
      <c r="AD110" s="11">
        <v>0</v>
      </c>
      <c r="AE110" s="11">
        <v>0</v>
      </c>
      <c r="AF110" s="56">
        <v>2</v>
      </c>
      <c r="AG110" s="11">
        <v>0</v>
      </c>
      <c r="AH110" s="56">
        <v>2</v>
      </c>
      <c r="AI110" s="11">
        <v>0</v>
      </c>
      <c r="AJ110" s="56">
        <v>2</v>
      </c>
      <c r="AK110" s="11">
        <v>0</v>
      </c>
      <c r="AL110" s="56">
        <v>2</v>
      </c>
      <c r="AM110" s="11">
        <v>0</v>
      </c>
      <c r="AN110" s="56">
        <v>2</v>
      </c>
      <c r="AO110" s="11">
        <v>0</v>
      </c>
      <c r="AP110" s="56">
        <v>2</v>
      </c>
      <c r="AQ110" s="11">
        <v>0</v>
      </c>
      <c r="AR110" s="56">
        <v>2</v>
      </c>
      <c r="AS110" s="56">
        <v>2</v>
      </c>
      <c r="AT110" s="21">
        <v>40</v>
      </c>
      <c r="AU110" s="22">
        <v>5</v>
      </c>
      <c r="AV110" s="57">
        <v>2</v>
      </c>
      <c r="AW110" s="61">
        <v>2</v>
      </c>
      <c r="AX110" s="73">
        <v>2</v>
      </c>
    </row>
    <row r="111" spans="1:50" ht="19.8" x14ac:dyDescent="0.45">
      <c r="A111" s="56">
        <v>2</v>
      </c>
      <c r="B111" s="56">
        <v>2</v>
      </c>
      <c r="C111" s="62">
        <v>1</v>
      </c>
      <c r="D111" s="66">
        <v>1</v>
      </c>
      <c r="E111" s="56">
        <v>2</v>
      </c>
      <c r="F111" s="4" t="s">
        <v>67</v>
      </c>
      <c r="G111" s="52">
        <v>2</v>
      </c>
      <c r="H111">
        <v>56</v>
      </c>
      <c r="I111" s="21">
        <v>2</v>
      </c>
      <c r="J111" s="21">
        <v>39</v>
      </c>
      <c r="K111" s="27">
        <v>20.811654526534859</v>
      </c>
      <c r="L111" s="21">
        <v>2</v>
      </c>
      <c r="M111" s="21">
        <v>8</v>
      </c>
      <c r="N111" s="11" t="s">
        <v>76</v>
      </c>
      <c r="O111" s="21" t="s">
        <v>4</v>
      </c>
      <c r="P111" s="21">
        <v>60</v>
      </c>
      <c r="Q111" s="21" t="s">
        <v>3</v>
      </c>
      <c r="R111" s="21">
        <v>21</v>
      </c>
      <c r="S111" s="21">
        <v>18</v>
      </c>
      <c r="T111" s="21">
        <v>3</v>
      </c>
      <c r="U111" s="21">
        <v>8</v>
      </c>
      <c r="V111" s="21">
        <v>24</v>
      </c>
      <c r="W111" s="8">
        <v>1</v>
      </c>
      <c r="X111" s="32">
        <v>1</v>
      </c>
      <c r="Y111" s="32">
        <v>1</v>
      </c>
      <c r="Z111" s="32">
        <v>1</v>
      </c>
      <c r="AA111" s="32">
        <v>1</v>
      </c>
      <c r="AB111" s="42">
        <v>2</v>
      </c>
      <c r="AC111" s="51">
        <v>1</v>
      </c>
      <c r="AD111" s="11">
        <v>8</v>
      </c>
      <c r="AE111" s="11">
        <v>4</v>
      </c>
      <c r="AF111" s="56">
        <v>1</v>
      </c>
      <c r="AG111" s="11">
        <v>4</v>
      </c>
      <c r="AH111" s="56">
        <v>1</v>
      </c>
      <c r="AI111" s="11">
        <v>5</v>
      </c>
      <c r="AJ111" s="56">
        <v>1</v>
      </c>
      <c r="AK111" s="11">
        <v>3</v>
      </c>
      <c r="AL111" s="56">
        <v>1</v>
      </c>
      <c r="AM111" s="11">
        <v>1</v>
      </c>
      <c r="AN111" s="56">
        <v>1</v>
      </c>
      <c r="AO111" s="11">
        <v>1</v>
      </c>
      <c r="AP111" s="56">
        <v>1</v>
      </c>
      <c r="AQ111" s="11">
        <v>2</v>
      </c>
      <c r="AR111" s="56">
        <v>1</v>
      </c>
      <c r="AS111" s="56">
        <v>1</v>
      </c>
      <c r="AT111" s="21">
        <v>40</v>
      </c>
      <c r="AU111" s="22">
        <v>2</v>
      </c>
      <c r="AV111" s="57">
        <v>2</v>
      </c>
      <c r="AW111" s="61">
        <v>2</v>
      </c>
      <c r="AX111" s="73">
        <v>2</v>
      </c>
    </row>
    <row r="112" spans="1:50" ht="19.8" x14ac:dyDescent="0.45">
      <c r="A112" s="65">
        <v>1</v>
      </c>
      <c r="B112" s="62">
        <v>1</v>
      </c>
      <c r="C112" s="63">
        <v>1</v>
      </c>
      <c r="D112" s="66">
        <v>2</v>
      </c>
      <c r="E112" s="56">
        <v>2</v>
      </c>
      <c r="F112" s="4" t="s">
        <v>67</v>
      </c>
      <c r="G112" s="52">
        <v>2</v>
      </c>
      <c r="H112">
        <v>61</v>
      </c>
      <c r="I112" s="2">
        <v>2</v>
      </c>
      <c r="J112" s="2">
        <v>35</v>
      </c>
      <c r="K112" s="18">
        <v>18.178670360110804</v>
      </c>
      <c r="L112" s="3">
        <v>1</v>
      </c>
      <c r="M112" s="11">
        <v>1</v>
      </c>
      <c r="N112" s="11" t="s">
        <v>76</v>
      </c>
      <c r="O112" s="11" t="s">
        <v>6</v>
      </c>
      <c r="P112" s="11">
        <v>61</v>
      </c>
      <c r="Q112" s="11" t="s">
        <v>3</v>
      </c>
      <c r="R112" s="17">
        <v>16</v>
      </c>
      <c r="S112" s="16">
        <v>19</v>
      </c>
      <c r="T112" s="15">
        <v>2.5</v>
      </c>
      <c r="U112" s="9">
        <v>6</v>
      </c>
      <c r="V112" s="11">
        <v>6</v>
      </c>
      <c r="W112" s="8">
        <v>1</v>
      </c>
      <c r="X112" s="40">
        <v>1</v>
      </c>
      <c r="Y112" s="11">
        <v>2</v>
      </c>
      <c r="Z112" s="11">
        <v>2</v>
      </c>
      <c r="AA112" s="11">
        <v>2</v>
      </c>
      <c r="AB112" s="41">
        <v>2</v>
      </c>
      <c r="AC112" s="54">
        <v>1</v>
      </c>
      <c r="AD112" s="9">
        <v>3</v>
      </c>
      <c r="AE112" s="7">
        <v>2</v>
      </c>
      <c r="AF112" s="55">
        <v>1</v>
      </c>
      <c r="AG112" s="7">
        <v>2</v>
      </c>
      <c r="AH112" s="55">
        <v>1</v>
      </c>
      <c r="AI112" s="7">
        <v>1</v>
      </c>
      <c r="AJ112" s="55">
        <v>1</v>
      </c>
      <c r="AK112" s="7">
        <v>1</v>
      </c>
      <c r="AL112" s="55">
        <v>1</v>
      </c>
      <c r="AM112" s="7">
        <v>0</v>
      </c>
      <c r="AN112" s="55">
        <v>2</v>
      </c>
      <c r="AO112" s="7">
        <v>1</v>
      </c>
      <c r="AP112" s="55">
        <v>1</v>
      </c>
      <c r="AQ112" s="7">
        <v>1</v>
      </c>
      <c r="AR112" s="55">
        <v>1</v>
      </c>
      <c r="AS112" s="55">
        <v>1</v>
      </c>
      <c r="AT112" s="13">
        <v>41</v>
      </c>
      <c r="AU112" s="22">
        <v>6</v>
      </c>
      <c r="AV112" s="57">
        <v>2</v>
      </c>
      <c r="AW112" s="61">
        <v>2</v>
      </c>
      <c r="AX112" s="74">
        <v>1</v>
      </c>
    </row>
    <row r="113" spans="1:50" ht="19.8" x14ac:dyDescent="0.45">
      <c r="A113" s="56">
        <v>2</v>
      </c>
      <c r="B113" s="56">
        <v>2</v>
      </c>
      <c r="C113" s="62">
        <v>1</v>
      </c>
      <c r="D113" s="66">
        <v>1</v>
      </c>
      <c r="E113" s="56">
        <v>2</v>
      </c>
      <c r="F113" s="4" t="s">
        <v>67</v>
      </c>
      <c r="G113" s="53">
        <v>1</v>
      </c>
      <c r="H113">
        <v>62</v>
      </c>
      <c r="I113" s="21">
        <v>2</v>
      </c>
      <c r="J113" s="21">
        <v>45</v>
      </c>
      <c r="K113" s="27">
        <v>26.14268848035082</v>
      </c>
      <c r="L113" s="21">
        <v>2</v>
      </c>
      <c r="M113" s="21">
        <v>3</v>
      </c>
      <c r="N113" s="11" t="s">
        <v>76</v>
      </c>
      <c r="O113" s="21" t="s">
        <v>6</v>
      </c>
      <c r="P113" s="21">
        <v>60</v>
      </c>
      <c r="Q113" s="21" t="s">
        <v>3</v>
      </c>
      <c r="R113" s="21">
        <v>7</v>
      </c>
      <c r="S113" s="21">
        <v>38</v>
      </c>
      <c r="T113" s="21">
        <v>1.5</v>
      </c>
      <c r="U113" s="21">
        <v>8</v>
      </c>
      <c r="V113" s="21">
        <v>12</v>
      </c>
      <c r="W113" s="8">
        <v>1</v>
      </c>
      <c r="X113" s="32">
        <v>1</v>
      </c>
      <c r="Y113" s="32">
        <v>1</v>
      </c>
      <c r="Z113" s="21">
        <v>2</v>
      </c>
      <c r="AA113" s="32">
        <v>1</v>
      </c>
      <c r="AB113" s="42">
        <v>2</v>
      </c>
      <c r="AC113" s="51">
        <v>1</v>
      </c>
      <c r="AD113" s="11">
        <v>5</v>
      </c>
      <c r="AE113" s="11">
        <v>3</v>
      </c>
      <c r="AF113" s="56">
        <v>1</v>
      </c>
      <c r="AG113" s="11">
        <v>4</v>
      </c>
      <c r="AH113" s="56">
        <v>1</v>
      </c>
      <c r="AI113" s="11">
        <v>1</v>
      </c>
      <c r="AJ113" s="56">
        <v>1</v>
      </c>
      <c r="AK113" s="11">
        <v>1</v>
      </c>
      <c r="AL113" s="56">
        <v>1</v>
      </c>
      <c r="AM113" s="11">
        <v>0</v>
      </c>
      <c r="AN113" s="56">
        <v>2</v>
      </c>
      <c r="AO113" s="11">
        <v>2</v>
      </c>
      <c r="AP113" s="56">
        <v>1</v>
      </c>
      <c r="AQ113" s="11">
        <v>2</v>
      </c>
      <c r="AR113" s="56">
        <v>1</v>
      </c>
      <c r="AS113" s="56">
        <v>1</v>
      </c>
      <c r="AT113" s="21">
        <v>42</v>
      </c>
      <c r="AU113" s="22">
        <v>4</v>
      </c>
      <c r="AV113" s="57">
        <v>2</v>
      </c>
      <c r="AW113" s="61">
        <v>2</v>
      </c>
      <c r="AX113" s="73">
        <v>2</v>
      </c>
    </row>
    <row r="114" spans="1:50" ht="19.8" x14ac:dyDescent="0.45">
      <c r="A114" s="56">
        <v>2</v>
      </c>
      <c r="B114" s="56">
        <v>2</v>
      </c>
      <c r="C114" s="62">
        <v>2</v>
      </c>
      <c r="D114" s="55">
        <v>1</v>
      </c>
      <c r="E114" s="56">
        <v>2</v>
      </c>
      <c r="F114" s="4" t="s">
        <v>67</v>
      </c>
      <c r="G114" s="51">
        <v>2</v>
      </c>
      <c r="H114">
        <v>63</v>
      </c>
      <c r="I114" s="2">
        <v>2</v>
      </c>
      <c r="J114" s="2">
        <v>20</v>
      </c>
      <c r="K114" s="18">
        <v>26.769779892920884</v>
      </c>
      <c r="L114" s="3">
        <v>2</v>
      </c>
      <c r="M114" s="11">
        <v>0</v>
      </c>
      <c r="N114" s="11" t="s">
        <v>76</v>
      </c>
      <c r="O114" s="11" t="s">
        <v>6</v>
      </c>
      <c r="P114" s="11">
        <v>63</v>
      </c>
      <c r="Q114" s="11" t="s">
        <v>3</v>
      </c>
      <c r="R114" s="17">
        <v>8</v>
      </c>
      <c r="S114" s="16">
        <v>12</v>
      </c>
      <c r="T114" s="15">
        <v>1</v>
      </c>
      <c r="U114" s="9">
        <v>8</v>
      </c>
      <c r="V114" s="11">
        <v>6</v>
      </c>
      <c r="W114" s="8">
        <v>1</v>
      </c>
      <c r="X114" s="40">
        <v>1</v>
      </c>
      <c r="Y114" s="40">
        <v>1</v>
      </c>
      <c r="Z114" s="40">
        <v>1</v>
      </c>
      <c r="AA114" s="11">
        <v>2</v>
      </c>
      <c r="AB114" s="41">
        <v>2</v>
      </c>
      <c r="AC114" s="54">
        <v>2</v>
      </c>
      <c r="AD114" s="9">
        <v>1</v>
      </c>
      <c r="AE114" s="7">
        <v>1</v>
      </c>
      <c r="AF114" s="55">
        <v>2</v>
      </c>
      <c r="AG114" s="7">
        <v>1</v>
      </c>
      <c r="AH114" s="55">
        <v>1</v>
      </c>
      <c r="AI114" s="7">
        <v>0</v>
      </c>
      <c r="AJ114" s="55">
        <v>2</v>
      </c>
      <c r="AK114" s="7">
        <v>0</v>
      </c>
      <c r="AL114" s="55">
        <v>2</v>
      </c>
      <c r="AM114" s="7">
        <v>0</v>
      </c>
      <c r="AN114" s="55">
        <v>2</v>
      </c>
      <c r="AO114" s="7">
        <v>0</v>
      </c>
      <c r="AP114" s="55">
        <v>2</v>
      </c>
      <c r="AQ114" s="7">
        <v>1</v>
      </c>
      <c r="AR114" s="55">
        <v>1</v>
      </c>
      <c r="AS114" s="55">
        <v>2</v>
      </c>
      <c r="AT114" s="13"/>
      <c r="AU114" s="22">
        <v>10</v>
      </c>
      <c r="AV114" s="51">
        <v>1</v>
      </c>
      <c r="AW114" s="61">
        <v>1</v>
      </c>
      <c r="AX114" s="73">
        <v>2</v>
      </c>
    </row>
    <row r="115" spans="1:50" ht="19.8" x14ac:dyDescent="0.45">
      <c r="A115" s="56">
        <v>2</v>
      </c>
      <c r="B115" s="62">
        <v>1</v>
      </c>
      <c r="C115" s="56">
        <v>2</v>
      </c>
      <c r="D115" s="55">
        <v>1</v>
      </c>
      <c r="E115" s="56">
        <v>2</v>
      </c>
      <c r="F115" s="4" t="s">
        <v>67</v>
      </c>
      <c r="G115" s="51">
        <v>2</v>
      </c>
      <c r="H115">
        <v>64</v>
      </c>
      <c r="I115" s="2">
        <v>1</v>
      </c>
      <c r="J115" s="2">
        <v>38</v>
      </c>
      <c r="K115" s="18">
        <v>24.776795249690291</v>
      </c>
      <c r="L115" s="3">
        <v>2</v>
      </c>
      <c r="M115" s="11">
        <v>9</v>
      </c>
      <c r="N115" s="11" t="s">
        <v>76</v>
      </c>
      <c r="O115" s="11" t="s">
        <v>4</v>
      </c>
      <c r="P115" s="11">
        <v>64</v>
      </c>
      <c r="Q115" s="11" t="s">
        <v>3</v>
      </c>
      <c r="R115" s="17">
        <v>12</v>
      </c>
      <c r="S115" s="16">
        <v>26</v>
      </c>
      <c r="T115" s="15">
        <v>1</v>
      </c>
      <c r="U115" s="9">
        <v>8</v>
      </c>
      <c r="V115" s="11">
        <v>6</v>
      </c>
      <c r="W115" s="8">
        <v>1</v>
      </c>
      <c r="X115" s="40">
        <v>1</v>
      </c>
      <c r="Y115" s="40">
        <v>1</v>
      </c>
      <c r="Z115" s="40">
        <v>1</v>
      </c>
      <c r="AA115" s="11">
        <v>2</v>
      </c>
      <c r="AB115" s="41">
        <v>2</v>
      </c>
      <c r="AC115" s="54">
        <v>2</v>
      </c>
      <c r="AD115" s="9">
        <v>1</v>
      </c>
      <c r="AE115" s="7">
        <v>1</v>
      </c>
      <c r="AF115" s="55">
        <v>2</v>
      </c>
      <c r="AG115" s="7">
        <v>1</v>
      </c>
      <c r="AH115" s="55">
        <v>1</v>
      </c>
      <c r="AI115" s="7">
        <v>0</v>
      </c>
      <c r="AJ115" s="55">
        <v>2</v>
      </c>
      <c r="AK115" s="7">
        <v>1</v>
      </c>
      <c r="AL115" s="55">
        <v>1</v>
      </c>
      <c r="AM115" s="7">
        <v>0</v>
      </c>
      <c r="AN115" s="55">
        <v>2</v>
      </c>
      <c r="AO115" s="7">
        <v>0</v>
      </c>
      <c r="AP115" s="55">
        <v>2</v>
      </c>
      <c r="AQ115" s="7">
        <v>0</v>
      </c>
      <c r="AR115" s="55">
        <v>2</v>
      </c>
      <c r="AS115" s="55">
        <v>2</v>
      </c>
      <c r="AT115" s="13">
        <v>40</v>
      </c>
      <c r="AU115" s="22">
        <v>6</v>
      </c>
      <c r="AV115" s="57">
        <v>2</v>
      </c>
      <c r="AW115" s="61">
        <v>2</v>
      </c>
      <c r="AX115" s="73">
        <v>1</v>
      </c>
    </row>
    <row r="116" spans="1:50" ht="19.8" x14ac:dyDescent="0.45">
      <c r="A116" s="56">
        <v>2</v>
      </c>
      <c r="B116" s="56">
        <v>2</v>
      </c>
      <c r="C116" s="56">
        <v>2</v>
      </c>
      <c r="D116" s="56">
        <v>2</v>
      </c>
      <c r="E116" s="67">
        <v>1</v>
      </c>
      <c r="F116" s="4" t="s">
        <v>67</v>
      </c>
      <c r="G116" s="51">
        <v>2</v>
      </c>
      <c r="H116">
        <v>65</v>
      </c>
      <c r="I116" s="2">
        <v>2</v>
      </c>
      <c r="J116" s="2">
        <v>61</v>
      </c>
      <c r="K116" s="18">
        <v>22.189349112426033</v>
      </c>
      <c r="L116" s="3">
        <v>2</v>
      </c>
      <c r="M116" s="11">
        <v>0</v>
      </c>
      <c r="N116" s="11" t="s">
        <v>76</v>
      </c>
      <c r="O116" s="11" t="s">
        <v>6</v>
      </c>
      <c r="P116" s="11">
        <v>45</v>
      </c>
      <c r="Q116" s="11" t="s">
        <v>11</v>
      </c>
      <c r="R116" s="17">
        <v>40</v>
      </c>
      <c r="S116" s="16">
        <v>21</v>
      </c>
      <c r="T116" s="15">
        <v>0.1</v>
      </c>
      <c r="U116" s="9">
        <v>7</v>
      </c>
      <c r="V116" s="11">
        <v>12</v>
      </c>
      <c r="W116" s="8">
        <v>1</v>
      </c>
      <c r="X116" s="40">
        <v>1</v>
      </c>
      <c r="Y116" s="11">
        <v>2</v>
      </c>
      <c r="Z116" s="40">
        <v>1</v>
      </c>
      <c r="AA116" s="40">
        <v>1</v>
      </c>
      <c r="AB116" s="41">
        <v>2</v>
      </c>
      <c r="AC116" s="54">
        <v>2</v>
      </c>
      <c r="AD116" s="9">
        <v>0</v>
      </c>
      <c r="AE116" s="7">
        <v>0</v>
      </c>
      <c r="AF116" s="55">
        <v>2</v>
      </c>
      <c r="AG116" s="7">
        <v>0</v>
      </c>
      <c r="AH116" s="55">
        <v>2</v>
      </c>
      <c r="AI116" s="7">
        <v>0</v>
      </c>
      <c r="AJ116" s="55">
        <v>2</v>
      </c>
      <c r="AK116" s="7">
        <v>0</v>
      </c>
      <c r="AL116" s="55">
        <v>2</v>
      </c>
      <c r="AM116" s="7">
        <v>0</v>
      </c>
      <c r="AN116" s="55">
        <v>2</v>
      </c>
      <c r="AO116" s="7">
        <v>0</v>
      </c>
      <c r="AP116" s="55">
        <v>2</v>
      </c>
      <c r="AQ116" s="7">
        <v>0</v>
      </c>
      <c r="AR116" s="55">
        <v>2</v>
      </c>
      <c r="AS116" s="55">
        <v>2</v>
      </c>
      <c r="AT116" s="13">
        <v>42</v>
      </c>
      <c r="AU116" s="22">
        <v>6</v>
      </c>
      <c r="AV116" s="57">
        <v>2</v>
      </c>
      <c r="AW116" s="61">
        <v>2</v>
      </c>
      <c r="AX116" s="73">
        <v>2</v>
      </c>
    </row>
    <row r="117" spans="1:50" ht="19.8" x14ac:dyDescent="0.45">
      <c r="A117" s="56">
        <v>2</v>
      </c>
      <c r="B117" s="56">
        <v>2</v>
      </c>
      <c r="C117" s="62">
        <v>1</v>
      </c>
      <c r="D117" s="66">
        <v>1</v>
      </c>
      <c r="E117" s="56">
        <v>2</v>
      </c>
      <c r="F117" s="4" t="s">
        <v>67</v>
      </c>
      <c r="G117" s="52">
        <v>2</v>
      </c>
      <c r="H117">
        <v>66</v>
      </c>
      <c r="I117" s="21">
        <v>2</v>
      </c>
      <c r="J117" s="21">
        <v>36</v>
      </c>
      <c r="K117" s="27">
        <v>22.386314277122523</v>
      </c>
      <c r="L117" s="21">
        <v>2</v>
      </c>
      <c r="M117" s="21">
        <v>5</v>
      </c>
      <c r="N117" s="11" t="s">
        <v>76</v>
      </c>
      <c r="O117" s="21" t="s">
        <v>6</v>
      </c>
      <c r="P117" s="21">
        <v>58</v>
      </c>
      <c r="Q117" s="21" t="s">
        <v>7</v>
      </c>
      <c r="R117" s="21">
        <v>15</v>
      </c>
      <c r="S117" s="21">
        <v>21</v>
      </c>
      <c r="T117" s="21">
        <v>10</v>
      </c>
      <c r="U117" s="21">
        <v>4</v>
      </c>
      <c r="V117" s="21">
        <v>12</v>
      </c>
      <c r="W117" s="8">
        <v>2</v>
      </c>
      <c r="X117" s="32">
        <v>1</v>
      </c>
      <c r="Y117" s="32">
        <v>1</v>
      </c>
      <c r="Z117" s="32">
        <v>1</v>
      </c>
      <c r="AA117" s="21">
        <v>2</v>
      </c>
      <c r="AB117" s="42">
        <v>2</v>
      </c>
      <c r="AC117" s="51">
        <v>1</v>
      </c>
      <c r="AD117" s="11">
        <v>2</v>
      </c>
      <c r="AE117" s="11">
        <v>2</v>
      </c>
      <c r="AF117" s="56">
        <v>1</v>
      </c>
      <c r="AG117" s="11">
        <v>2</v>
      </c>
      <c r="AH117" s="56">
        <v>1</v>
      </c>
      <c r="AI117" s="11">
        <v>0</v>
      </c>
      <c r="AJ117" s="56">
        <v>2</v>
      </c>
      <c r="AK117" s="11">
        <v>1</v>
      </c>
      <c r="AL117" s="56">
        <v>1</v>
      </c>
      <c r="AM117" s="11">
        <v>1</v>
      </c>
      <c r="AN117" s="56">
        <v>1</v>
      </c>
      <c r="AO117" s="11">
        <v>0</v>
      </c>
      <c r="AP117" s="56">
        <v>2</v>
      </c>
      <c r="AQ117" s="11">
        <v>1</v>
      </c>
      <c r="AR117" s="56">
        <v>1</v>
      </c>
      <c r="AS117" s="56">
        <v>2</v>
      </c>
      <c r="AT117" s="21">
        <v>39</v>
      </c>
      <c r="AU117" s="22">
        <v>2</v>
      </c>
      <c r="AV117" s="57">
        <v>2</v>
      </c>
      <c r="AW117" s="61">
        <v>2</v>
      </c>
      <c r="AX117" s="73">
        <v>2</v>
      </c>
    </row>
    <row r="118" spans="1:50" ht="19.8" x14ac:dyDescent="0.45">
      <c r="A118" s="56">
        <v>2</v>
      </c>
      <c r="B118" s="62">
        <v>1</v>
      </c>
      <c r="C118" s="62">
        <v>1</v>
      </c>
      <c r="D118" s="66">
        <v>2</v>
      </c>
      <c r="E118" s="56">
        <v>2</v>
      </c>
      <c r="F118" s="4" t="s">
        <v>67</v>
      </c>
      <c r="G118" s="53">
        <v>1</v>
      </c>
      <c r="H118">
        <v>67</v>
      </c>
      <c r="I118" s="21">
        <v>1</v>
      </c>
      <c r="J118" s="21">
        <v>42</v>
      </c>
      <c r="K118" s="27">
        <v>20.761245674740486</v>
      </c>
      <c r="L118" s="21">
        <v>2</v>
      </c>
      <c r="M118" s="21">
        <v>13</v>
      </c>
      <c r="N118" s="21" t="s">
        <v>77</v>
      </c>
      <c r="O118" s="21" t="s">
        <v>8</v>
      </c>
      <c r="P118" s="21">
        <v>69</v>
      </c>
      <c r="Q118" s="21" t="s">
        <v>3</v>
      </c>
      <c r="R118" s="21">
        <v>29</v>
      </c>
      <c r="S118" s="21">
        <v>13</v>
      </c>
      <c r="T118" s="21">
        <v>4</v>
      </c>
      <c r="U118" s="21">
        <v>8</v>
      </c>
      <c r="V118" s="21">
        <v>24</v>
      </c>
      <c r="W118" s="8">
        <v>1</v>
      </c>
      <c r="X118" s="32">
        <v>1</v>
      </c>
      <c r="Y118" s="21">
        <v>2</v>
      </c>
      <c r="Z118" s="32">
        <v>1</v>
      </c>
      <c r="AA118" s="21">
        <v>2</v>
      </c>
      <c r="AB118" s="42">
        <v>2</v>
      </c>
      <c r="AC118" s="51">
        <v>1</v>
      </c>
      <c r="AD118" s="11">
        <v>12</v>
      </c>
      <c r="AE118" s="11">
        <v>9</v>
      </c>
      <c r="AF118" s="56">
        <v>1</v>
      </c>
      <c r="AG118" s="11">
        <v>10</v>
      </c>
      <c r="AH118" s="56">
        <v>1</v>
      </c>
      <c r="AI118" s="11">
        <v>5</v>
      </c>
      <c r="AJ118" s="56" t="s">
        <v>70</v>
      </c>
      <c r="AK118" s="11">
        <v>8</v>
      </c>
      <c r="AL118" s="56">
        <v>1</v>
      </c>
      <c r="AM118" s="11">
        <v>1</v>
      </c>
      <c r="AN118" s="56">
        <v>1</v>
      </c>
      <c r="AO118" s="11">
        <v>3</v>
      </c>
      <c r="AP118" s="56">
        <v>1</v>
      </c>
      <c r="AQ118" s="11">
        <v>4</v>
      </c>
      <c r="AR118" s="56">
        <v>1</v>
      </c>
      <c r="AS118" s="56">
        <v>2</v>
      </c>
      <c r="AT118" s="21">
        <v>40</v>
      </c>
      <c r="AU118" s="22">
        <v>6</v>
      </c>
      <c r="AV118" s="57">
        <v>2</v>
      </c>
      <c r="AW118" s="61">
        <v>2</v>
      </c>
      <c r="AX118" s="73">
        <v>2</v>
      </c>
    </row>
    <row r="119" spans="1:50" ht="19.8" x14ac:dyDescent="0.45">
      <c r="A119" s="56">
        <v>2</v>
      </c>
      <c r="B119" s="56">
        <v>2</v>
      </c>
      <c r="C119" s="62">
        <v>1</v>
      </c>
      <c r="D119" s="66">
        <v>2</v>
      </c>
      <c r="E119" s="56">
        <v>2</v>
      </c>
      <c r="F119" s="4" t="s">
        <v>67</v>
      </c>
      <c r="G119" s="52">
        <v>2</v>
      </c>
      <c r="H119">
        <v>68</v>
      </c>
      <c r="I119" s="21">
        <v>2</v>
      </c>
      <c r="J119" s="21">
        <v>35</v>
      </c>
      <c r="K119" s="27">
        <v>20.703125</v>
      </c>
      <c r="L119" s="21">
        <v>2</v>
      </c>
      <c r="M119" s="21">
        <v>12</v>
      </c>
      <c r="N119" s="21" t="s">
        <v>77</v>
      </c>
      <c r="O119" s="21" t="s">
        <v>8</v>
      </c>
      <c r="P119" s="21">
        <v>63</v>
      </c>
      <c r="Q119" s="21" t="s">
        <v>3</v>
      </c>
      <c r="R119" s="21">
        <v>18</v>
      </c>
      <c r="S119" s="21">
        <v>17</v>
      </c>
      <c r="T119" s="21">
        <v>12</v>
      </c>
      <c r="U119" s="21">
        <v>8</v>
      </c>
      <c r="V119" s="21">
        <v>24</v>
      </c>
      <c r="W119" s="8">
        <v>1</v>
      </c>
      <c r="X119" s="32">
        <v>1</v>
      </c>
      <c r="Y119" s="32">
        <v>1</v>
      </c>
      <c r="Z119" s="32">
        <v>1</v>
      </c>
      <c r="AA119" s="32">
        <v>1</v>
      </c>
      <c r="AB119" s="42">
        <v>2</v>
      </c>
      <c r="AC119" s="51">
        <v>1</v>
      </c>
      <c r="AD119" s="11">
        <v>3</v>
      </c>
      <c r="AE119" s="11">
        <v>3</v>
      </c>
      <c r="AF119" s="56">
        <v>1</v>
      </c>
      <c r="AG119" s="11">
        <v>3</v>
      </c>
      <c r="AH119" s="56">
        <v>1</v>
      </c>
      <c r="AI119" s="11">
        <v>0</v>
      </c>
      <c r="AJ119" s="56">
        <v>2</v>
      </c>
      <c r="AK119" s="11">
        <v>3</v>
      </c>
      <c r="AL119" s="56">
        <v>1</v>
      </c>
      <c r="AM119" s="11">
        <v>0</v>
      </c>
      <c r="AN119" s="56">
        <v>2</v>
      </c>
      <c r="AO119" s="11">
        <v>0</v>
      </c>
      <c r="AP119" s="56">
        <v>2</v>
      </c>
      <c r="AQ119" s="11">
        <v>0</v>
      </c>
      <c r="AR119" s="56">
        <v>2</v>
      </c>
      <c r="AS119" s="56">
        <v>2</v>
      </c>
      <c r="AT119" s="21"/>
      <c r="AU119" s="22">
        <v>0</v>
      </c>
      <c r="AV119" s="57">
        <v>2</v>
      </c>
      <c r="AW119" s="61">
        <v>2</v>
      </c>
      <c r="AX119" s="73">
        <v>2</v>
      </c>
    </row>
    <row r="120" spans="1:50" ht="19.8" x14ac:dyDescent="0.45">
      <c r="A120" s="56">
        <v>2</v>
      </c>
      <c r="B120" s="56">
        <v>2</v>
      </c>
      <c r="C120" s="62">
        <v>1</v>
      </c>
      <c r="D120" s="66">
        <v>2</v>
      </c>
      <c r="E120" s="56">
        <v>2</v>
      </c>
      <c r="F120" s="4" t="s">
        <v>67</v>
      </c>
      <c r="G120" s="51">
        <v>2</v>
      </c>
      <c r="H120">
        <v>69</v>
      </c>
      <c r="I120" s="21">
        <v>1</v>
      </c>
      <c r="J120" s="21">
        <v>41</v>
      </c>
      <c r="K120" s="18">
        <v>20.3</v>
      </c>
      <c r="L120" s="21">
        <v>2</v>
      </c>
      <c r="M120" s="21">
        <v>6</v>
      </c>
      <c r="N120" s="11" t="s">
        <v>76</v>
      </c>
      <c r="O120" s="21" t="s">
        <v>4</v>
      </c>
      <c r="P120" s="21">
        <v>60</v>
      </c>
      <c r="Q120" s="21" t="s">
        <v>3</v>
      </c>
      <c r="R120" s="21">
        <v>7</v>
      </c>
      <c r="S120" s="21">
        <v>34</v>
      </c>
      <c r="T120" s="21">
        <v>3</v>
      </c>
      <c r="U120" s="21">
        <v>5</v>
      </c>
      <c r="V120" s="21">
        <v>12</v>
      </c>
      <c r="W120" s="8">
        <v>2</v>
      </c>
      <c r="X120" s="32">
        <v>1</v>
      </c>
      <c r="Y120" s="21">
        <v>2</v>
      </c>
      <c r="Z120" s="32">
        <v>1</v>
      </c>
      <c r="AA120" s="21">
        <v>2</v>
      </c>
      <c r="AB120" s="42">
        <v>2</v>
      </c>
      <c r="AC120" s="51">
        <v>2</v>
      </c>
      <c r="AD120" s="11">
        <v>1</v>
      </c>
      <c r="AE120" s="11">
        <v>1</v>
      </c>
      <c r="AF120" s="56">
        <v>2</v>
      </c>
      <c r="AG120" s="11">
        <v>0</v>
      </c>
      <c r="AH120" s="56">
        <v>2</v>
      </c>
      <c r="AI120" s="11">
        <v>1</v>
      </c>
      <c r="AJ120" s="56">
        <v>1</v>
      </c>
      <c r="AK120" s="11">
        <v>0</v>
      </c>
      <c r="AL120" s="56">
        <v>2</v>
      </c>
      <c r="AM120" s="11">
        <v>0</v>
      </c>
      <c r="AN120" s="56">
        <v>2</v>
      </c>
      <c r="AO120" s="11">
        <v>1</v>
      </c>
      <c r="AP120" s="56">
        <v>1</v>
      </c>
      <c r="AQ120" s="11">
        <v>1</v>
      </c>
      <c r="AR120" s="56">
        <v>1</v>
      </c>
      <c r="AS120" s="56">
        <v>2</v>
      </c>
      <c r="AT120" s="21"/>
      <c r="AU120" s="22">
        <v>0</v>
      </c>
      <c r="AV120" s="57">
        <v>2</v>
      </c>
      <c r="AW120" s="61">
        <v>2</v>
      </c>
      <c r="AX120" s="73">
        <v>1</v>
      </c>
    </row>
    <row r="121" spans="1:50" ht="19.8" x14ac:dyDescent="0.45">
      <c r="A121" s="65">
        <v>1</v>
      </c>
      <c r="B121" s="62">
        <v>1</v>
      </c>
      <c r="C121" s="62">
        <v>1</v>
      </c>
      <c r="D121" s="66">
        <v>2</v>
      </c>
      <c r="E121" s="56">
        <v>2</v>
      </c>
      <c r="F121" s="4" t="s">
        <v>67</v>
      </c>
      <c r="G121" s="51">
        <v>2</v>
      </c>
      <c r="H121">
        <v>70</v>
      </c>
      <c r="I121" s="21">
        <v>1</v>
      </c>
      <c r="J121" s="21">
        <v>18</v>
      </c>
      <c r="K121" s="27">
        <v>21.461936624163616</v>
      </c>
      <c r="L121" s="21">
        <v>2</v>
      </c>
      <c r="M121" s="21">
        <v>2</v>
      </c>
      <c r="N121" s="11" t="s">
        <v>76</v>
      </c>
      <c r="O121" s="21" t="s">
        <v>6</v>
      </c>
      <c r="P121" s="21">
        <v>63</v>
      </c>
      <c r="Q121" s="21" t="s">
        <v>3</v>
      </c>
      <c r="R121" s="21">
        <v>10</v>
      </c>
      <c r="S121" s="21">
        <v>8</v>
      </c>
      <c r="T121" s="21">
        <v>1.5</v>
      </c>
      <c r="U121" s="21">
        <v>7</v>
      </c>
      <c r="V121" s="21">
        <v>4</v>
      </c>
      <c r="W121" s="8">
        <v>2</v>
      </c>
      <c r="X121" s="32">
        <v>1</v>
      </c>
      <c r="Y121" s="32">
        <v>1</v>
      </c>
      <c r="Z121" s="32">
        <v>1</v>
      </c>
      <c r="AA121" s="21">
        <v>2</v>
      </c>
      <c r="AB121" s="42">
        <v>2</v>
      </c>
      <c r="AC121" s="51">
        <v>2</v>
      </c>
      <c r="AD121" s="11">
        <v>0</v>
      </c>
      <c r="AE121" s="11">
        <v>0</v>
      </c>
      <c r="AF121" s="56">
        <v>2</v>
      </c>
      <c r="AG121" s="11">
        <v>0</v>
      </c>
      <c r="AH121" s="56">
        <v>2</v>
      </c>
      <c r="AI121" s="11">
        <v>0</v>
      </c>
      <c r="AJ121" s="56">
        <v>2</v>
      </c>
      <c r="AK121" s="11">
        <v>0</v>
      </c>
      <c r="AL121" s="56">
        <v>2</v>
      </c>
      <c r="AM121" s="11">
        <v>0</v>
      </c>
      <c r="AN121" s="56">
        <v>2</v>
      </c>
      <c r="AO121" s="11">
        <v>0</v>
      </c>
      <c r="AP121" s="56">
        <v>2</v>
      </c>
      <c r="AQ121" s="11">
        <v>0</v>
      </c>
      <c r="AR121" s="56">
        <v>2</v>
      </c>
      <c r="AS121" s="56">
        <v>2</v>
      </c>
      <c r="AT121" s="21">
        <v>40</v>
      </c>
      <c r="AU121" s="22">
        <v>0</v>
      </c>
      <c r="AV121" s="57">
        <v>2</v>
      </c>
      <c r="AW121" s="61">
        <v>2</v>
      </c>
      <c r="AX121" s="73">
        <v>2</v>
      </c>
    </row>
    <row r="122" spans="1:50" ht="19.8" x14ac:dyDescent="0.45">
      <c r="A122" s="56">
        <v>2</v>
      </c>
      <c r="B122" s="62">
        <v>1</v>
      </c>
      <c r="C122" s="62">
        <v>2</v>
      </c>
      <c r="D122" s="66">
        <v>2</v>
      </c>
      <c r="E122" s="56">
        <v>2</v>
      </c>
      <c r="F122" s="4" t="s">
        <v>67</v>
      </c>
      <c r="G122" s="52">
        <v>2</v>
      </c>
      <c r="H122">
        <v>71</v>
      </c>
      <c r="I122" s="21">
        <v>2</v>
      </c>
      <c r="J122" s="21">
        <v>36</v>
      </c>
      <c r="K122" s="27">
        <v>19.044321329639889</v>
      </c>
      <c r="L122" s="21">
        <v>2</v>
      </c>
      <c r="M122" s="21">
        <v>0</v>
      </c>
      <c r="N122" s="11" t="s">
        <v>76</v>
      </c>
      <c r="O122" s="21" t="s">
        <v>6</v>
      </c>
      <c r="P122" s="21">
        <v>59</v>
      </c>
      <c r="Q122" s="21" t="s">
        <v>7</v>
      </c>
      <c r="R122" s="21">
        <v>6</v>
      </c>
      <c r="S122" s="21">
        <v>30</v>
      </c>
      <c r="T122" s="21">
        <v>0.6</v>
      </c>
      <c r="U122" s="21">
        <v>6</v>
      </c>
      <c r="V122" s="21">
        <v>4</v>
      </c>
      <c r="W122" s="8">
        <v>1</v>
      </c>
      <c r="X122" s="32">
        <v>1</v>
      </c>
      <c r="Y122" s="32">
        <v>1</v>
      </c>
      <c r="Z122" s="32">
        <v>1</v>
      </c>
      <c r="AA122" s="21">
        <v>2</v>
      </c>
      <c r="AB122" s="42">
        <v>2</v>
      </c>
      <c r="AC122" s="51">
        <v>1</v>
      </c>
      <c r="AD122" s="11">
        <v>3</v>
      </c>
      <c r="AE122" s="11">
        <v>3</v>
      </c>
      <c r="AF122" s="56">
        <v>1</v>
      </c>
      <c r="AG122" s="11">
        <v>2</v>
      </c>
      <c r="AH122" s="56">
        <v>1</v>
      </c>
      <c r="AI122" s="11">
        <v>1</v>
      </c>
      <c r="AJ122" s="56">
        <v>1</v>
      </c>
      <c r="AK122" s="11">
        <v>0</v>
      </c>
      <c r="AL122" s="56">
        <v>2</v>
      </c>
      <c r="AM122" s="11">
        <v>1</v>
      </c>
      <c r="AN122" s="56">
        <v>1</v>
      </c>
      <c r="AO122" s="11">
        <v>2</v>
      </c>
      <c r="AP122" s="56">
        <v>1</v>
      </c>
      <c r="AQ122" s="11">
        <v>3</v>
      </c>
      <c r="AR122" s="56">
        <v>1</v>
      </c>
      <c r="AS122" s="56">
        <v>2</v>
      </c>
      <c r="AT122" s="21"/>
      <c r="AU122" s="22">
        <v>0</v>
      </c>
      <c r="AV122" s="57">
        <v>2</v>
      </c>
      <c r="AW122" s="61">
        <v>2</v>
      </c>
      <c r="AX122" s="73">
        <v>2</v>
      </c>
    </row>
    <row r="123" spans="1:50" ht="19.8" x14ac:dyDescent="0.45">
      <c r="A123" s="65">
        <v>1</v>
      </c>
      <c r="B123" s="62">
        <v>1</v>
      </c>
      <c r="C123" s="63">
        <v>1</v>
      </c>
      <c r="D123" s="66">
        <v>2</v>
      </c>
      <c r="E123" s="56">
        <v>2</v>
      </c>
      <c r="F123" s="4" t="s">
        <v>67</v>
      </c>
      <c r="G123" s="53">
        <v>1</v>
      </c>
      <c r="H123">
        <v>73</v>
      </c>
      <c r="I123" s="2">
        <v>2</v>
      </c>
      <c r="J123" s="2">
        <v>35</v>
      </c>
      <c r="K123" s="38">
        <v>21.470679436991787</v>
      </c>
      <c r="L123" s="3">
        <v>2</v>
      </c>
      <c r="M123" s="11">
        <v>0</v>
      </c>
      <c r="N123" s="11" t="s">
        <v>76</v>
      </c>
      <c r="O123" s="11" t="s">
        <v>6</v>
      </c>
      <c r="P123" s="11">
        <v>51</v>
      </c>
      <c r="Q123" s="11" t="s">
        <v>5</v>
      </c>
      <c r="R123" s="17">
        <v>20</v>
      </c>
      <c r="S123" s="16">
        <v>15</v>
      </c>
      <c r="T123" s="15">
        <v>0.4</v>
      </c>
      <c r="U123" s="9">
        <v>8</v>
      </c>
      <c r="V123" s="11">
        <v>8</v>
      </c>
      <c r="W123" s="8">
        <v>2</v>
      </c>
      <c r="X123" s="40">
        <v>1</v>
      </c>
      <c r="Y123" s="40">
        <v>1</v>
      </c>
      <c r="Z123" s="40">
        <v>1</v>
      </c>
      <c r="AA123" s="40">
        <v>1</v>
      </c>
      <c r="AB123" s="41">
        <v>2</v>
      </c>
      <c r="AC123" s="54">
        <v>1</v>
      </c>
      <c r="AD123" s="9">
        <v>9</v>
      </c>
      <c r="AE123" s="7">
        <v>6</v>
      </c>
      <c r="AF123" s="55">
        <v>1</v>
      </c>
      <c r="AG123" s="7">
        <v>6</v>
      </c>
      <c r="AH123" s="55">
        <v>1</v>
      </c>
      <c r="AI123" s="7">
        <v>4</v>
      </c>
      <c r="AJ123" s="55">
        <v>1</v>
      </c>
      <c r="AK123" s="7">
        <v>3</v>
      </c>
      <c r="AL123" s="55">
        <v>1</v>
      </c>
      <c r="AM123" s="7">
        <v>0</v>
      </c>
      <c r="AN123" s="55">
        <v>2</v>
      </c>
      <c r="AO123" s="7">
        <v>4</v>
      </c>
      <c r="AP123" s="55">
        <v>1</v>
      </c>
      <c r="AQ123" s="7">
        <v>4</v>
      </c>
      <c r="AR123" s="55">
        <v>1</v>
      </c>
      <c r="AS123" s="55">
        <v>1</v>
      </c>
      <c r="AT123" s="13">
        <v>43</v>
      </c>
      <c r="AU123" s="22">
        <v>2</v>
      </c>
      <c r="AV123" s="57">
        <v>2</v>
      </c>
      <c r="AW123" s="61">
        <v>2</v>
      </c>
      <c r="AX123" s="73">
        <v>2</v>
      </c>
    </row>
    <row r="124" spans="1:50" ht="19.8" x14ac:dyDescent="0.45">
      <c r="A124" s="56">
        <v>2</v>
      </c>
      <c r="B124" s="56">
        <v>2</v>
      </c>
      <c r="C124" s="63">
        <v>1</v>
      </c>
      <c r="D124" s="66">
        <v>2</v>
      </c>
      <c r="E124" s="56">
        <v>2</v>
      </c>
      <c r="F124" s="4" t="s">
        <v>67</v>
      </c>
      <c r="G124" s="51">
        <v>2</v>
      </c>
      <c r="H124">
        <v>74</v>
      </c>
      <c r="I124" s="2">
        <v>1</v>
      </c>
      <c r="J124" s="2">
        <v>30</v>
      </c>
      <c r="K124" s="18">
        <v>17.846519928613922</v>
      </c>
      <c r="L124" s="3">
        <v>1</v>
      </c>
      <c r="M124" s="11">
        <v>21</v>
      </c>
      <c r="N124" s="21" t="s">
        <v>77</v>
      </c>
      <c r="O124" s="11" t="s">
        <v>12</v>
      </c>
      <c r="P124" s="11">
        <v>60</v>
      </c>
      <c r="Q124" s="11" t="s">
        <v>3</v>
      </c>
      <c r="R124" s="17">
        <v>7</v>
      </c>
      <c r="S124" s="16">
        <v>23</v>
      </c>
      <c r="T124" s="15">
        <v>12</v>
      </c>
      <c r="U124" s="9">
        <v>9</v>
      </c>
      <c r="V124" s="11">
        <v>12</v>
      </c>
      <c r="W124" s="8">
        <v>1</v>
      </c>
      <c r="X124" s="40">
        <v>1</v>
      </c>
      <c r="Y124" s="40">
        <v>1</v>
      </c>
      <c r="Z124" s="40">
        <v>1</v>
      </c>
      <c r="AA124" s="11">
        <v>2</v>
      </c>
      <c r="AB124" s="41">
        <v>2</v>
      </c>
      <c r="AC124" s="54">
        <v>2</v>
      </c>
      <c r="AD124" s="9">
        <v>0</v>
      </c>
      <c r="AE124" s="7">
        <v>0</v>
      </c>
      <c r="AF124" s="55">
        <v>2</v>
      </c>
      <c r="AG124" s="7">
        <v>0</v>
      </c>
      <c r="AH124" s="55">
        <v>2</v>
      </c>
      <c r="AI124" s="7">
        <v>0</v>
      </c>
      <c r="AJ124" s="55">
        <v>2</v>
      </c>
      <c r="AK124" s="7">
        <v>0</v>
      </c>
      <c r="AL124" s="55">
        <v>2</v>
      </c>
      <c r="AM124" s="7">
        <v>0</v>
      </c>
      <c r="AN124" s="55">
        <v>2</v>
      </c>
      <c r="AO124" s="7">
        <v>0</v>
      </c>
      <c r="AP124" s="55">
        <v>2</v>
      </c>
      <c r="AQ124" s="7">
        <v>0</v>
      </c>
      <c r="AR124" s="55">
        <v>2</v>
      </c>
      <c r="AS124" s="55">
        <v>2</v>
      </c>
      <c r="AT124" s="13"/>
      <c r="AU124" s="22">
        <v>4</v>
      </c>
      <c r="AV124" s="57">
        <v>2</v>
      </c>
      <c r="AW124" s="61">
        <v>2</v>
      </c>
      <c r="AX124" s="73">
        <v>2</v>
      </c>
    </row>
    <row r="125" spans="1:50" ht="19.8" x14ac:dyDescent="0.45">
      <c r="A125" s="65">
        <v>1</v>
      </c>
      <c r="B125" s="62">
        <v>1</v>
      </c>
      <c r="C125" s="56">
        <v>2</v>
      </c>
      <c r="D125" s="55">
        <v>1</v>
      </c>
      <c r="E125" s="56">
        <v>2</v>
      </c>
      <c r="F125" s="4" t="s">
        <v>67</v>
      </c>
      <c r="G125" s="52">
        <v>2</v>
      </c>
      <c r="H125">
        <v>76</v>
      </c>
      <c r="I125" s="2">
        <v>2</v>
      </c>
      <c r="J125" s="2">
        <v>43</v>
      </c>
      <c r="K125" s="38">
        <v>21.488189961823927</v>
      </c>
      <c r="L125" s="3">
        <v>2</v>
      </c>
      <c r="M125" s="11">
        <v>8</v>
      </c>
      <c r="N125" s="11" t="s">
        <v>76</v>
      </c>
      <c r="O125" s="11" t="s">
        <v>4</v>
      </c>
      <c r="P125" s="11">
        <v>66</v>
      </c>
      <c r="Q125" s="11" t="s">
        <v>3</v>
      </c>
      <c r="R125" s="17">
        <v>23</v>
      </c>
      <c r="S125" s="16">
        <v>20</v>
      </c>
      <c r="T125" s="15">
        <v>1</v>
      </c>
      <c r="U125" s="9">
        <v>6</v>
      </c>
      <c r="V125" s="11">
        <v>36</v>
      </c>
      <c r="W125" s="8">
        <v>1</v>
      </c>
      <c r="X125" s="40">
        <v>1</v>
      </c>
      <c r="Y125" s="40">
        <v>1</v>
      </c>
      <c r="Z125" s="40">
        <v>1</v>
      </c>
      <c r="AA125" s="11">
        <v>2</v>
      </c>
      <c r="AB125" s="41">
        <v>2</v>
      </c>
      <c r="AC125" s="54">
        <v>1</v>
      </c>
      <c r="AD125" s="9">
        <v>4</v>
      </c>
      <c r="AE125" s="7">
        <v>4</v>
      </c>
      <c r="AF125" s="55">
        <v>1</v>
      </c>
      <c r="AG125" s="7">
        <v>4</v>
      </c>
      <c r="AH125" s="55">
        <v>1</v>
      </c>
      <c r="AI125" s="7">
        <v>1</v>
      </c>
      <c r="AJ125" s="55">
        <v>1</v>
      </c>
      <c r="AK125" s="7">
        <v>3</v>
      </c>
      <c r="AL125" s="55">
        <v>1</v>
      </c>
      <c r="AM125" s="7">
        <v>1</v>
      </c>
      <c r="AN125" s="55">
        <v>1</v>
      </c>
      <c r="AO125" s="7">
        <v>1</v>
      </c>
      <c r="AP125" s="55">
        <v>1</v>
      </c>
      <c r="AQ125" s="7">
        <v>2</v>
      </c>
      <c r="AR125" s="55">
        <v>1</v>
      </c>
      <c r="AS125" s="55">
        <v>1</v>
      </c>
      <c r="AT125" s="13"/>
      <c r="AU125" s="22">
        <v>4</v>
      </c>
      <c r="AV125" s="57">
        <v>2</v>
      </c>
      <c r="AW125" s="61">
        <v>2</v>
      </c>
      <c r="AX125" s="73">
        <v>2</v>
      </c>
    </row>
    <row r="126" spans="1:50" ht="19.8" x14ac:dyDescent="0.45">
      <c r="A126" s="56">
        <v>2</v>
      </c>
      <c r="B126" s="56">
        <v>2</v>
      </c>
      <c r="C126" s="62">
        <v>1</v>
      </c>
      <c r="D126" s="66">
        <v>2</v>
      </c>
      <c r="E126" s="56">
        <v>2</v>
      </c>
      <c r="F126" s="4" t="s">
        <v>67</v>
      </c>
      <c r="G126" s="51">
        <v>2</v>
      </c>
      <c r="H126">
        <v>80</v>
      </c>
      <c r="I126" s="21">
        <v>2</v>
      </c>
      <c r="J126" s="21">
        <v>38</v>
      </c>
      <c r="K126" s="18">
        <v>20.7</v>
      </c>
      <c r="L126" s="21">
        <v>2</v>
      </c>
      <c r="M126" s="21">
        <v>26</v>
      </c>
      <c r="N126" s="21" t="s">
        <v>77</v>
      </c>
      <c r="O126" s="21" t="s">
        <v>12</v>
      </c>
      <c r="P126" s="21">
        <v>68</v>
      </c>
      <c r="Q126" s="21" t="s">
        <v>3</v>
      </c>
      <c r="R126" s="21">
        <v>18</v>
      </c>
      <c r="S126" s="21">
        <v>20</v>
      </c>
      <c r="T126" s="21">
        <v>4</v>
      </c>
      <c r="U126" s="21">
        <v>8</v>
      </c>
      <c r="V126" s="21">
        <v>6</v>
      </c>
      <c r="W126" s="8">
        <v>1</v>
      </c>
      <c r="X126" s="32">
        <v>1</v>
      </c>
      <c r="Y126" s="32">
        <v>1</v>
      </c>
      <c r="Z126" s="32">
        <v>1</v>
      </c>
      <c r="AA126" s="21">
        <v>2</v>
      </c>
      <c r="AB126" s="42">
        <v>2</v>
      </c>
      <c r="AC126" s="51">
        <v>2</v>
      </c>
      <c r="AD126" s="11">
        <v>1</v>
      </c>
      <c r="AE126" s="11">
        <v>1</v>
      </c>
      <c r="AF126" s="56">
        <v>2</v>
      </c>
      <c r="AG126" s="11">
        <v>1</v>
      </c>
      <c r="AH126" s="56">
        <v>1</v>
      </c>
      <c r="AI126" s="11">
        <v>0</v>
      </c>
      <c r="AJ126" s="56">
        <v>2</v>
      </c>
      <c r="AK126" s="11">
        <v>1</v>
      </c>
      <c r="AL126" s="56">
        <v>1</v>
      </c>
      <c r="AM126" s="11">
        <v>0</v>
      </c>
      <c r="AN126" s="56">
        <v>2</v>
      </c>
      <c r="AO126" s="11">
        <v>0</v>
      </c>
      <c r="AP126" s="56">
        <v>2</v>
      </c>
      <c r="AQ126" s="11">
        <v>0</v>
      </c>
      <c r="AR126" s="56">
        <v>2</v>
      </c>
      <c r="AS126" s="56">
        <v>2</v>
      </c>
      <c r="AT126" s="21">
        <v>39</v>
      </c>
      <c r="AU126" s="22">
        <v>7</v>
      </c>
      <c r="AV126" s="57">
        <v>1</v>
      </c>
      <c r="AW126" s="61">
        <v>1</v>
      </c>
      <c r="AX126" s="73">
        <v>2</v>
      </c>
    </row>
    <row r="127" spans="1:50" ht="19.8" x14ac:dyDescent="0.45">
      <c r="A127" s="56">
        <v>2</v>
      </c>
      <c r="B127" s="56">
        <v>2</v>
      </c>
      <c r="C127" s="62">
        <v>1</v>
      </c>
      <c r="D127" s="66">
        <v>2</v>
      </c>
      <c r="E127" s="56">
        <v>2</v>
      </c>
      <c r="F127" s="4" t="s">
        <v>67</v>
      </c>
      <c r="G127" s="52">
        <v>2</v>
      </c>
      <c r="H127">
        <v>81</v>
      </c>
      <c r="I127" s="21">
        <v>1</v>
      </c>
      <c r="J127" s="21">
        <v>48</v>
      </c>
      <c r="K127" s="38">
        <v>22.091939399782113</v>
      </c>
      <c r="L127" s="21">
        <v>2</v>
      </c>
      <c r="M127" s="21">
        <v>1</v>
      </c>
      <c r="N127" s="11" t="s">
        <v>76</v>
      </c>
      <c r="O127" s="21" t="s">
        <v>6</v>
      </c>
      <c r="P127" s="21">
        <v>60</v>
      </c>
      <c r="Q127" s="21" t="s">
        <v>3</v>
      </c>
      <c r="R127" s="21">
        <v>8</v>
      </c>
      <c r="S127" s="21">
        <v>40</v>
      </c>
      <c r="T127" s="21">
        <v>4.5</v>
      </c>
      <c r="U127" s="21">
        <v>7</v>
      </c>
      <c r="V127" s="21">
        <v>24</v>
      </c>
      <c r="W127" s="8">
        <v>2</v>
      </c>
      <c r="X127" s="32">
        <v>1</v>
      </c>
      <c r="Y127" s="21">
        <v>2</v>
      </c>
      <c r="Z127" s="21">
        <v>2</v>
      </c>
      <c r="AA127" s="21">
        <v>2</v>
      </c>
      <c r="AB127" s="42">
        <v>2</v>
      </c>
      <c r="AC127" s="51">
        <v>1</v>
      </c>
      <c r="AD127" s="11">
        <v>3</v>
      </c>
      <c r="AE127" s="11">
        <v>2</v>
      </c>
      <c r="AF127" s="56">
        <v>1</v>
      </c>
      <c r="AG127" s="11">
        <v>3</v>
      </c>
      <c r="AH127" s="56">
        <v>1</v>
      </c>
      <c r="AI127" s="11">
        <v>0</v>
      </c>
      <c r="AJ127" s="56">
        <v>2</v>
      </c>
      <c r="AK127" s="11">
        <v>1</v>
      </c>
      <c r="AL127" s="56">
        <v>1</v>
      </c>
      <c r="AM127" s="11">
        <v>1</v>
      </c>
      <c r="AN127" s="56">
        <v>1</v>
      </c>
      <c r="AO127" s="11">
        <v>0</v>
      </c>
      <c r="AP127" s="56">
        <v>2</v>
      </c>
      <c r="AQ127" s="11">
        <v>1</v>
      </c>
      <c r="AR127" s="56">
        <v>1</v>
      </c>
      <c r="AS127" s="56">
        <v>2</v>
      </c>
      <c r="AT127" s="21">
        <v>41</v>
      </c>
      <c r="AU127" s="22">
        <v>2</v>
      </c>
      <c r="AV127" s="57">
        <v>2</v>
      </c>
      <c r="AW127" s="61">
        <v>2</v>
      </c>
      <c r="AX127" s="73">
        <v>2</v>
      </c>
    </row>
    <row r="128" spans="1:50" ht="19.8" x14ac:dyDescent="0.45">
      <c r="A128" s="65">
        <v>1</v>
      </c>
      <c r="B128" s="62">
        <v>1</v>
      </c>
      <c r="C128" s="56">
        <v>2</v>
      </c>
      <c r="D128" s="56">
        <v>2</v>
      </c>
      <c r="E128" s="67">
        <v>1</v>
      </c>
      <c r="F128" s="4" t="s">
        <v>67</v>
      </c>
      <c r="G128" s="51">
        <v>2</v>
      </c>
      <c r="H128">
        <v>82</v>
      </c>
      <c r="I128" s="2">
        <v>1</v>
      </c>
      <c r="J128" s="2">
        <v>44</v>
      </c>
      <c r="K128" s="18">
        <v>21.453287197231834</v>
      </c>
      <c r="L128" s="3">
        <v>2</v>
      </c>
      <c r="M128" s="11">
        <v>3</v>
      </c>
      <c r="N128" s="11" t="s">
        <v>76</v>
      </c>
      <c r="O128" s="11" t="s">
        <v>6</v>
      </c>
      <c r="P128" s="11">
        <v>57</v>
      </c>
      <c r="Q128" s="11" t="s">
        <v>7</v>
      </c>
      <c r="R128" s="17">
        <v>10</v>
      </c>
      <c r="S128" s="16">
        <v>34</v>
      </c>
      <c r="T128" s="15">
        <v>0.05</v>
      </c>
      <c r="U128" s="9">
        <v>8</v>
      </c>
      <c r="V128" s="11">
        <v>4</v>
      </c>
      <c r="W128" s="8">
        <v>2</v>
      </c>
      <c r="X128" s="40">
        <v>1</v>
      </c>
      <c r="Y128" s="40">
        <v>1</v>
      </c>
      <c r="Z128" s="40">
        <v>1</v>
      </c>
      <c r="AA128" s="11">
        <v>2</v>
      </c>
      <c r="AB128" s="41">
        <v>2</v>
      </c>
      <c r="AC128" s="54">
        <v>2</v>
      </c>
      <c r="AD128" s="9">
        <v>0</v>
      </c>
      <c r="AE128" s="7">
        <v>0</v>
      </c>
      <c r="AF128" s="55">
        <v>2</v>
      </c>
      <c r="AG128" s="7">
        <v>0</v>
      </c>
      <c r="AH128" s="55">
        <v>2</v>
      </c>
      <c r="AI128" s="7">
        <v>0</v>
      </c>
      <c r="AJ128" s="55">
        <v>2</v>
      </c>
      <c r="AK128" s="7">
        <v>0</v>
      </c>
      <c r="AL128" s="55">
        <v>2</v>
      </c>
      <c r="AM128" s="7">
        <v>0</v>
      </c>
      <c r="AN128" s="55">
        <v>2</v>
      </c>
      <c r="AO128" s="7">
        <v>0</v>
      </c>
      <c r="AP128" s="55">
        <v>2</v>
      </c>
      <c r="AQ128" s="7">
        <v>0</v>
      </c>
      <c r="AR128" s="55">
        <v>2</v>
      </c>
      <c r="AS128" s="55">
        <v>2</v>
      </c>
      <c r="AT128" s="13"/>
      <c r="AU128" s="22">
        <v>2</v>
      </c>
      <c r="AV128" s="57">
        <v>2</v>
      </c>
      <c r="AW128" s="61">
        <v>2</v>
      </c>
      <c r="AX128" s="73">
        <v>2</v>
      </c>
    </row>
    <row r="129" spans="1:50" ht="19.8" x14ac:dyDescent="0.45">
      <c r="A129" s="65">
        <v>1</v>
      </c>
      <c r="B129" s="62">
        <v>1</v>
      </c>
      <c r="C129" s="62">
        <v>1</v>
      </c>
      <c r="D129" s="66">
        <v>1</v>
      </c>
      <c r="E129" s="56">
        <v>2</v>
      </c>
      <c r="F129" s="4" t="s">
        <v>67</v>
      </c>
      <c r="G129" s="51">
        <v>2</v>
      </c>
      <c r="H129">
        <v>83</v>
      </c>
      <c r="I129" s="21">
        <v>2</v>
      </c>
      <c r="J129" s="21">
        <v>64</v>
      </c>
      <c r="K129" s="27">
        <v>18.986590720303784</v>
      </c>
      <c r="L129" s="21">
        <v>2</v>
      </c>
      <c r="M129" s="21">
        <v>22</v>
      </c>
      <c r="N129" s="21" t="s">
        <v>77</v>
      </c>
      <c r="O129" s="21" t="s">
        <v>12</v>
      </c>
      <c r="P129" s="21">
        <v>62</v>
      </c>
      <c r="Q129" s="21" t="s">
        <v>3</v>
      </c>
      <c r="R129" s="21">
        <v>16</v>
      </c>
      <c r="S129" s="21">
        <v>48</v>
      </c>
      <c r="T129" s="21">
        <v>1</v>
      </c>
      <c r="U129" s="21">
        <v>7</v>
      </c>
      <c r="V129" s="21">
        <v>6</v>
      </c>
      <c r="W129" s="8">
        <v>1</v>
      </c>
      <c r="X129" s="32">
        <v>1</v>
      </c>
      <c r="Y129" s="32">
        <v>1</v>
      </c>
      <c r="Z129" s="32">
        <v>1</v>
      </c>
      <c r="AA129" s="32">
        <v>1</v>
      </c>
      <c r="AB129" s="42">
        <v>2</v>
      </c>
      <c r="AC129" s="51">
        <v>1</v>
      </c>
      <c r="AD129" s="11">
        <v>6</v>
      </c>
      <c r="AE129" s="11">
        <v>4</v>
      </c>
      <c r="AF129" s="56">
        <v>1</v>
      </c>
      <c r="AG129" s="11">
        <v>4</v>
      </c>
      <c r="AH129" s="56">
        <v>1</v>
      </c>
      <c r="AI129" s="11">
        <v>4</v>
      </c>
      <c r="AJ129" s="56">
        <v>1</v>
      </c>
      <c r="AK129" s="11">
        <v>5</v>
      </c>
      <c r="AL129" s="56">
        <v>1</v>
      </c>
      <c r="AM129" s="11">
        <v>0</v>
      </c>
      <c r="AN129" s="56">
        <v>2</v>
      </c>
      <c r="AO129" s="11">
        <v>1</v>
      </c>
      <c r="AP129" s="56">
        <v>1</v>
      </c>
      <c r="AQ129" s="11">
        <v>1</v>
      </c>
      <c r="AR129" s="56">
        <v>1</v>
      </c>
      <c r="AS129" s="56">
        <v>1</v>
      </c>
      <c r="AT129" s="21">
        <v>39</v>
      </c>
      <c r="AU129" s="22">
        <v>6</v>
      </c>
      <c r="AV129" s="57">
        <v>2</v>
      </c>
      <c r="AW129" s="61">
        <v>2</v>
      </c>
      <c r="AX129" s="73">
        <v>2</v>
      </c>
    </row>
    <row r="130" spans="1:50" ht="19.8" x14ac:dyDescent="0.45">
      <c r="A130" s="65">
        <v>1</v>
      </c>
      <c r="B130" s="62">
        <v>1</v>
      </c>
      <c r="C130" s="62">
        <v>2</v>
      </c>
      <c r="D130" s="66">
        <v>1</v>
      </c>
      <c r="E130" s="56">
        <v>2</v>
      </c>
      <c r="F130" s="4" t="s">
        <v>67</v>
      </c>
      <c r="G130" s="51">
        <v>2</v>
      </c>
      <c r="H130">
        <v>87</v>
      </c>
      <c r="I130" s="21">
        <v>1</v>
      </c>
      <c r="J130" s="21">
        <v>20</v>
      </c>
      <c r="K130" s="27">
        <v>25.64891761567662</v>
      </c>
      <c r="L130" s="21">
        <v>1</v>
      </c>
      <c r="M130" s="21">
        <v>5</v>
      </c>
      <c r="N130" s="11" t="s">
        <v>76</v>
      </c>
      <c r="O130" s="21" t="s">
        <v>6</v>
      </c>
      <c r="P130" s="21">
        <v>62</v>
      </c>
      <c r="Q130" s="21" t="s">
        <v>3</v>
      </c>
      <c r="R130" s="21">
        <v>8</v>
      </c>
      <c r="S130" s="21">
        <v>12</v>
      </c>
      <c r="T130" s="21">
        <v>8</v>
      </c>
      <c r="U130" s="21">
        <v>6</v>
      </c>
      <c r="V130" s="21">
        <v>3</v>
      </c>
      <c r="W130" s="8">
        <v>2</v>
      </c>
      <c r="X130" s="21">
        <v>2</v>
      </c>
      <c r="Y130" s="32">
        <v>1</v>
      </c>
      <c r="Z130" s="21">
        <v>2</v>
      </c>
      <c r="AA130" s="32">
        <v>1</v>
      </c>
      <c r="AB130" s="42">
        <v>2</v>
      </c>
      <c r="AC130" s="51">
        <v>2</v>
      </c>
      <c r="AD130" s="11">
        <v>1</v>
      </c>
      <c r="AE130" s="11">
        <v>1</v>
      </c>
      <c r="AF130" s="56">
        <v>2</v>
      </c>
      <c r="AG130" s="11">
        <v>1</v>
      </c>
      <c r="AH130" s="56">
        <v>1</v>
      </c>
      <c r="AI130" s="11">
        <v>0</v>
      </c>
      <c r="AJ130" s="56">
        <v>2</v>
      </c>
      <c r="AK130" s="11">
        <v>1</v>
      </c>
      <c r="AL130" s="56">
        <v>1</v>
      </c>
      <c r="AM130" s="11">
        <v>0</v>
      </c>
      <c r="AN130" s="56">
        <v>2</v>
      </c>
      <c r="AO130" s="11">
        <v>0</v>
      </c>
      <c r="AP130" s="56">
        <v>2</v>
      </c>
      <c r="AQ130" s="11">
        <v>0</v>
      </c>
      <c r="AR130" s="56">
        <v>2</v>
      </c>
      <c r="AS130" s="56">
        <v>2</v>
      </c>
      <c r="AT130" s="21">
        <v>41</v>
      </c>
      <c r="AU130" s="22">
        <v>8</v>
      </c>
      <c r="AV130" s="57">
        <v>1</v>
      </c>
      <c r="AW130" s="61">
        <v>1</v>
      </c>
      <c r="AX130" s="73">
        <v>2</v>
      </c>
    </row>
    <row r="131" spans="1:50" ht="19.8" x14ac:dyDescent="0.45">
      <c r="A131" s="56">
        <v>2</v>
      </c>
      <c r="B131" s="56">
        <v>2</v>
      </c>
      <c r="C131" s="62">
        <v>1</v>
      </c>
      <c r="D131" s="66">
        <v>2</v>
      </c>
      <c r="E131" s="56">
        <v>2</v>
      </c>
      <c r="F131" s="4" t="s">
        <v>67</v>
      </c>
      <c r="G131" s="53">
        <v>1</v>
      </c>
      <c r="H131">
        <v>88</v>
      </c>
      <c r="I131" s="21">
        <v>2</v>
      </c>
      <c r="J131" s="21">
        <v>47</v>
      </c>
      <c r="K131" s="27">
        <v>24.835763499439189</v>
      </c>
      <c r="L131" s="21">
        <v>2</v>
      </c>
      <c r="M131" s="21">
        <v>9</v>
      </c>
      <c r="N131" s="11" t="s">
        <v>76</v>
      </c>
      <c r="O131" s="21" t="s">
        <v>4</v>
      </c>
      <c r="P131" s="21">
        <v>57</v>
      </c>
      <c r="Q131" s="21" t="s">
        <v>7</v>
      </c>
      <c r="R131" s="21">
        <v>4</v>
      </c>
      <c r="S131" s="21">
        <v>43</v>
      </c>
      <c r="T131" s="21">
        <v>5</v>
      </c>
      <c r="U131" s="21">
        <v>6</v>
      </c>
      <c r="V131" s="21">
        <v>12</v>
      </c>
      <c r="W131" s="8">
        <v>2</v>
      </c>
      <c r="X131" s="32">
        <v>1</v>
      </c>
      <c r="Y131" s="32">
        <v>1</v>
      </c>
      <c r="Z131" s="32">
        <v>1</v>
      </c>
      <c r="AA131" s="32">
        <v>1</v>
      </c>
      <c r="AB131" s="42">
        <v>2</v>
      </c>
      <c r="AC131" s="51">
        <v>1</v>
      </c>
      <c r="AD131" s="11">
        <v>12</v>
      </c>
      <c r="AE131" s="11">
        <v>8</v>
      </c>
      <c r="AF131" s="56">
        <v>1</v>
      </c>
      <c r="AG131" s="11">
        <v>8</v>
      </c>
      <c r="AH131" s="56">
        <v>1</v>
      </c>
      <c r="AI131" s="11">
        <v>6</v>
      </c>
      <c r="AJ131" s="56">
        <v>1</v>
      </c>
      <c r="AK131" s="11">
        <v>5</v>
      </c>
      <c r="AL131" s="56">
        <v>1</v>
      </c>
      <c r="AM131" s="11">
        <v>2</v>
      </c>
      <c r="AN131" s="56">
        <v>1</v>
      </c>
      <c r="AO131" s="11">
        <v>3</v>
      </c>
      <c r="AP131" s="56">
        <v>1</v>
      </c>
      <c r="AQ131" s="11">
        <v>5</v>
      </c>
      <c r="AR131" s="56">
        <v>1</v>
      </c>
      <c r="AS131" s="56">
        <v>1</v>
      </c>
      <c r="AT131" s="21">
        <v>41</v>
      </c>
      <c r="AU131" s="22">
        <v>8</v>
      </c>
      <c r="AV131" s="57">
        <v>1</v>
      </c>
      <c r="AW131" s="61">
        <v>1</v>
      </c>
      <c r="AX131" s="73">
        <v>2</v>
      </c>
    </row>
    <row r="132" spans="1:50" ht="19.8" x14ac:dyDescent="0.45">
      <c r="A132" s="56">
        <v>2</v>
      </c>
      <c r="B132" s="56">
        <v>2</v>
      </c>
      <c r="C132" s="62">
        <v>1</v>
      </c>
      <c r="D132" s="66">
        <v>1</v>
      </c>
      <c r="E132" s="56">
        <v>2</v>
      </c>
      <c r="F132" s="4" t="s">
        <v>67</v>
      </c>
      <c r="G132" s="52">
        <v>2</v>
      </c>
      <c r="H132">
        <v>89</v>
      </c>
      <c r="I132" s="21">
        <v>2</v>
      </c>
      <c r="J132" s="21">
        <v>27</v>
      </c>
      <c r="K132" s="27">
        <v>21.513858510523864</v>
      </c>
      <c r="L132" s="21">
        <v>2</v>
      </c>
      <c r="M132" s="21">
        <v>6</v>
      </c>
      <c r="N132" s="11" t="s">
        <v>76</v>
      </c>
      <c r="O132" s="21" t="s">
        <v>4</v>
      </c>
      <c r="P132" s="21">
        <v>63</v>
      </c>
      <c r="Q132" s="21" t="s">
        <v>3</v>
      </c>
      <c r="R132" s="21">
        <v>5</v>
      </c>
      <c r="S132" s="21">
        <v>22</v>
      </c>
      <c r="T132" s="21">
        <v>2.5</v>
      </c>
      <c r="U132" s="21">
        <v>7</v>
      </c>
      <c r="V132" s="21">
        <v>24</v>
      </c>
      <c r="W132" s="8">
        <v>2</v>
      </c>
      <c r="X132" s="32">
        <v>1</v>
      </c>
      <c r="Y132" s="32">
        <v>1</v>
      </c>
      <c r="Z132" s="32">
        <v>1</v>
      </c>
      <c r="AA132" s="21">
        <v>2</v>
      </c>
      <c r="AB132" s="42">
        <v>2</v>
      </c>
      <c r="AC132" s="51">
        <v>1</v>
      </c>
      <c r="AD132" s="11">
        <v>4</v>
      </c>
      <c r="AE132" s="11">
        <v>3</v>
      </c>
      <c r="AF132" s="56">
        <v>1</v>
      </c>
      <c r="AG132" s="11">
        <v>3</v>
      </c>
      <c r="AH132" s="56">
        <v>1</v>
      </c>
      <c r="AI132" s="11">
        <v>1</v>
      </c>
      <c r="AJ132" s="56">
        <v>1</v>
      </c>
      <c r="AK132" s="11">
        <v>1</v>
      </c>
      <c r="AL132" s="56">
        <v>1</v>
      </c>
      <c r="AM132" s="11">
        <v>1</v>
      </c>
      <c r="AN132" s="56">
        <v>1</v>
      </c>
      <c r="AO132" s="11">
        <v>1</v>
      </c>
      <c r="AP132" s="56">
        <v>1</v>
      </c>
      <c r="AQ132" s="11">
        <v>2</v>
      </c>
      <c r="AR132" s="56">
        <v>1</v>
      </c>
      <c r="AS132" s="56">
        <v>1</v>
      </c>
      <c r="AT132" s="21">
        <v>42</v>
      </c>
      <c r="AU132" s="22">
        <v>4</v>
      </c>
      <c r="AV132" s="57">
        <v>2</v>
      </c>
      <c r="AW132" s="61">
        <v>2</v>
      </c>
      <c r="AX132" s="73">
        <v>2</v>
      </c>
    </row>
    <row r="133" spans="1:50" ht="19.8" x14ac:dyDescent="0.45">
      <c r="A133" s="56">
        <v>2</v>
      </c>
      <c r="B133" s="56">
        <v>2</v>
      </c>
      <c r="C133" s="62">
        <v>1</v>
      </c>
      <c r="D133" s="66">
        <v>2</v>
      </c>
      <c r="E133" s="56">
        <v>2</v>
      </c>
      <c r="F133" s="4" t="s">
        <v>67</v>
      </c>
      <c r="G133" s="53">
        <v>1</v>
      </c>
      <c r="H133">
        <v>90</v>
      </c>
      <c r="I133" s="21">
        <v>2</v>
      </c>
      <c r="J133" s="21">
        <v>45</v>
      </c>
      <c r="K133" s="27">
        <v>18.25631871475516</v>
      </c>
      <c r="L133" s="21">
        <v>2</v>
      </c>
      <c r="M133" s="21">
        <v>9</v>
      </c>
      <c r="N133" s="11" t="s">
        <v>76</v>
      </c>
      <c r="O133" s="21" t="s">
        <v>4</v>
      </c>
      <c r="P133" s="21">
        <v>67</v>
      </c>
      <c r="Q133" s="21" t="s">
        <v>3</v>
      </c>
      <c r="R133" s="21">
        <v>19</v>
      </c>
      <c r="S133" s="21">
        <v>26</v>
      </c>
      <c r="T133" s="21">
        <v>1</v>
      </c>
      <c r="U133" s="21">
        <v>7</v>
      </c>
      <c r="V133" s="21">
        <v>48</v>
      </c>
      <c r="W133" s="8">
        <v>1</v>
      </c>
      <c r="X133" s="32">
        <v>1</v>
      </c>
      <c r="Y133" s="32">
        <v>1</v>
      </c>
      <c r="Z133" s="32">
        <v>1</v>
      </c>
      <c r="AA133" s="32">
        <v>1</v>
      </c>
      <c r="AB133" s="42">
        <v>2</v>
      </c>
      <c r="AC133" s="51">
        <v>1</v>
      </c>
      <c r="AD133" s="11">
        <v>5</v>
      </c>
      <c r="AE133" s="11">
        <v>3</v>
      </c>
      <c r="AF133" s="56">
        <v>1</v>
      </c>
      <c r="AG133" s="11">
        <v>4</v>
      </c>
      <c r="AH133" s="56">
        <v>1</v>
      </c>
      <c r="AI133" s="11">
        <v>3</v>
      </c>
      <c r="AJ133" s="56">
        <v>1</v>
      </c>
      <c r="AK133" s="11">
        <v>5</v>
      </c>
      <c r="AL133" s="56">
        <v>1</v>
      </c>
      <c r="AM133" s="11">
        <v>0</v>
      </c>
      <c r="AN133" s="56">
        <v>2</v>
      </c>
      <c r="AO133" s="11">
        <v>0</v>
      </c>
      <c r="AP133" s="56">
        <v>2</v>
      </c>
      <c r="AQ133" s="11">
        <v>0</v>
      </c>
      <c r="AR133" s="56">
        <v>2</v>
      </c>
      <c r="AS133" s="56">
        <v>2</v>
      </c>
      <c r="AT133" s="21">
        <v>40</v>
      </c>
      <c r="AU133" s="22">
        <v>4</v>
      </c>
      <c r="AV133" s="57">
        <v>2</v>
      </c>
      <c r="AW133" s="61">
        <v>2</v>
      </c>
      <c r="AX133" s="73">
        <v>2</v>
      </c>
    </row>
    <row r="134" spans="1:50" ht="19.8" x14ac:dyDescent="0.45">
      <c r="A134" s="65">
        <v>1</v>
      </c>
      <c r="B134" s="62">
        <v>1</v>
      </c>
      <c r="C134" s="62">
        <v>1</v>
      </c>
      <c r="D134" s="66">
        <v>2</v>
      </c>
      <c r="E134" s="56">
        <v>2</v>
      </c>
      <c r="F134" s="4" t="s">
        <v>67</v>
      </c>
      <c r="G134" s="51">
        <v>2</v>
      </c>
      <c r="H134">
        <v>93</v>
      </c>
      <c r="I134" s="21">
        <v>1</v>
      </c>
      <c r="J134" s="21">
        <v>37</v>
      </c>
      <c r="K134" s="27">
        <v>24.074074074074076</v>
      </c>
      <c r="L134" s="21">
        <v>2</v>
      </c>
      <c r="M134" s="21">
        <v>2</v>
      </c>
      <c r="N134" s="11" t="s">
        <v>76</v>
      </c>
      <c r="O134" s="21" t="s">
        <v>6</v>
      </c>
      <c r="P134" s="21">
        <v>58</v>
      </c>
      <c r="Q134" s="21" t="s">
        <v>7</v>
      </c>
      <c r="R134" s="21">
        <v>24</v>
      </c>
      <c r="S134" s="21">
        <v>13</v>
      </c>
      <c r="T134" s="21">
        <v>1</v>
      </c>
      <c r="U134" s="21">
        <v>7</v>
      </c>
      <c r="V134" s="21">
        <v>6</v>
      </c>
      <c r="W134" s="8">
        <v>1</v>
      </c>
      <c r="X134" s="32">
        <v>1</v>
      </c>
      <c r="Y134" s="32">
        <v>1</v>
      </c>
      <c r="Z134" s="32">
        <v>1</v>
      </c>
      <c r="AA134" s="21">
        <v>2</v>
      </c>
      <c r="AB134" s="42">
        <v>2</v>
      </c>
      <c r="AC134" s="51">
        <v>1</v>
      </c>
      <c r="AD134" s="11">
        <v>5</v>
      </c>
      <c r="AE134" s="11">
        <v>2</v>
      </c>
      <c r="AF134" s="56">
        <v>1</v>
      </c>
      <c r="AG134" s="11">
        <v>2</v>
      </c>
      <c r="AH134" s="56">
        <v>1</v>
      </c>
      <c r="AI134" s="11">
        <v>3</v>
      </c>
      <c r="AJ134" s="56">
        <v>1</v>
      </c>
      <c r="AK134" s="11">
        <v>0</v>
      </c>
      <c r="AL134" s="56">
        <v>2</v>
      </c>
      <c r="AM134" s="11">
        <v>0</v>
      </c>
      <c r="AN134" s="56">
        <v>2</v>
      </c>
      <c r="AO134" s="11">
        <v>2</v>
      </c>
      <c r="AP134" s="56">
        <v>1</v>
      </c>
      <c r="AQ134" s="11">
        <v>2</v>
      </c>
      <c r="AR134" s="56">
        <v>1</v>
      </c>
      <c r="AS134" s="56">
        <v>2</v>
      </c>
      <c r="AT134" s="21">
        <v>40</v>
      </c>
      <c r="AU134" s="22">
        <v>0</v>
      </c>
      <c r="AV134" s="57">
        <v>2</v>
      </c>
      <c r="AW134" s="61">
        <v>2</v>
      </c>
      <c r="AX134" s="73">
        <v>2</v>
      </c>
    </row>
    <row r="135" spans="1:50" ht="19.8" x14ac:dyDescent="0.45">
      <c r="A135" s="56">
        <v>2</v>
      </c>
      <c r="B135" s="56">
        <v>2</v>
      </c>
      <c r="C135" s="63">
        <v>1</v>
      </c>
      <c r="D135" s="66">
        <v>2</v>
      </c>
      <c r="E135" s="56">
        <v>2</v>
      </c>
      <c r="F135" s="4" t="s">
        <v>67</v>
      </c>
      <c r="G135" s="52">
        <v>1</v>
      </c>
      <c r="H135">
        <v>95</v>
      </c>
      <c r="I135" s="2">
        <v>2</v>
      </c>
      <c r="J135" s="2">
        <v>28</v>
      </c>
      <c r="K135" s="18">
        <v>27.29322416043669</v>
      </c>
      <c r="L135" s="3">
        <v>2</v>
      </c>
      <c r="M135" s="11">
        <v>19</v>
      </c>
      <c r="N135" s="21" t="s">
        <v>77</v>
      </c>
      <c r="O135" s="11" t="s">
        <v>8</v>
      </c>
      <c r="P135" s="11">
        <v>64</v>
      </c>
      <c r="Q135" s="11" t="s">
        <v>3</v>
      </c>
      <c r="R135" s="17">
        <v>13</v>
      </c>
      <c r="S135" s="16">
        <v>15</v>
      </c>
      <c r="T135" s="15">
        <v>4</v>
      </c>
      <c r="U135" s="9">
        <v>8</v>
      </c>
      <c r="V135" s="11">
        <v>4</v>
      </c>
      <c r="W135" s="8">
        <v>1</v>
      </c>
      <c r="X135" s="40">
        <v>1</v>
      </c>
      <c r="Y135" s="40">
        <v>1</v>
      </c>
      <c r="Z135" s="11">
        <v>2</v>
      </c>
      <c r="AA135" s="11">
        <v>2</v>
      </c>
      <c r="AB135" s="41">
        <v>2</v>
      </c>
      <c r="AC135" s="54">
        <v>1</v>
      </c>
      <c r="AD135" s="9">
        <v>9</v>
      </c>
      <c r="AE135" s="7">
        <v>7</v>
      </c>
      <c r="AF135" s="55">
        <v>1</v>
      </c>
      <c r="AG135" s="7">
        <v>7</v>
      </c>
      <c r="AH135" s="55">
        <v>1</v>
      </c>
      <c r="AI135" s="7">
        <v>2</v>
      </c>
      <c r="AJ135" s="55">
        <v>1</v>
      </c>
      <c r="AK135" s="7">
        <v>1</v>
      </c>
      <c r="AL135" s="55">
        <v>1</v>
      </c>
      <c r="AM135" s="7">
        <v>1</v>
      </c>
      <c r="AN135" s="55">
        <v>1</v>
      </c>
      <c r="AO135" s="7">
        <v>4</v>
      </c>
      <c r="AP135" s="55">
        <v>1</v>
      </c>
      <c r="AQ135" s="7">
        <v>6</v>
      </c>
      <c r="AR135" s="55">
        <v>1</v>
      </c>
      <c r="AS135" s="55">
        <v>1</v>
      </c>
      <c r="AT135" s="13"/>
      <c r="AU135" s="22">
        <v>10</v>
      </c>
      <c r="AV135" s="51">
        <v>1</v>
      </c>
      <c r="AW135" s="61">
        <v>1</v>
      </c>
      <c r="AX135" s="73">
        <v>2</v>
      </c>
    </row>
    <row r="136" spans="1:50" ht="19.8" x14ac:dyDescent="0.45">
      <c r="A136" s="65">
        <v>1</v>
      </c>
      <c r="B136" s="62">
        <v>1</v>
      </c>
      <c r="C136" s="62">
        <v>1</v>
      </c>
      <c r="D136" s="56">
        <v>2</v>
      </c>
      <c r="E136" s="56">
        <v>2</v>
      </c>
      <c r="F136" s="4" t="s">
        <v>67</v>
      </c>
      <c r="G136" s="52">
        <v>2</v>
      </c>
      <c r="H136">
        <v>96</v>
      </c>
      <c r="I136" s="2">
        <v>1</v>
      </c>
      <c r="J136" s="2">
        <v>40</v>
      </c>
      <c r="K136" s="18">
        <v>21</v>
      </c>
      <c r="L136" s="3">
        <v>2</v>
      </c>
      <c r="M136" s="11">
        <v>7</v>
      </c>
      <c r="N136" s="11" t="s">
        <v>76</v>
      </c>
      <c r="O136" s="11" t="s">
        <v>4</v>
      </c>
      <c r="P136" s="11">
        <v>68</v>
      </c>
      <c r="Q136" s="11" t="s">
        <v>3</v>
      </c>
      <c r="R136" s="17">
        <v>10</v>
      </c>
      <c r="S136" s="16">
        <v>30</v>
      </c>
      <c r="T136" s="15">
        <v>0.4</v>
      </c>
      <c r="U136" s="9">
        <v>8</v>
      </c>
      <c r="V136" s="11">
        <v>12</v>
      </c>
      <c r="W136" s="8">
        <v>1</v>
      </c>
      <c r="X136" s="40">
        <v>1</v>
      </c>
      <c r="Y136" s="40">
        <v>1</v>
      </c>
      <c r="Z136" s="40">
        <v>1</v>
      </c>
      <c r="AA136" s="40">
        <v>1</v>
      </c>
      <c r="AB136" s="41">
        <v>2</v>
      </c>
      <c r="AC136" s="54">
        <v>1</v>
      </c>
      <c r="AD136" s="9">
        <v>4</v>
      </c>
      <c r="AE136" s="7">
        <v>2</v>
      </c>
      <c r="AF136" s="55">
        <v>1</v>
      </c>
      <c r="AG136" s="7">
        <v>2</v>
      </c>
      <c r="AH136" s="55">
        <v>1</v>
      </c>
      <c r="AI136" s="7">
        <v>2</v>
      </c>
      <c r="AJ136" s="55">
        <v>1</v>
      </c>
      <c r="AK136" s="7">
        <v>0</v>
      </c>
      <c r="AL136" s="55">
        <v>2</v>
      </c>
      <c r="AM136" s="7">
        <v>0</v>
      </c>
      <c r="AN136" s="55">
        <v>2</v>
      </c>
      <c r="AO136" s="7">
        <v>2</v>
      </c>
      <c r="AP136" s="55">
        <v>1</v>
      </c>
      <c r="AQ136" s="7">
        <v>2</v>
      </c>
      <c r="AR136" s="55">
        <v>1</v>
      </c>
      <c r="AS136" s="55">
        <v>2</v>
      </c>
      <c r="AT136" s="13">
        <v>40</v>
      </c>
      <c r="AU136" s="22">
        <v>0</v>
      </c>
      <c r="AV136" s="57">
        <v>2</v>
      </c>
      <c r="AW136" s="61">
        <v>2</v>
      </c>
      <c r="AX136" s="73">
        <v>2</v>
      </c>
    </row>
    <row r="137" spans="1:50" ht="19.8" x14ac:dyDescent="0.45">
      <c r="A137" s="65">
        <v>1</v>
      </c>
      <c r="B137" s="62">
        <v>1</v>
      </c>
      <c r="C137" s="63">
        <v>1</v>
      </c>
      <c r="D137" s="68">
        <v>1</v>
      </c>
      <c r="E137" s="56">
        <v>2</v>
      </c>
      <c r="F137" s="4" t="s">
        <v>67</v>
      </c>
      <c r="G137" s="51">
        <v>2</v>
      </c>
      <c r="H137">
        <v>100</v>
      </c>
      <c r="I137" s="2">
        <v>2</v>
      </c>
      <c r="J137" s="2">
        <v>45</v>
      </c>
      <c r="K137" s="18">
        <v>20.957171162932475</v>
      </c>
      <c r="L137" s="3">
        <v>1</v>
      </c>
      <c r="M137" s="11">
        <v>3</v>
      </c>
      <c r="N137" s="11" t="s">
        <v>76</v>
      </c>
      <c r="O137" s="11" t="s">
        <v>6</v>
      </c>
      <c r="P137" s="11">
        <v>60</v>
      </c>
      <c r="Q137" s="11" t="s">
        <v>3</v>
      </c>
      <c r="R137" s="17">
        <v>32</v>
      </c>
      <c r="S137" s="16">
        <v>13</v>
      </c>
      <c r="T137" s="15">
        <v>4</v>
      </c>
      <c r="U137" s="9">
        <v>9</v>
      </c>
      <c r="V137" s="11">
        <v>4</v>
      </c>
      <c r="W137" s="8">
        <v>1</v>
      </c>
      <c r="X137" s="40">
        <v>1</v>
      </c>
      <c r="Y137" s="11">
        <v>2</v>
      </c>
      <c r="Z137" s="11">
        <v>2</v>
      </c>
      <c r="AA137" s="11">
        <v>2</v>
      </c>
      <c r="AB137" s="41">
        <v>2</v>
      </c>
      <c r="AC137" s="54">
        <v>2</v>
      </c>
      <c r="AD137" s="9">
        <v>1</v>
      </c>
      <c r="AE137" s="7">
        <v>1</v>
      </c>
      <c r="AF137" s="55">
        <v>2</v>
      </c>
      <c r="AG137" s="7">
        <v>0</v>
      </c>
      <c r="AH137" s="55">
        <v>2</v>
      </c>
      <c r="AI137" s="7">
        <v>1</v>
      </c>
      <c r="AJ137" s="55">
        <v>1</v>
      </c>
      <c r="AK137" s="7">
        <v>0</v>
      </c>
      <c r="AL137" s="55">
        <v>2</v>
      </c>
      <c r="AM137" s="7">
        <v>0</v>
      </c>
      <c r="AN137" s="55">
        <v>2</v>
      </c>
      <c r="AO137" s="7">
        <v>1</v>
      </c>
      <c r="AP137" s="55">
        <v>1</v>
      </c>
      <c r="AQ137" s="7">
        <v>1</v>
      </c>
      <c r="AR137" s="55">
        <v>1</v>
      </c>
      <c r="AS137" s="55">
        <v>2</v>
      </c>
      <c r="AT137" s="13">
        <v>42</v>
      </c>
      <c r="AU137" s="22">
        <v>6</v>
      </c>
      <c r="AV137" s="57">
        <v>2</v>
      </c>
      <c r="AW137" s="61">
        <v>2</v>
      </c>
      <c r="AX137" s="73">
        <v>2</v>
      </c>
    </row>
    <row r="138" spans="1:50" ht="19.8" x14ac:dyDescent="0.45">
      <c r="A138" s="65">
        <v>1</v>
      </c>
      <c r="B138" s="62">
        <v>1</v>
      </c>
      <c r="C138" s="62">
        <v>1</v>
      </c>
      <c r="D138" s="66">
        <v>1</v>
      </c>
      <c r="E138" s="56">
        <v>2</v>
      </c>
      <c r="F138" s="4" t="s">
        <v>67</v>
      </c>
      <c r="G138" s="51">
        <v>2</v>
      </c>
      <c r="H138">
        <v>103</v>
      </c>
      <c r="I138" s="21">
        <v>2</v>
      </c>
      <c r="J138" s="21">
        <v>33</v>
      </c>
      <c r="K138" s="38">
        <v>21.52843796116472</v>
      </c>
      <c r="L138" s="21">
        <v>2</v>
      </c>
      <c r="M138" s="21">
        <v>3</v>
      </c>
      <c r="N138" s="11" t="s">
        <v>76</v>
      </c>
      <c r="O138" s="21" t="s">
        <v>6</v>
      </c>
      <c r="P138" s="21">
        <v>62</v>
      </c>
      <c r="Q138" s="21" t="s">
        <v>3</v>
      </c>
      <c r="R138" s="21">
        <v>17</v>
      </c>
      <c r="S138" s="21">
        <v>16</v>
      </c>
      <c r="T138" s="21">
        <v>2.5</v>
      </c>
      <c r="U138" s="21">
        <v>10</v>
      </c>
      <c r="V138" s="21">
        <v>6</v>
      </c>
      <c r="W138" s="8">
        <v>1</v>
      </c>
      <c r="X138" s="32">
        <v>1</v>
      </c>
      <c r="Y138" s="32">
        <v>1</v>
      </c>
      <c r="Z138" s="32">
        <v>1</v>
      </c>
      <c r="AA138" s="21">
        <v>2</v>
      </c>
      <c r="AB138" s="42">
        <v>2</v>
      </c>
      <c r="AC138" s="51">
        <v>2</v>
      </c>
      <c r="AD138" s="11">
        <v>1</v>
      </c>
      <c r="AE138" s="11">
        <v>0</v>
      </c>
      <c r="AF138" s="56">
        <v>2</v>
      </c>
      <c r="AG138" s="11">
        <v>0</v>
      </c>
      <c r="AH138" s="56">
        <v>2</v>
      </c>
      <c r="AI138" s="11">
        <v>1</v>
      </c>
      <c r="AJ138" s="56">
        <v>1</v>
      </c>
      <c r="AK138" s="11">
        <v>0</v>
      </c>
      <c r="AL138" s="56">
        <v>2</v>
      </c>
      <c r="AM138" s="11">
        <v>0</v>
      </c>
      <c r="AN138" s="56">
        <v>2</v>
      </c>
      <c r="AO138" s="11">
        <v>0</v>
      </c>
      <c r="AP138" s="56">
        <v>2</v>
      </c>
      <c r="AQ138" s="11">
        <v>0</v>
      </c>
      <c r="AR138" s="56">
        <v>2</v>
      </c>
      <c r="AS138" s="56">
        <v>2</v>
      </c>
      <c r="AT138" s="21">
        <v>42.5</v>
      </c>
      <c r="AU138" s="22">
        <v>8</v>
      </c>
      <c r="AV138" s="57">
        <v>1</v>
      </c>
      <c r="AW138" s="61">
        <v>1</v>
      </c>
      <c r="AX138" s="73">
        <v>2</v>
      </c>
    </row>
    <row r="139" spans="1:50" ht="19.8" x14ac:dyDescent="0.45">
      <c r="A139" s="56">
        <v>2</v>
      </c>
      <c r="B139" s="56">
        <v>2</v>
      </c>
      <c r="C139" s="63">
        <v>1</v>
      </c>
      <c r="D139" s="66">
        <v>2</v>
      </c>
      <c r="E139" s="56">
        <v>2</v>
      </c>
      <c r="F139" s="4" t="s">
        <v>67</v>
      </c>
      <c r="G139" s="51">
        <v>2</v>
      </c>
      <c r="H139">
        <v>106</v>
      </c>
      <c r="I139" s="2">
        <v>1</v>
      </c>
      <c r="J139" s="2">
        <v>36</v>
      </c>
      <c r="K139" s="18">
        <v>23.725286160249738</v>
      </c>
      <c r="L139" s="3">
        <v>2</v>
      </c>
      <c r="M139" s="11">
        <v>1</v>
      </c>
      <c r="N139" s="11" t="s">
        <v>76</v>
      </c>
      <c r="O139" s="11" t="s">
        <v>6</v>
      </c>
      <c r="P139" s="11">
        <v>59</v>
      </c>
      <c r="Q139" s="11" t="s">
        <v>7</v>
      </c>
      <c r="R139" s="17">
        <v>21</v>
      </c>
      <c r="S139" s="16">
        <v>15</v>
      </c>
      <c r="T139" s="15">
        <v>0.5</v>
      </c>
      <c r="U139" s="9">
        <v>9</v>
      </c>
      <c r="V139" s="11">
        <v>6</v>
      </c>
      <c r="W139" s="8">
        <v>1</v>
      </c>
      <c r="X139" s="40">
        <v>1</v>
      </c>
      <c r="Y139" s="40">
        <v>1</v>
      </c>
      <c r="Z139" s="40">
        <v>1</v>
      </c>
      <c r="AA139" s="11">
        <v>2</v>
      </c>
      <c r="AB139" s="41">
        <v>2</v>
      </c>
      <c r="AC139" s="54">
        <v>2</v>
      </c>
      <c r="AD139" s="9">
        <v>0</v>
      </c>
      <c r="AE139" s="7">
        <v>0</v>
      </c>
      <c r="AF139" s="55">
        <v>2</v>
      </c>
      <c r="AG139" s="7">
        <v>0</v>
      </c>
      <c r="AH139" s="55">
        <v>2</v>
      </c>
      <c r="AI139" s="7">
        <v>0</v>
      </c>
      <c r="AJ139" s="55">
        <v>2</v>
      </c>
      <c r="AK139" s="7">
        <v>0</v>
      </c>
      <c r="AL139" s="55">
        <v>2</v>
      </c>
      <c r="AM139" s="7">
        <v>0</v>
      </c>
      <c r="AN139" s="55">
        <v>2</v>
      </c>
      <c r="AO139" s="7">
        <v>0</v>
      </c>
      <c r="AP139" s="55">
        <v>2</v>
      </c>
      <c r="AQ139" s="7">
        <v>0</v>
      </c>
      <c r="AR139" s="55">
        <v>2</v>
      </c>
      <c r="AS139" s="55">
        <v>2</v>
      </c>
      <c r="AT139" s="13">
        <v>41</v>
      </c>
      <c r="AU139" s="22">
        <v>6</v>
      </c>
      <c r="AV139" s="57">
        <v>2</v>
      </c>
      <c r="AW139" s="61">
        <v>2</v>
      </c>
      <c r="AX139" s="73">
        <v>2</v>
      </c>
    </row>
    <row r="140" spans="1:50" ht="19.8" x14ac:dyDescent="0.45">
      <c r="A140" s="65">
        <v>1</v>
      </c>
      <c r="B140" s="62">
        <v>1</v>
      </c>
      <c r="C140" s="62">
        <v>2</v>
      </c>
      <c r="D140" s="55">
        <v>1</v>
      </c>
      <c r="E140" s="56">
        <v>2</v>
      </c>
      <c r="F140" s="4" t="s">
        <v>67</v>
      </c>
      <c r="G140" s="51">
        <v>2</v>
      </c>
      <c r="H140">
        <v>108</v>
      </c>
      <c r="I140" s="2">
        <v>1</v>
      </c>
      <c r="J140" s="2">
        <v>41</v>
      </c>
      <c r="K140" s="18">
        <v>26.573129251700681</v>
      </c>
      <c r="L140" s="3">
        <v>2</v>
      </c>
      <c r="M140" s="11">
        <v>0</v>
      </c>
      <c r="N140" s="11" t="s">
        <v>76</v>
      </c>
      <c r="O140" s="11" t="s">
        <v>6</v>
      </c>
      <c r="P140" s="11">
        <v>63</v>
      </c>
      <c r="Q140" s="11" t="s">
        <v>3</v>
      </c>
      <c r="R140" s="17">
        <v>27</v>
      </c>
      <c r="S140" s="16">
        <v>14</v>
      </c>
      <c r="T140" s="15">
        <v>0.8</v>
      </c>
      <c r="U140" s="9">
        <v>8</v>
      </c>
      <c r="V140" s="11">
        <v>6</v>
      </c>
      <c r="W140" s="8">
        <v>2</v>
      </c>
      <c r="X140" s="40">
        <v>1</v>
      </c>
      <c r="Y140" s="40">
        <v>1</v>
      </c>
      <c r="Z140" s="11">
        <v>2</v>
      </c>
      <c r="AA140" s="11">
        <v>2</v>
      </c>
      <c r="AB140" s="41">
        <v>2</v>
      </c>
      <c r="AC140" s="54">
        <v>2</v>
      </c>
      <c r="AD140" s="9">
        <v>1</v>
      </c>
      <c r="AE140" s="7">
        <v>1</v>
      </c>
      <c r="AF140" s="55">
        <v>2</v>
      </c>
      <c r="AG140" s="7">
        <v>1</v>
      </c>
      <c r="AH140" s="55">
        <v>1</v>
      </c>
      <c r="AI140" s="7">
        <v>0</v>
      </c>
      <c r="AJ140" s="55">
        <v>2</v>
      </c>
      <c r="AK140" s="7">
        <v>1</v>
      </c>
      <c r="AL140" s="55">
        <v>1</v>
      </c>
      <c r="AM140" s="7">
        <v>0</v>
      </c>
      <c r="AN140" s="55">
        <v>2</v>
      </c>
      <c r="AO140" s="7">
        <v>0</v>
      </c>
      <c r="AP140" s="55">
        <v>2</v>
      </c>
      <c r="AQ140" s="7">
        <v>0</v>
      </c>
      <c r="AR140" s="55">
        <v>2</v>
      </c>
      <c r="AS140" s="55">
        <v>2</v>
      </c>
      <c r="AT140" s="13">
        <v>42</v>
      </c>
      <c r="AU140" s="22">
        <v>2</v>
      </c>
      <c r="AV140" s="57">
        <v>2</v>
      </c>
      <c r="AW140" s="61">
        <v>2</v>
      </c>
      <c r="AX140" s="73">
        <v>2</v>
      </c>
    </row>
    <row r="141" spans="1:50" ht="19.8" x14ac:dyDescent="0.45">
      <c r="A141" s="56">
        <v>2</v>
      </c>
      <c r="B141" s="56">
        <v>2</v>
      </c>
      <c r="C141" s="62">
        <v>1</v>
      </c>
      <c r="D141" s="66">
        <v>2</v>
      </c>
      <c r="E141" s="56">
        <v>2</v>
      </c>
      <c r="F141" s="4" t="s">
        <v>67</v>
      </c>
      <c r="G141" s="51">
        <v>2</v>
      </c>
      <c r="H141">
        <v>109</v>
      </c>
      <c r="I141" s="21">
        <v>2</v>
      </c>
      <c r="J141" s="21">
        <v>55</v>
      </c>
      <c r="K141" s="27">
        <v>25.631167499679613</v>
      </c>
      <c r="L141" s="21">
        <v>2</v>
      </c>
      <c r="M141" s="21">
        <v>0</v>
      </c>
      <c r="N141" s="11" t="s">
        <v>76</v>
      </c>
      <c r="O141" s="21" t="s">
        <v>6</v>
      </c>
      <c r="P141" s="21">
        <v>52</v>
      </c>
      <c r="Q141" s="21" t="s">
        <v>5</v>
      </c>
      <c r="R141" s="21">
        <v>25</v>
      </c>
      <c r="S141" s="21">
        <v>30</v>
      </c>
      <c r="T141" s="21">
        <v>0.5</v>
      </c>
      <c r="U141" s="21">
        <v>8</v>
      </c>
      <c r="V141" s="21">
        <v>48</v>
      </c>
      <c r="W141" s="8">
        <v>1</v>
      </c>
      <c r="X141" s="32">
        <v>1</v>
      </c>
      <c r="Y141" s="32">
        <v>1</v>
      </c>
      <c r="Z141" s="32">
        <v>1</v>
      </c>
      <c r="AA141" s="21">
        <v>2</v>
      </c>
      <c r="AB141" s="42">
        <v>2</v>
      </c>
      <c r="AC141" s="51">
        <v>2</v>
      </c>
      <c r="AD141" s="11">
        <v>1</v>
      </c>
      <c r="AE141" s="11">
        <v>1</v>
      </c>
      <c r="AF141" s="56">
        <v>2</v>
      </c>
      <c r="AG141" s="11">
        <v>1</v>
      </c>
      <c r="AH141" s="56">
        <v>1</v>
      </c>
      <c r="AI141" s="11">
        <v>0</v>
      </c>
      <c r="AJ141" s="56">
        <v>2</v>
      </c>
      <c r="AK141" s="11">
        <v>0</v>
      </c>
      <c r="AL141" s="56">
        <v>2</v>
      </c>
      <c r="AM141" s="11">
        <v>1</v>
      </c>
      <c r="AN141" s="56">
        <v>1</v>
      </c>
      <c r="AO141" s="11">
        <v>0</v>
      </c>
      <c r="AP141" s="56">
        <v>2</v>
      </c>
      <c r="AQ141" s="11">
        <v>1</v>
      </c>
      <c r="AR141" s="56">
        <v>1</v>
      </c>
      <c r="AS141" s="56">
        <v>2</v>
      </c>
      <c r="AT141" s="21">
        <v>39</v>
      </c>
      <c r="AU141" s="22">
        <v>8</v>
      </c>
      <c r="AV141" s="57">
        <v>1</v>
      </c>
      <c r="AW141" s="61">
        <v>1</v>
      </c>
      <c r="AX141" s="73">
        <v>2</v>
      </c>
    </row>
    <row r="142" spans="1:50" ht="19.8" x14ac:dyDescent="0.45">
      <c r="A142" s="56">
        <v>2</v>
      </c>
      <c r="B142" s="56">
        <v>2</v>
      </c>
      <c r="C142" s="62">
        <v>1</v>
      </c>
      <c r="D142" s="66">
        <v>1</v>
      </c>
      <c r="E142" s="56">
        <v>2</v>
      </c>
      <c r="F142" s="4" t="s">
        <v>67</v>
      </c>
      <c r="G142" s="52">
        <v>2</v>
      </c>
      <c r="H142">
        <v>112</v>
      </c>
      <c r="I142" s="21">
        <v>1</v>
      </c>
      <c r="J142" s="21">
        <v>37</v>
      </c>
      <c r="K142" s="27">
        <v>18.937002903673779</v>
      </c>
      <c r="L142" s="21">
        <v>2</v>
      </c>
      <c r="M142" s="21">
        <v>2</v>
      </c>
      <c r="N142" s="11" t="s">
        <v>76</v>
      </c>
      <c r="O142" s="21" t="s">
        <v>6</v>
      </c>
      <c r="P142" s="21">
        <v>61</v>
      </c>
      <c r="Q142" s="21" t="s">
        <v>3</v>
      </c>
      <c r="R142" s="21">
        <v>23</v>
      </c>
      <c r="S142" s="21">
        <v>14</v>
      </c>
      <c r="T142" s="21">
        <v>2</v>
      </c>
      <c r="U142" s="21">
        <v>8</v>
      </c>
      <c r="V142" s="21">
        <v>24</v>
      </c>
      <c r="W142" s="8">
        <v>1</v>
      </c>
      <c r="X142" s="32">
        <v>1</v>
      </c>
      <c r="Y142" s="32">
        <v>1</v>
      </c>
      <c r="Z142" s="32">
        <v>1</v>
      </c>
      <c r="AA142" s="32">
        <v>1</v>
      </c>
      <c r="AB142" s="42">
        <v>2</v>
      </c>
      <c r="AC142" s="51">
        <v>1</v>
      </c>
      <c r="AD142" s="11">
        <v>5</v>
      </c>
      <c r="AE142" s="11">
        <v>4</v>
      </c>
      <c r="AF142" s="56">
        <v>1</v>
      </c>
      <c r="AG142" s="11">
        <v>5</v>
      </c>
      <c r="AH142" s="56">
        <v>1</v>
      </c>
      <c r="AI142" s="11">
        <v>0</v>
      </c>
      <c r="AJ142" s="56">
        <v>2</v>
      </c>
      <c r="AK142" s="11">
        <v>1</v>
      </c>
      <c r="AL142" s="56">
        <v>1</v>
      </c>
      <c r="AM142" s="11">
        <v>1</v>
      </c>
      <c r="AN142" s="56">
        <v>1</v>
      </c>
      <c r="AO142" s="11">
        <v>2</v>
      </c>
      <c r="AP142" s="56">
        <v>1</v>
      </c>
      <c r="AQ142" s="11">
        <v>3</v>
      </c>
      <c r="AR142" s="56">
        <v>1</v>
      </c>
      <c r="AS142" s="56">
        <v>2</v>
      </c>
      <c r="AT142" s="21">
        <v>41</v>
      </c>
      <c r="AU142" s="22">
        <v>0</v>
      </c>
      <c r="AV142" s="57">
        <v>2</v>
      </c>
      <c r="AW142" s="61">
        <v>2</v>
      </c>
      <c r="AX142" s="73">
        <v>2</v>
      </c>
    </row>
    <row r="143" spans="1:50" ht="19.8" x14ac:dyDescent="0.45">
      <c r="A143" s="56">
        <v>2</v>
      </c>
      <c r="B143" s="56">
        <v>2</v>
      </c>
      <c r="C143" s="62">
        <v>2</v>
      </c>
      <c r="D143" s="66">
        <v>1</v>
      </c>
      <c r="E143" s="56">
        <v>2</v>
      </c>
      <c r="F143" s="4" t="s">
        <v>67</v>
      </c>
      <c r="G143" s="51">
        <v>2</v>
      </c>
      <c r="H143">
        <v>113</v>
      </c>
      <c r="I143" s="21">
        <v>2</v>
      </c>
      <c r="J143" s="21">
        <v>23</v>
      </c>
      <c r="K143" s="27">
        <v>20.832529609197174</v>
      </c>
      <c r="L143" s="21">
        <v>2</v>
      </c>
      <c r="M143" s="21">
        <v>0</v>
      </c>
      <c r="N143" s="11" t="s">
        <v>76</v>
      </c>
      <c r="O143" s="21" t="s">
        <v>6</v>
      </c>
      <c r="P143" s="21">
        <v>65</v>
      </c>
      <c r="Q143" s="21" t="s">
        <v>3</v>
      </c>
      <c r="R143" s="21">
        <v>4</v>
      </c>
      <c r="S143" s="21">
        <v>19</v>
      </c>
      <c r="T143" s="21">
        <v>2.5</v>
      </c>
      <c r="U143" s="21">
        <v>8</v>
      </c>
      <c r="V143" s="21">
        <v>12</v>
      </c>
      <c r="W143" s="8">
        <v>1</v>
      </c>
      <c r="X143" s="32">
        <v>1</v>
      </c>
      <c r="Y143" s="32">
        <v>1</v>
      </c>
      <c r="Z143" s="32">
        <v>1</v>
      </c>
      <c r="AA143" s="32">
        <v>1</v>
      </c>
      <c r="AB143" s="42">
        <v>2</v>
      </c>
      <c r="AC143" s="51">
        <v>2</v>
      </c>
      <c r="AD143" s="11">
        <v>0</v>
      </c>
      <c r="AE143" s="11">
        <v>0</v>
      </c>
      <c r="AF143" s="56">
        <v>2</v>
      </c>
      <c r="AG143" s="11">
        <v>0</v>
      </c>
      <c r="AH143" s="56">
        <v>2</v>
      </c>
      <c r="AI143" s="11">
        <v>0</v>
      </c>
      <c r="AJ143" s="56">
        <v>2</v>
      </c>
      <c r="AK143" s="11">
        <v>0</v>
      </c>
      <c r="AL143" s="56">
        <v>2</v>
      </c>
      <c r="AM143" s="11">
        <v>0</v>
      </c>
      <c r="AN143" s="56">
        <v>2</v>
      </c>
      <c r="AO143" s="11">
        <v>0</v>
      </c>
      <c r="AP143" s="56">
        <v>2</v>
      </c>
      <c r="AQ143" s="11">
        <v>0</v>
      </c>
      <c r="AR143" s="56">
        <v>2</v>
      </c>
      <c r="AS143" s="56">
        <v>2</v>
      </c>
      <c r="AT143" s="21">
        <v>41</v>
      </c>
      <c r="AU143" s="22">
        <v>10</v>
      </c>
      <c r="AV143" s="57">
        <v>1</v>
      </c>
      <c r="AW143" s="61">
        <v>1</v>
      </c>
      <c r="AX143" s="73">
        <v>2</v>
      </c>
    </row>
    <row r="144" spans="1:50" ht="19.8" x14ac:dyDescent="0.45">
      <c r="A144" s="56">
        <v>2</v>
      </c>
      <c r="B144" s="56">
        <v>2</v>
      </c>
      <c r="C144" s="62">
        <v>1</v>
      </c>
      <c r="D144" s="66">
        <v>2</v>
      </c>
      <c r="E144" s="56">
        <v>2</v>
      </c>
      <c r="F144" s="4" t="s">
        <v>67</v>
      </c>
      <c r="G144" s="51">
        <v>2</v>
      </c>
      <c r="H144">
        <v>116</v>
      </c>
      <c r="I144" s="21">
        <v>1</v>
      </c>
      <c r="J144" s="21">
        <v>32</v>
      </c>
      <c r="K144" s="27">
        <v>25.904310102680938</v>
      </c>
      <c r="L144" s="21">
        <v>2</v>
      </c>
      <c r="M144" s="21">
        <v>1</v>
      </c>
      <c r="N144" s="11" t="s">
        <v>76</v>
      </c>
      <c r="O144" s="21" t="s">
        <v>6</v>
      </c>
      <c r="P144" s="21">
        <v>61</v>
      </c>
      <c r="Q144" s="21" t="s">
        <v>3</v>
      </c>
      <c r="R144" s="21">
        <v>14</v>
      </c>
      <c r="S144" s="21">
        <v>18</v>
      </c>
      <c r="T144" s="21">
        <v>1</v>
      </c>
      <c r="U144" s="21">
        <v>7</v>
      </c>
      <c r="V144" s="21">
        <v>12</v>
      </c>
      <c r="W144" s="8">
        <v>2</v>
      </c>
      <c r="X144" s="32">
        <v>1</v>
      </c>
      <c r="Y144" s="21">
        <v>2</v>
      </c>
      <c r="Z144" s="21">
        <v>2</v>
      </c>
      <c r="AA144" s="21">
        <v>2</v>
      </c>
      <c r="AB144" s="42">
        <v>2</v>
      </c>
      <c r="AC144" s="51">
        <v>2</v>
      </c>
      <c r="AD144" s="11">
        <v>0</v>
      </c>
      <c r="AE144" s="11">
        <v>0</v>
      </c>
      <c r="AF144" s="56">
        <v>2</v>
      </c>
      <c r="AG144" s="11">
        <v>0</v>
      </c>
      <c r="AH144" s="56">
        <v>2</v>
      </c>
      <c r="AI144" s="11">
        <v>0</v>
      </c>
      <c r="AJ144" s="56">
        <v>2</v>
      </c>
      <c r="AK144" s="11">
        <v>0</v>
      </c>
      <c r="AL144" s="56">
        <v>2</v>
      </c>
      <c r="AM144" s="11">
        <v>0</v>
      </c>
      <c r="AN144" s="56">
        <v>2</v>
      </c>
      <c r="AO144" s="11">
        <v>0</v>
      </c>
      <c r="AP144" s="56">
        <v>2</v>
      </c>
      <c r="AQ144" s="11">
        <v>0</v>
      </c>
      <c r="AR144" s="56">
        <v>2</v>
      </c>
      <c r="AS144" s="56">
        <v>2</v>
      </c>
      <c r="AT144" s="21">
        <v>40</v>
      </c>
      <c r="AU144" s="22">
        <v>0</v>
      </c>
      <c r="AV144" s="57">
        <v>2</v>
      </c>
      <c r="AW144" s="61">
        <v>2</v>
      </c>
      <c r="AX144" s="73">
        <v>2</v>
      </c>
    </row>
    <row r="145" spans="1:50" ht="19.8" x14ac:dyDescent="0.45">
      <c r="A145" s="65">
        <v>1</v>
      </c>
      <c r="B145" s="62">
        <v>1</v>
      </c>
      <c r="C145" s="62">
        <v>2</v>
      </c>
      <c r="D145" s="55">
        <v>1</v>
      </c>
      <c r="E145" s="56">
        <v>2</v>
      </c>
      <c r="F145" s="4" t="s">
        <v>67</v>
      </c>
      <c r="G145" s="52">
        <v>2</v>
      </c>
      <c r="H145">
        <v>117</v>
      </c>
      <c r="I145" s="2">
        <v>2</v>
      </c>
      <c r="J145" s="2">
        <v>27</v>
      </c>
      <c r="K145" s="18">
        <v>17.313019390581715</v>
      </c>
      <c r="L145" s="3">
        <v>2</v>
      </c>
      <c r="M145" s="11">
        <v>1</v>
      </c>
      <c r="N145" s="11" t="s">
        <v>76</v>
      </c>
      <c r="O145" s="11" t="s">
        <v>6</v>
      </c>
      <c r="P145" s="11">
        <v>44</v>
      </c>
      <c r="Q145" s="11" t="s">
        <v>11</v>
      </c>
      <c r="R145" s="17">
        <v>2</v>
      </c>
      <c r="S145" s="16">
        <v>25</v>
      </c>
      <c r="T145" s="15">
        <v>5</v>
      </c>
      <c r="U145" s="9">
        <v>6</v>
      </c>
      <c r="V145" s="11">
        <v>4</v>
      </c>
      <c r="W145" s="8">
        <v>2</v>
      </c>
      <c r="X145" s="40">
        <v>1</v>
      </c>
      <c r="Y145" s="11">
        <v>2</v>
      </c>
      <c r="Z145" s="11">
        <v>2</v>
      </c>
      <c r="AA145" s="11">
        <v>2</v>
      </c>
      <c r="AB145" s="41">
        <v>2</v>
      </c>
      <c r="AC145" s="54">
        <v>1</v>
      </c>
      <c r="AD145" s="9">
        <v>2</v>
      </c>
      <c r="AE145" s="7">
        <v>2</v>
      </c>
      <c r="AF145" s="55">
        <v>1</v>
      </c>
      <c r="AG145" s="7">
        <v>2</v>
      </c>
      <c r="AH145" s="55">
        <v>1</v>
      </c>
      <c r="AI145" s="7">
        <v>0</v>
      </c>
      <c r="AJ145" s="55">
        <v>2</v>
      </c>
      <c r="AK145" s="7">
        <v>0</v>
      </c>
      <c r="AL145" s="55">
        <v>2</v>
      </c>
      <c r="AM145" s="7">
        <v>0</v>
      </c>
      <c r="AN145" s="55">
        <v>2</v>
      </c>
      <c r="AO145" s="7">
        <v>1</v>
      </c>
      <c r="AP145" s="55">
        <v>1</v>
      </c>
      <c r="AQ145" s="7">
        <v>2</v>
      </c>
      <c r="AR145" s="55">
        <v>1</v>
      </c>
      <c r="AS145" s="55">
        <v>2</v>
      </c>
      <c r="AT145" s="13">
        <v>42</v>
      </c>
      <c r="AU145" s="22">
        <v>10</v>
      </c>
      <c r="AV145" s="51">
        <v>1</v>
      </c>
      <c r="AW145" s="61">
        <v>1</v>
      </c>
      <c r="AX145" s="73">
        <v>2</v>
      </c>
    </row>
    <row r="146" spans="1:50" ht="19.8" x14ac:dyDescent="0.45">
      <c r="A146" s="56">
        <v>2</v>
      </c>
      <c r="B146" s="56">
        <v>2</v>
      </c>
      <c r="C146" s="62">
        <v>2</v>
      </c>
      <c r="D146" s="55">
        <v>1</v>
      </c>
      <c r="E146" s="56">
        <v>2</v>
      </c>
      <c r="F146" s="4" t="s">
        <v>67</v>
      </c>
      <c r="G146" s="52">
        <v>1</v>
      </c>
      <c r="H146">
        <v>118</v>
      </c>
      <c r="I146" s="2">
        <v>2</v>
      </c>
      <c r="J146" s="2">
        <v>49</v>
      </c>
      <c r="K146" s="18">
        <v>18.359375</v>
      </c>
      <c r="L146" s="3">
        <v>2</v>
      </c>
      <c r="M146" s="11">
        <v>6</v>
      </c>
      <c r="N146" s="11" t="s">
        <v>76</v>
      </c>
      <c r="O146" s="11" t="s">
        <v>4</v>
      </c>
      <c r="P146" s="11">
        <v>57</v>
      </c>
      <c r="Q146" s="11" t="s">
        <v>7</v>
      </c>
      <c r="R146" s="17">
        <v>25</v>
      </c>
      <c r="S146" s="16">
        <v>24</v>
      </c>
      <c r="T146" s="15">
        <v>0.2</v>
      </c>
      <c r="U146" s="9">
        <v>9</v>
      </c>
      <c r="V146" s="11">
        <v>120</v>
      </c>
      <c r="W146" s="8">
        <v>1</v>
      </c>
      <c r="X146" s="11">
        <v>2</v>
      </c>
      <c r="Y146" s="40">
        <v>1</v>
      </c>
      <c r="Z146" s="40">
        <v>1</v>
      </c>
      <c r="AA146" s="11">
        <v>2</v>
      </c>
      <c r="AB146" s="41">
        <v>2</v>
      </c>
      <c r="AC146" s="54">
        <v>1</v>
      </c>
      <c r="AD146" s="9">
        <v>4</v>
      </c>
      <c r="AE146" s="7">
        <v>4</v>
      </c>
      <c r="AF146" s="55">
        <v>1</v>
      </c>
      <c r="AG146" s="7">
        <v>4</v>
      </c>
      <c r="AH146" s="55">
        <v>1</v>
      </c>
      <c r="AI146" s="7">
        <v>1</v>
      </c>
      <c r="AJ146" s="55">
        <v>1</v>
      </c>
      <c r="AK146" s="7">
        <v>3</v>
      </c>
      <c r="AL146" s="55">
        <v>1</v>
      </c>
      <c r="AM146" s="7">
        <v>2</v>
      </c>
      <c r="AN146" s="55">
        <v>1</v>
      </c>
      <c r="AO146" s="7">
        <v>0</v>
      </c>
      <c r="AP146" s="55">
        <v>2</v>
      </c>
      <c r="AQ146" s="7">
        <v>1</v>
      </c>
      <c r="AR146" s="55">
        <v>1</v>
      </c>
      <c r="AS146" s="55">
        <v>1</v>
      </c>
      <c r="AT146" s="13">
        <v>40</v>
      </c>
      <c r="AU146" s="22">
        <v>3</v>
      </c>
      <c r="AV146" s="57">
        <v>2</v>
      </c>
      <c r="AW146" s="61">
        <v>2</v>
      </c>
      <c r="AX146" s="73">
        <v>2</v>
      </c>
    </row>
    <row r="147" spans="1:50" ht="19.8" x14ac:dyDescent="0.45">
      <c r="A147" s="65">
        <v>1</v>
      </c>
      <c r="B147" s="62">
        <v>1</v>
      </c>
      <c r="C147" s="63">
        <v>1</v>
      </c>
      <c r="D147" s="66">
        <v>2</v>
      </c>
      <c r="E147" s="56">
        <v>2</v>
      </c>
      <c r="F147" s="4" t="s">
        <v>67</v>
      </c>
      <c r="G147" s="51">
        <v>2</v>
      </c>
      <c r="H147">
        <v>119</v>
      </c>
      <c r="I147" s="2">
        <v>2</v>
      </c>
      <c r="J147" s="2">
        <v>28</v>
      </c>
      <c r="K147" s="18">
        <v>18.906901018871888</v>
      </c>
      <c r="L147" s="3">
        <v>2</v>
      </c>
      <c r="M147" s="11">
        <v>2</v>
      </c>
      <c r="N147" s="11" t="s">
        <v>76</v>
      </c>
      <c r="O147" s="11" t="s">
        <v>6</v>
      </c>
      <c r="P147" s="11">
        <v>64</v>
      </c>
      <c r="Q147" s="11" t="s">
        <v>3</v>
      </c>
      <c r="R147" s="17">
        <v>8</v>
      </c>
      <c r="S147" s="16">
        <v>20</v>
      </c>
      <c r="T147" s="15">
        <v>0.4</v>
      </c>
      <c r="U147" s="9">
        <v>10</v>
      </c>
      <c r="V147" s="11">
        <v>6</v>
      </c>
      <c r="W147" s="8">
        <v>2</v>
      </c>
      <c r="X147" s="40">
        <v>1</v>
      </c>
      <c r="Y147" s="40">
        <v>1</v>
      </c>
      <c r="Z147" s="40">
        <v>1</v>
      </c>
      <c r="AA147" s="11">
        <v>2</v>
      </c>
      <c r="AB147" s="41">
        <v>2</v>
      </c>
      <c r="AC147" s="54">
        <v>2</v>
      </c>
      <c r="AD147" s="9">
        <v>1</v>
      </c>
      <c r="AE147" s="7">
        <v>1</v>
      </c>
      <c r="AF147" s="55">
        <v>2</v>
      </c>
      <c r="AG147" s="7">
        <v>1</v>
      </c>
      <c r="AH147" s="55">
        <v>1</v>
      </c>
      <c r="AI147" s="7">
        <v>0</v>
      </c>
      <c r="AJ147" s="55">
        <v>2</v>
      </c>
      <c r="AK147" s="7">
        <v>1</v>
      </c>
      <c r="AL147" s="55">
        <v>1</v>
      </c>
      <c r="AM147" s="7">
        <v>0</v>
      </c>
      <c r="AN147" s="55">
        <v>2</v>
      </c>
      <c r="AO147" s="7">
        <v>0</v>
      </c>
      <c r="AP147" s="55">
        <v>2</v>
      </c>
      <c r="AQ147" s="7">
        <v>0</v>
      </c>
      <c r="AR147" s="55">
        <v>2</v>
      </c>
      <c r="AS147" s="55">
        <v>2</v>
      </c>
      <c r="AT147" s="13"/>
      <c r="AU147" s="22">
        <v>6</v>
      </c>
      <c r="AV147" s="57">
        <v>2</v>
      </c>
      <c r="AW147" s="61">
        <v>2</v>
      </c>
      <c r="AX147" s="73">
        <v>2</v>
      </c>
    </row>
    <row r="148" spans="1:50" ht="19.8" x14ac:dyDescent="0.45">
      <c r="A148" s="65">
        <v>1</v>
      </c>
      <c r="B148" s="62">
        <v>1</v>
      </c>
      <c r="C148" s="63">
        <v>1</v>
      </c>
      <c r="D148" s="66">
        <v>2</v>
      </c>
      <c r="E148" s="56">
        <v>2</v>
      </c>
      <c r="F148" s="4" t="s">
        <v>67</v>
      </c>
      <c r="G148" s="51">
        <v>2</v>
      </c>
      <c r="H148">
        <v>120</v>
      </c>
      <c r="I148" s="2">
        <v>2</v>
      </c>
      <c r="J148" s="2">
        <v>50</v>
      </c>
      <c r="K148" s="18">
        <v>27.990362811791385</v>
      </c>
      <c r="L148" s="3">
        <v>1</v>
      </c>
      <c r="M148" s="11">
        <v>0.5</v>
      </c>
      <c r="N148" s="11" t="s">
        <v>76</v>
      </c>
      <c r="O148" s="11" t="s">
        <v>6</v>
      </c>
      <c r="P148" s="11">
        <v>54</v>
      </c>
      <c r="Q148" s="11" t="s">
        <v>5</v>
      </c>
      <c r="R148" s="17">
        <v>2</v>
      </c>
      <c r="S148" s="16">
        <v>48</v>
      </c>
      <c r="T148" s="15">
        <v>0.1</v>
      </c>
      <c r="U148" s="9">
        <v>8</v>
      </c>
      <c r="V148" s="11">
        <v>4</v>
      </c>
      <c r="W148" s="8">
        <v>2</v>
      </c>
      <c r="X148" s="40">
        <v>1</v>
      </c>
      <c r="Y148" s="11">
        <v>2</v>
      </c>
      <c r="Z148" s="40">
        <v>1</v>
      </c>
      <c r="AA148" s="11">
        <v>2</v>
      </c>
      <c r="AB148" s="41">
        <v>2</v>
      </c>
      <c r="AC148" s="54">
        <v>2</v>
      </c>
      <c r="AD148" s="9">
        <v>0</v>
      </c>
      <c r="AE148" s="7">
        <v>0</v>
      </c>
      <c r="AF148" s="55">
        <v>2</v>
      </c>
      <c r="AG148" s="7">
        <v>0</v>
      </c>
      <c r="AH148" s="55">
        <v>2</v>
      </c>
      <c r="AI148" s="7">
        <v>0</v>
      </c>
      <c r="AJ148" s="55">
        <v>2</v>
      </c>
      <c r="AK148" s="7">
        <v>0</v>
      </c>
      <c r="AL148" s="55">
        <v>2</v>
      </c>
      <c r="AM148" s="7">
        <v>0</v>
      </c>
      <c r="AN148" s="55">
        <v>2</v>
      </c>
      <c r="AO148" s="7">
        <v>0</v>
      </c>
      <c r="AP148" s="55">
        <v>2</v>
      </c>
      <c r="AQ148" s="7">
        <v>0</v>
      </c>
      <c r="AR148" s="55">
        <v>2</v>
      </c>
      <c r="AS148" s="55">
        <v>2</v>
      </c>
      <c r="AT148" s="13"/>
      <c r="AU148" s="22">
        <v>6</v>
      </c>
      <c r="AV148" s="57">
        <v>2</v>
      </c>
      <c r="AW148" s="61">
        <v>2</v>
      </c>
      <c r="AX148" s="73">
        <v>2</v>
      </c>
    </row>
    <row r="149" spans="1:50" ht="19.8" x14ac:dyDescent="0.45">
      <c r="A149" s="56">
        <v>2</v>
      </c>
      <c r="B149" s="56">
        <v>2</v>
      </c>
      <c r="C149" s="62">
        <v>2</v>
      </c>
      <c r="D149" s="69">
        <v>1</v>
      </c>
      <c r="E149" s="56">
        <v>2</v>
      </c>
      <c r="F149" s="4" t="s">
        <v>67</v>
      </c>
      <c r="G149" s="51">
        <v>2</v>
      </c>
      <c r="H149">
        <v>121</v>
      </c>
      <c r="I149" s="48">
        <v>2</v>
      </c>
      <c r="J149" s="48">
        <v>39</v>
      </c>
      <c r="K149" s="49">
        <v>17.263544536271812</v>
      </c>
      <c r="L149" s="7" t="s">
        <v>9</v>
      </c>
      <c r="M149" s="7">
        <v>0</v>
      </c>
      <c r="N149" s="11" t="s">
        <v>76</v>
      </c>
      <c r="O149" s="21" t="s">
        <v>6</v>
      </c>
      <c r="P149" s="7">
        <v>56</v>
      </c>
      <c r="Q149" s="11" t="s">
        <v>7</v>
      </c>
      <c r="R149" s="17">
        <v>6</v>
      </c>
      <c r="S149" s="16">
        <v>33</v>
      </c>
      <c r="T149" s="15">
        <v>2</v>
      </c>
      <c r="U149" s="9">
        <v>10</v>
      </c>
      <c r="V149" s="12">
        <v>4</v>
      </c>
      <c r="W149" s="45" t="s">
        <v>66</v>
      </c>
      <c r="X149" s="3">
        <v>1</v>
      </c>
      <c r="Y149" s="3">
        <v>2</v>
      </c>
      <c r="Z149" s="3">
        <v>2</v>
      </c>
      <c r="AA149" s="3">
        <v>2</v>
      </c>
      <c r="AB149" s="7">
        <v>2</v>
      </c>
      <c r="AC149" s="55">
        <v>2</v>
      </c>
      <c r="AD149" s="7">
        <v>0</v>
      </c>
      <c r="AE149" s="7">
        <v>0</v>
      </c>
      <c r="AF149" s="55">
        <v>2</v>
      </c>
      <c r="AG149" s="7">
        <v>0</v>
      </c>
      <c r="AH149" s="55">
        <v>2</v>
      </c>
      <c r="AI149" s="7">
        <v>0</v>
      </c>
      <c r="AJ149" s="55">
        <v>2</v>
      </c>
      <c r="AK149" s="7">
        <v>0</v>
      </c>
      <c r="AL149" s="55">
        <v>2</v>
      </c>
      <c r="AM149" s="7">
        <v>0</v>
      </c>
      <c r="AN149" s="55">
        <v>2</v>
      </c>
      <c r="AO149" s="7">
        <v>0</v>
      </c>
      <c r="AP149" s="55">
        <v>2</v>
      </c>
      <c r="AQ149" s="7">
        <v>0</v>
      </c>
      <c r="AR149" s="55">
        <v>2</v>
      </c>
      <c r="AS149" s="55">
        <v>2</v>
      </c>
      <c r="AT149" s="12" t="s">
        <v>28</v>
      </c>
      <c r="AU149" s="43">
        <v>12</v>
      </c>
      <c r="AV149" s="59">
        <v>1</v>
      </c>
      <c r="AW149" s="64" t="s">
        <v>70</v>
      </c>
      <c r="AX149" s="73">
        <v>2</v>
      </c>
    </row>
    <row r="150" spans="1:50" ht="19.8" x14ac:dyDescent="0.45">
      <c r="A150" s="65">
        <v>1</v>
      </c>
      <c r="B150" s="62">
        <v>1</v>
      </c>
      <c r="C150" s="62">
        <v>1</v>
      </c>
      <c r="D150" s="66">
        <v>2</v>
      </c>
      <c r="E150" s="56">
        <v>2</v>
      </c>
      <c r="F150" s="4" t="s">
        <v>67</v>
      </c>
      <c r="G150" s="52">
        <v>2</v>
      </c>
      <c r="H150">
        <v>122</v>
      </c>
      <c r="I150" s="21">
        <v>2</v>
      </c>
      <c r="J150" s="21">
        <v>43</v>
      </c>
      <c r="K150" s="27">
        <v>24.654832347140037</v>
      </c>
      <c r="L150" s="21">
        <v>2</v>
      </c>
      <c r="M150" s="21">
        <v>3</v>
      </c>
      <c r="N150" s="11" t="s">
        <v>76</v>
      </c>
      <c r="O150" s="21" t="s">
        <v>6</v>
      </c>
      <c r="P150" s="21">
        <v>65</v>
      </c>
      <c r="Q150" s="21" t="s">
        <v>3</v>
      </c>
      <c r="R150" s="21">
        <v>18</v>
      </c>
      <c r="S150" s="21">
        <v>25</v>
      </c>
      <c r="T150" s="21">
        <v>0.5</v>
      </c>
      <c r="U150" s="21">
        <v>7</v>
      </c>
      <c r="V150" s="21">
        <v>72</v>
      </c>
      <c r="W150" s="8">
        <v>1</v>
      </c>
      <c r="X150" s="32">
        <v>1</v>
      </c>
      <c r="Y150" s="32">
        <v>1</v>
      </c>
      <c r="Z150" s="32">
        <v>1</v>
      </c>
      <c r="AA150" s="32">
        <v>1</v>
      </c>
      <c r="AB150" s="42">
        <v>2</v>
      </c>
      <c r="AC150" s="51">
        <v>1</v>
      </c>
      <c r="AD150" s="11">
        <v>8</v>
      </c>
      <c r="AE150" s="11">
        <v>6</v>
      </c>
      <c r="AF150" s="56">
        <v>1</v>
      </c>
      <c r="AG150" s="11">
        <v>6</v>
      </c>
      <c r="AH150" s="56">
        <v>1</v>
      </c>
      <c r="AI150" s="11">
        <v>2</v>
      </c>
      <c r="AJ150" s="56">
        <v>1</v>
      </c>
      <c r="AK150" s="11">
        <v>0</v>
      </c>
      <c r="AL150" s="56">
        <v>2</v>
      </c>
      <c r="AM150" s="11">
        <v>1</v>
      </c>
      <c r="AN150" s="56">
        <v>1</v>
      </c>
      <c r="AO150" s="11">
        <v>5</v>
      </c>
      <c r="AP150" s="56">
        <v>1</v>
      </c>
      <c r="AQ150" s="11">
        <v>6</v>
      </c>
      <c r="AR150" s="56">
        <v>1</v>
      </c>
      <c r="AS150" s="56">
        <v>2</v>
      </c>
      <c r="AT150" s="21">
        <v>39</v>
      </c>
      <c r="AU150" s="22">
        <v>2</v>
      </c>
      <c r="AV150" s="57">
        <v>2</v>
      </c>
      <c r="AW150" s="61">
        <v>2</v>
      </c>
      <c r="AX150" s="73">
        <v>2</v>
      </c>
    </row>
    <row r="151" spans="1:50" ht="19.8" x14ac:dyDescent="0.45">
      <c r="A151" s="65">
        <v>1</v>
      </c>
      <c r="B151" s="62">
        <v>1</v>
      </c>
      <c r="C151" s="62">
        <v>2</v>
      </c>
      <c r="D151" s="66">
        <v>1</v>
      </c>
      <c r="E151" s="56">
        <v>2</v>
      </c>
      <c r="F151" s="4" t="s">
        <v>67</v>
      </c>
      <c r="G151" s="52">
        <v>2</v>
      </c>
      <c r="H151">
        <v>127</v>
      </c>
      <c r="I151" s="21">
        <v>2</v>
      </c>
      <c r="J151" s="21">
        <v>25</v>
      </c>
      <c r="K151" s="27">
        <v>19.879102600511175</v>
      </c>
      <c r="L151" s="21">
        <v>2</v>
      </c>
      <c r="M151" s="21">
        <v>4</v>
      </c>
      <c r="N151" s="11" t="s">
        <v>76</v>
      </c>
      <c r="O151" s="21" t="s">
        <v>6</v>
      </c>
      <c r="P151" s="21">
        <v>67</v>
      </c>
      <c r="Q151" s="21" t="s">
        <v>3</v>
      </c>
      <c r="R151" s="21">
        <v>12</v>
      </c>
      <c r="S151" s="21">
        <v>13</v>
      </c>
      <c r="T151" s="21">
        <v>0.2</v>
      </c>
      <c r="U151" s="21">
        <v>8</v>
      </c>
      <c r="V151" s="21">
        <v>12</v>
      </c>
      <c r="W151" s="8">
        <v>2</v>
      </c>
      <c r="X151" s="32">
        <v>1</v>
      </c>
      <c r="Y151" s="32">
        <v>1</v>
      </c>
      <c r="Z151" s="32">
        <v>1</v>
      </c>
      <c r="AA151" s="21">
        <v>2</v>
      </c>
      <c r="AB151" s="42">
        <v>1</v>
      </c>
      <c r="AC151" s="51">
        <v>1</v>
      </c>
      <c r="AD151" s="11">
        <v>9</v>
      </c>
      <c r="AE151" s="11">
        <v>6</v>
      </c>
      <c r="AF151" s="56">
        <v>1</v>
      </c>
      <c r="AG151" s="11">
        <v>6</v>
      </c>
      <c r="AH151" s="56">
        <v>1</v>
      </c>
      <c r="AI151" s="11">
        <v>3</v>
      </c>
      <c r="AJ151" s="56">
        <v>1</v>
      </c>
      <c r="AK151" s="11">
        <v>0</v>
      </c>
      <c r="AL151" s="56">
        <v>2</v>
      </c>
      <c r="AM151" s="11">
        <v>2</v>
      </c>
      <c r="AN151" s="56">
        <v>1</v>
      </c>
      <c r="AO151" s="11">
        <v>4</v>
      </c>
      <c r="AP151" s="56">
        <v>1</v>
      </c>
      <c r="AQ151" s="11">
        <v>6</v>
      </c>
      <c r="AR151" s="56">
        <v>1</v>
      </c>
      <c r="AS151" s="56">
        <v>2</v>
      </c>
      <c r="AT151" s="21"/>
      <c r="AU151" s="22">
        <v>4</v>
      </c>
      <c r="AV151" s="57">
        <v>2</v>
      </c>
      <c r="AW151" s="61">
        <v>2</v>
      </c>
      <c r="AX151" s="73">
        <v>2</v>
      </c>
    </row>
    <row r="152" spans="1:50" ht="19.8" x14ac:dyDescent="0.45">
      <c r="A152" s="56">
        <v>2</v>
      </c>
      <c r="B152" s="56">
        <v>2</v>
      </c>
      <c r="C152" s="62">
        <v>2</v>
      </c>
      <c r="D152" s="55">
        <v>1</v>
      </c>
      <c r="E152" s="56">
        <v>2</v>
      </c>
      <c r="F152" s="4" t="s">
        <v>67</v>
      </c>
      <c r="G152" s="51">
        <v>2</v>
      </c>
      <c r="H152">
        <v>128</v>
      </c>
      <c r="I152" s="2">
        <v>2</v>
      </c>
      <c r="J152" s="2">
        <v>50</v>
      </c>
      <c r="K152" s="18">
        <v>19.223375624759708</v>
      </c>
      <c r="L152" s="3">
        <v>2</v>
      </c>
      <c r="M152" s="11">
        <v>33</v>
      </c>
      <c r="N152" s="21" t="s">
        <v>77</v>
      </c>
      <c r="O152" s="11" t="s">
        <v>12</v>
      </c>
      <c r="P152" s="11">
        <v>68</v>
      </c>
      <c r="Q152" s="11" t="s">
        <v>3</v>
      </c>
      <c r="R152" s="17">
        <v>35</v>
      </c>
      <c r="S152" s="16">
        <v>15</v>
      </c>
      <c r="T152" s="15">
        <v>4</v>
      </c>
      <c r="U152" s="9">
        <v>7</v>
      </c>
      <c r="V152" s="11">
        <v>6</v>
      </c>
      <c r="W152" s="8">
        <v>1</v>
      </c>
      <c r="X152" s="40">
        <v>1</v>
      </c>
      <c r="Y152" s="11">
        <v>2</v>
      </c>
      <c r="Z152" s="11">
        <v>2</v>
      </c>
      <c r="AA152" s="11">
        <v>2</v>
      </c>
      <c r="AB152" s="41">
        <v>2</v>
      </c>
      <c r="AC152" s="54">
        <v>2</v>
      </c>
      <c r="AD152" s="9">
        <v>0</v>
      </c>
      <c r="AE152" s="7">
        <v>0</v>
      </c>
      <c r="AF152" s="55">
        <v>2</v>
      </c>
      <c r="AG152" s="7">
        <v>0</v>
      </c>
      <c r="AH152" s="55">
        <v>2</v>
      </c>
      <c r="AI152" s="7">
        <v>0</v>
      </c>
      <c r="AJ152" s="55">
        <v>2</v>
      </c>
      <c r="AK152" s="7">
        <v>0</v>
      </c>
      <c r="AL152" s="55">
        <v>2</v>
      </c>
      <c r="AM152" s="7">
        <v>0</v>
      </c>
      <c r="AN152" s="55">
        <v>2</v>
      </c>
      <c r="AO152" s="7">
        <v>0</v>
      </c>
      <c r="AP152" s="55">
        <v>2</v>
      </c>
      <c r="AQ152" s="7">
        <v>0</v>
      </c>
      <c r="AR152" s="55">
        <v>2</v>
      </c>
      <c r="AS152" s="55">
        <v>2</v>
      </c>
      <c r="AT152" s="13">
        <v>41</v>
      </c>
      <c r="AU152" s="22">
        <v>1</v>
      </c>
      <c r="AV152" s="57">
        <v>2</v>
      </c>
      <c r="AW152" s="61">
        <v>2</v>
      </c>
      <c r="AX152" s="73">
        <v>2</v>
      </c>
    </row>
    <row r="153" spans="1:50" ht="19.8" x14ac:dyDescent="0.45">
      <c r="A153" s="56">
        <v>2</v>
      </c>
      <c r="B153" s="56">
        <v>2</v>
      </c>
      <c r="C153" s="62">
        <v>2</v>
      </c>
      <c r="D153" s="55">
        <v>1</v>
      </c>
      <c r="E153" s="56">
        <v>2</v>
      </c>
      <c r="F153" s="4" t="s">
        <v>67</v>
      </c>
      <c r="G153" s="51">
        <v>2</v>
      </c>
      <c r="H153">
        <v>131</v>
      </c>
      <c r="I153" s="2">
        <v>1</v>
      </c>
      <c r="J153" s="2">
        <v>26</v>
      </c>
      <c r="K153" s="18">
        <v>19.377162629757787</v>
      </c>
      <c r="L153" s="3">
        <v>2</v>
      </c>
      <c r="M153" s="11">
        <v>0</v>
      </c>
      <c r="N153" s="11" t="s">
        <v>76</v>
      </c>
      <c r="O153" s="11" t="s">
        <v>6</v>
      </c>
      <c r="P153" s="11">
        <v>52</v>
      </c>
      <c r="Q153" s="11" t="s">
        <v>5</v>
      </c>
      <c r="R153" s="17">
        <v>5</v>
      </c>
      <c r="S153" s="16">
        <v>21</v>
      </c>
      <c r="T153" s="15">
        <v>0.6</v>
      </c>
      <c r="U153" s="9">
        <v>7</v>
      </c>
      <c r="V153" s="11">
        <v>4</v>
      </c>
      <c r="W153" s="8">
        <v>2</v>
      </c>
      <c r="X153" s="11">
        <v>2</v>
      </c>
      <c r="Y153" s="40">
        <v>1</v>
      </c>
      <c r="Z153" s="40">
        <v>1</v>
      </c>
      <c r="AA153" s="11">
        <v>2</v>
      </c>
      <c r="AB153" s="41">
        <v>2</v>
      </c>
      <c r="AC153" s="54">
        <v>2</v>
      </c>
      <c r="AD153" s="9">
        <v>1</v>
      </c>
      <c r="AE153" s="7">
        <v>1</v>
      </c>
      <c r="AF153" s="55">
        <v>2</v>
      </c>
      <c r="AG153" s="7">
        <v>1</v>
      </c>
      <c r="AH153" s="55">
        <v>1</v>
      </c>
      <c r="AI153" s="7">
        <v>0</v>
      </c>
      <c r="AJ153" s="55">
        <v>2</v>
      </c>
      <c r="AK153" s="7">
        <v>0</v>
      </c>
      <c r="AL153" s="55">
        <v>2</v>
      </c>
      <c r="AM153" s="7">
        <v>0</v>
      </c>
      <c r="AN153" s="55">
        <v>2</v>
      </c>
      <c r="AO153" s="7">
        <v>1</v>
      </c>
      <c r="AP153" s="55">
        <v>1</v>
      </c>
      <c r="AQ153" s="7">
        <v>1</v>
      </c>
      <c r="AR153" s="55">
        <v>1</v>
      </c>
      <c r="AS153" s="55">
        <v>2</v>
      </c>
      <c r="AT153" s="13">
        <v>42</v>
      </c>
      <c r="AU153" s="22">
        <v>2</v>
      </c>
      <c r="AV153" s="57">
        <v>2</v>
      </c>
      <c r="AW153" s="61">
        <v>2</v>
      </c>
      <c r="AX153" s="73">
        <v>2</v>
      </c>
    </row>
    <row r="154" spans="1:50" ht="19.8" x14ac:dyDescent="0.45">
      <c r="A154" s="65">
        <v>1</v>
      </c>
      <c r="B154" s="62">
        <v>1</v>
      </c>
      <c r="C154" s="62">
        <v>2</v>
      </c>
      <c r="D154" s="66">
        <v>1</v>
      </c>
      <c r="E154" s="56">
        <v>2</v>
      </c>
      <c r="F154" s="4" t="s">
        <v>67</v>
      </c>
      <c r="G154" s="52">
        <v>2</v>
      </c>
      <c r="H154">
        <v>133</v>
      </c>
      <c r="I154" s="21">
        <v>2</v>
      </c>
      <c r="J154" s="21">
        <v>22</v>
      </c>
      <c r="K154" s="27">
        <v>37.202380952380956</v>
      </c>
      <c r="L154" s="21">
        <v>2</v>
      </c>
      <c r="M154" s="21">
        <v>0</v>
      </c>
      <c r="N154" s="11" t="s">
        <v>76</v>
      </c>
      <c r="O154" s="21" t="s">
        <v>6</v>
      </c>
      <c r="P154" s="21">
        <v>56</v>
      </c>
      <c r="Q154" s="21" t="s">
        <v>7</v>
      </c>
      <c r="R154" s="21">
        <v>4</v>
      </c>
      <c r="S154" s="21">
        <v>18</v>
      </c>
      <c r="T154" s="21">
        <v>2</v>
      </c>
      <c r="U154" s="21">
        <v>6</v>
      </c>
      <c r="V154" s="21">
        <v>4</v>
      </c>
      <c r="W154" s="8">
        <v>1</v>
      </c>
      <c r="X154" s="32">
        <v>1</v>
      </c>
      <c r="Y154" s="32">
        <v>1</v>
      </c>
      <c r="Z154" s="32">
        <v>1</v>
      </c>
      <c r="AA154" s="32">
        <v>1</v>
      </c>
      <c r="AB154" s="42">
        <v>1</v>
      </c>
      <c r="AC154" s="51">
        <v>1</v>
      </c>
      <c r="AD154" s="11">
        <v>2</v>
      </c>
      <c r="AE154" s="11">
        <v>2</v>
      </c>
      <c r="AF154" s="56">
        <v>1</v>
      </c>
      <c r="AG154" s="11">
        <v>2</v>
      </c>
      <c r="AH154" s="56">
        <v>1</v>
      </c>
      <c r="AI154" s="11">
        <v>0</v>
      </c>
      <c r="AJ154" s="56">
        <v>2</v>
      </c>
      <c r="AK154" s="11">
        <v>2</v>
      </c>
      <c r="AL154" s="56">
        <v>1</v>
      </c>
      <c r="AM154" s="11">
        <v>0</v>
      </c>
      <c r="AN154" s="56">
        <v>2</v>
      </c>
      <c r="AO154" s="11">
        <v>0</v>
      </c>
      <c r="AP154" s="56">
        <v>2</v>
      </c>
      <c r="AQ154" s="11">
        <v>0</v>
      </c>
      <c r="AR154" s="56">
        <v>2</v>
      </c>
      <c r="AS154" s="56">
        <v>2</v>
      </c>
      <c r="AT154" s="21">
        <v>40</v>
      </c>
      <c r="AU154" s="22">
        <v>10</v>
      </c>
      <c r="AV154" s="57">
        <v>1</v>
      </c>
      <c r="AW154" s="61">
        <v>1</v>
      </c>
      <c r="AX154" s="73">
        <v>2</v>
      </c>
    </row>
    <row r="155" spans="1:50" ht="19.8" x14ac:dyDescent="0.45">
      <c r="A155" s="56">
        <v>2</v>
      </c>
      <c r="B155" s="56">
        <v>2</v>
      </c>
      <c r="C155" s="62">
        <v>2</v>
      </c>
      <c r="D155" s="66">
        <v>1</v>
      </c>
      <c r="E155" s="56">
        <v>2</v>
      </c>
      <c r="F155" s="4" t="s">
        <v>67</v>
      </c>
      <c r="G155" s="51">
        <v>2</v>
      </c>
      <c r="H155">
        <v>142</v>
      </c>
      <c r="I155" s="21">
        <v>2</v>
      </c>
      <c r="J155" s="21">
        <v>31</v>
      </c>
      <c r="K155" s="38">
        <v>21.779359787689959</v>
      </c>
      <c r="L155" s="21">
        <v>2</v>
      </c>
      <c r="M155" s="21">
        <v>5</v>
      </c>
      <c r="N155" s="11" t="s">
        <v>76</v>
      </c>
      <c r="O155" s="21" t="s">
        <v>6</v>
      </c>
      <c r="P155" s="21">
        <v>70</v>
      </c>
      <c r="Q155" s="21" t="s">
        <v>3</v>
      </c>
      <c r="R155" s="21">
        <v>21</v>
      </c>
      <c r="S155" s="21">
        <v>10</v>
      </c>
      <c r="T155" s="21">
        <v>4</v>
      </c>
      <c r="U155" s="21">
        <v>8</v>
      </c>
      <c r="V155" s="21">
        <v>24</v>
      </c>
      <c r="W155" s="8">
        <v>2</v>
      </c>
      <c r="X155" s="32">
        <v>1</v>
      </c>
      <c r="Y155" s="32">
        <v>1</v>
      </c>
      <c r="Z155" s="32">
        <v>1</v>
      </c>
      <c r="AA155" s="21">
        <v>2</v>
      </c>
      <c r="AB155" s="41">
        <v>2</v>
      </c>
      <c r="AC155" s="51">
        <v>2</v>
      </c>
      <c r="AD155" s="11">
        <v>0</v>
      </c>
      <c r="AE155" s="11">
        <v>0</v>
      </c>
      <c r="AF155" s="56">
        <v>2</v>
      </c>
      <c r="AG155" s="11">
        <v>0</v>
      </c>
      <c r="AH155" s="56">
        <v>2</v>
      </c>
      <c r="AI155" s="11">
        <v>0</v>
      </c>
      <c r="AJ155" s="56">
        <v>2</v>
      </c>
      <c r="AK155" s="11">
        <v>0</v>
      </c>
      <c r="AL155" s="56">
        <v>2</v>
      </c>
      <c r="AM155" s="11">
        <v>0</v>
      </c>
      <c r="AN155" s="56">
        <v>2</v>
      </c>
      <c r="AO155" s="11">
        <v>0</v>
      </c>
      <c r="AP155" s="56">
        <v>2</v>
      </c>
      <c r="AQ155" s="11">
        <v>0</v>
      </c>
      <c r="AR155" s="56">
        <v>2</v>
      </c>
      <c r="AS155" s="56">
        <v>2</v>
      </c>
      <c r="AT155" s="21"/>
      <c r="AU155" s="22">
        <v>0</v>
      </c>
      <c r="AV155" s="57">
        <v>2</v>
      </c>
      <c r="AW155" s="61">
        <v>2</v>
      </c>
      <c r="AX155" s="73">
        <v>2</v>
      </c>
    </row>
    <row r="156" spans="1:50" ht="19.8" x14ac:dyDescent="0.45">
      <c r="A156" s="65">
        <v>1</v>
      </c>
      <c r="B156" s="62">
        <v>1</v>
      </c>
      <c r="C156" s="62">
        <v>2</v>
      </c>
      <c r="D156" s="55">
        <v>1</v>
      </c>
      <c r="E156" s="56">
        <v>2</v>
      </c>
      <c r="F156" s="4" t="s">
        <v>67</v>
      </c>
      <c r="G156" s="52">
        <v>2</v>
      </c>
      <c r="H156">
        <v>144</v>
      </c>
      <c r="I156" s="2">
        <v>2</v>
      </c>
      <c r="J156" s="2">
        <v>35</v>
      </c>
      <c r="K156" s="38">
        <v>20.6053417076734</v>
      </c>
      <c r="L156" s="3" t="s">
        <v>9</v>
      </c>
      <c r="M156" s="11">
        <v>0</v>
      </c>
      <c r="N156" s="11" t="s">
        <v>76</v>
      </c>
      <c r="O156" s="11" t="s">
        <v>6</v>
      </c>
      <c r="P156" s="11">
        <v>59</v>
      </c>
      <c r="Q156" s="11" t="s">
        <v>7</v>
      </c>
      <c r="R156" s="17">
        <v>19</v>
      </c>
      <c r="S156" s="16">
        <v>16</v>
      </c>
      <c r="T156" s="15">
        <v>0.5</v>
      </c>
      <c r="U156" s="9">
        <v>4</v>
      </c>
      <c r="V156" s="11">
        <v>0.1</v>
      </c>
      <c r="W156" s="8">
        <v>2</v>
      </c>
      <c r="X156" s="40">
        <v>1</v>
      </c>
      <c r="Y156" s="11">
        <v>2</v>
      </c>
      <c r="Z156" s="11">
        <v>2</v>
      </c>
      <c r="AA156" s="11">
        <v>2</v>
      </c>
      <c r="AB156" s="41">
        <v>2</v>
      </c>
      <c r="AC156" s="54">
        <v>1</v>
      </c>
      <c r="AD156" s="9">
        <v>2</v>
      </c>
      <c r="AE156" s="7">
        <v>1</v>
      </c>
      <c r="AF156" s="55">
        <v>2</v>
      </c>
      <c r="AG156" s="7">
        <v>2</v>
      </c>
      <c r="AH156" s="55">
        <v>1</v>
      </c>
      <c r="AI156" s="7">
        <v>1</v>
      </c>
      <c r="AJ156" s="55">
        <v>1</v>
      </c>
      <c r="AK156" s="7">
        <v>2</v>
      </c>
      <c r="AL156" s="55">
        <v>1</v>
      </c>
      <c r="AM156" s="7">
        <v>0</v>
      </c>
      <c r="AN156" s="55">
        <v>2</v>
      </c>
      <c r="AO156" s="7">
        <v>0</v>
      </c>
      <c r="AP156" s="55">
        <v>2</v>
      </c>
      <c r="AQ156" s="7">
        <v>0</v>
      </c>
      <c r="AR156" s="55">
        <v>2</v>
      </c>
      <c r="AS156" s="55">
        <v>2</v>
      </c>
      <c r="AT156" s="13">
        <v>40</v>
      </c>
      <c r="AU156" s="22">
        <v>2</v>
      </c>
      <c r="AV156" s="57">
        <v>2</v>
      </c>
      <c r="AW156" s="61">
        <v>2</v>
      </c>
      <c r="AX156" s="73">
        <v>1</v>
      </c>
    </row>
    <row r="157" spans="1:50" ht="19.8" x14ac:dyDescent="0.45">
      <c r="A157" s="56">
        <v>2</v>
      </c>
      <c r="B157" s="56">
        <v>2</v>
      </c>
      <c r="C157" s="62">
        <v>2</v>
      </c>
      <c r="D157" s="66">
        <v>1</v>
      </c>
      <c r="E157" s="56">
        <v>2</v>
      </c>
      <c r="F157" s="4" t="s">
        <v>67</v>
      </c>
      <c r="G157" s="51">
        <v>2</v>
      </c>
      <c r="H157">
        <v>145</v>
      </c>
      <c r="I157" s="21">
        <v>2</v>
      </c>
      <c r="J157" s="21">
        <v>25</v>
      </c>
      <c r="K157" s="27">
        <v>17.578125</v>
      </c>
      <c r="L157" s="21">
        <v>2</v>
      </c>
      <c r="M157" s="21">
        <v>3</v>
      </c>
      <c r="N157" s="11" t="s">
        <v>76</v>
      </c>
      <c r="O157" s="21" t="s">
        <v>6</v>
      </c>
      <c r="P157" s="21">
        <v>65</v>
      </c>
      <c r="Q157" s="21" t="s">
        <v>3</v>
      </c>
      <c r="R157" s="21">
        <v>8</v>
      </c>
      <c r="S157" s="21">
        <v>17</v>
      </c>
      <c r="T157" s="21">
        <v>8</v>
      </c>
      <c r="U157" s="21">
        <v>10</v>
      </c>
      <c r="V157" s="21">
        <v>24</v>
      </c>
      <c r="W157" s="8">
        <v>1</v>
      </c>
      <c r="X157" s="32">
        <v>1</v>
      </c>
      <c r="Y157" s="32">
        <v>1</v>
      </c>
      <c r="Z157" s="32">
        <v>1</v>
      </c>
      <c r="AA157" s="32">
        <v>1</v>
      </c>
      <c r="AB157" s="41">
        <v>2</v>
      </c>
      <c r="AC157" s="51">
        <v>2</v>
      </c>
      <c r="AD157" s="11">
        <v>0</v>
      </c>
      <c r="AE157" s="11">
        <v>0</v>
      </c>
      <c r="AF157" s="56">
        <v>2</v>
      </c>
      <c r="AG157" s="11">
        <v>0</v>
      </c>
      <c r="AH157" s="56">
        <v>2</v>
      </c>
      <c r="AI157" s="11">
        <v>0</v>
      </c>
      <c r="AJ157" s="56">
        <v>2</v>
      </c>
      <c r="AK157" s="11">
        <v>0</v>
      </c>
      <c r="AL157" s="56">
        <v>2</v>
      </c>
      <c r="AM157" s="11">
        <v>0</v>
      </c>
      <c r="AN157" s="56">
        <v>2</v>
      </c>
      <c r="AO157" s="11">
        <v>0</v>
      </c>
      <c r="AP157" s="56">
        <v>2</v>
      </c>
      <c r="AQ157" s="11">
        <v>0</v>
      </c>
      <c r="AR157" s="56">
        <v>2</v>
      </c>
      <c r="AS157" s="56">
        <v>2</v>
      </c>
      <c r="AT157" s="21">
        <v>39</v>
      </c>
      <c r="AU157" s="22">
        <v>12</v>
      </c>
      <c r="AV157" s="57">
        <v>1</v>
      </c>
      <c r="AW157" s="61">
        <v>1</v>
      </c>
      <c r="AX157" s="73">
        <v>1</v>
      </c>
    </row>
    <row r="158" spans="1:50" ht="19.8" x14ac:dyDescent="0.45">
      <c r="A158" s="65">
        <v>1</v>
      </c>
      <c r="B158" s="62">
        <v>1</v>
      </c>
      <c r="C158" s="70">
        <v>2</v>
      </c>
      <c r="D158" s="68">
        <v>1</v>
      </c>
      <c r="E158" s="56">
        <v>2</v>
      </c>
      <c r="F158" s="4" t="s">
        <v>67</v>
      </c>
      <c r="G158" s="51">
        <v>2</v>
      </c>
      <c r="H158">
        <v>146</v>
      </c>
      <c r="I158" s="24">
        <v>2</v>
      </c>
      <c r="J158" s="21">
        <v>39</v>
      </c>
      <c r="K158" s="38">
        <v>20.787951729998557</v>
      </c>
      <c r="L158" s="21">
        <v>2</v>
      </c>
      <c r="M158" s="21">
        <v>0</v>
      </c>
      <c r="N158" s="11" t="s">
        <v>76</v>
      </c>
      <c r="O158" s="21" t="s">
        <v>6</v>
      </c>
      <c r="P158" s="21">
        <v>58</v>
      </c>
      <c r="Q158" s="21" t="s">
        <v>7</v>
      </c>
      <c r="R158" s="21">
        <v>21</v>
      </c>
      <c r="S158" s="21">
        <v>21</v>
      </c>
      <c r="T158" s="21">
        <v>1</v>
      </c>
      <c r="U158" s="21">
        <v>8</v>
      </c>
      <c r="V158" s="21">
        <v>12</v>
      </c>
      <c r="W158" s="8">
        <v>1</v>
      </c>
      <c r="X158" s="32">
        <v>1</v>
      </c>
      <c r="Y158" s="32">
        <v>1</v>
      </c>
      <c r="Z158" s="32">
        <v>1</v>
      </c>
      <c r="AA158" s="21">
        <v>2</v>
      </c>
      <c r="AB158" s="41">
        <v>2</v>
      </c>
      <c r="AC158" s="51">
        <v>1</v>
      </c>
      <c r="AD158" s="11">
        <v>4</v>
      </c>
      <c r="AE158" s="11">
        <v>3</v>
      </c>
      <c r="AF158" s="56">
        <v>1</v>
      </c>
      <c r="AG158" s="11">
        <v>3</v>
      </c>
      <c r="AH158" s="56">
        <v>1</v>
      </c>
      <c r="AI158" s="11">
        <v>2</v>
      </c>
      <c r="AJ158" s="56">
        <v>1</v>
      </c>
      <c r="AK158" s="11">
        <v>3</v>
      </c>
      <c r="AL158" s="56">
        <v>1</v>
      </c>
      <c r="AM158" s="11">
        <v>1</v>
      </c>
      <c r="AN158" s="56">
        <v>1</v>
      </c>
      <c r="AO158" s="11">
        <v>0</v>
      </c>
      <c r="AP158" s="56">
        <v>2</v>
      </c>
      <c r="AQ158" s="11">
        <v>1</v>
      </c>
      <c r="AR158" s="56">
        <v>1</v>
      </c>
      <c r="AS158" s="56">
        <v>1</v>
      </c>
      <c r="AT158" s="26">
        <v>40</v>
      </c>
      <c r="AU158" s="22">
        <v>10</v>
      </c>
      <c r="AV158" s="51">
        <v>1</v>
      </c>
      <c r="AW158" s="61">
        <v>1</v>
      </c>
      <c r="AX158" s="73">
        <v>2</v>
      </c>
    </row>
    <row r="159" spans="1:50" ht="19.8" x14ac:dyDescent="0.45">
      <c r="A159" s="56">
        <v>2</v>
      </c>
      <c r="B159" s="56">
        <v>2</v>
      </c>
      <c r="C159" s="56">
        <v>2</v>
      </c>
      <c r="D159" s="55">
        <v>1</v>
      </c>
      <c r="E159" s="56">
        <v>2</v>
      </c>
      <c r="F159" s="4" t="s">
        <v>67</v>
      </c>
      <c r="G159" s="51">
        <v>2</v>
      </c>
      <c r="H159">
        <v>149</v>
      </c>
      <c r="I159" s="2">
        <v>2</v>
      </c>
      <c r="J159" s="2">
        <v>65</v>
      </c>
      <c r="K159" s="38">
        <v>21.455317556204982</v>
      </c>
      <c r="L159" s="3">
        <v>2</v>
      </c>
      <c r="M159" s="11">
        <v>10</v>
      </c>
      <c r="N159" s="11" t="s">
        <v>76</v>
      </c>
      <c r="O159" s="11" t="s">
        <v>4</v>
      </c>
      <c r="P159" s="11">
        <v>66</v>
      </c>
      <c r="Q159" s="11" t="s">
        <v>3</v>
      </c>
      <c r="R159" s="17">
        <v>35</v>
      </c>
      <c r="S159" s="16">
        <v>30</v>
      </c>
      <c r="T159" s="15">
        <v>3</v>
      </c>
      <c r="U159" s="9">
        <v>8</v>
      </c>
      <c r="V159" s="11">
        <v>24</v>
      </c>
      <c r="W159" s="8">
        <v>2</v>
      </c>
      <c r="X159" s="40">
        <v>1</v>
      </c>
      <c r="Y159" s="11">
        <v>2</v>
      </c>
      <c r="Z159" s="11">
        <v>2</v>
      </c>
      <c r="AA159" s="11">
        <v>2</v>
      </c>
      <c r="AB159" s="41">
        <v>2</v>
      </c>
      <c r="AC159" s="54">
        <v>2</v>
      </c>
      <c r="AD159" s="9">
        <v>0</v>
      </c>
      <c r="AE159" s="7">
        <v>0</v>
      </c>
      <c r="AF159" s="55">
        <v>2</v>
      </c>
      <c r="AG159" s="7">
        <v>0</v>
      </c>
      <c r="AH159" s="55">
        <v>2</v>
      </c>
      <c r="AI159" s="7">
        <v>0</v>
      </c>
      <c r="AJ159" s="55">
        <v>2</v>
      </c>
      <c r="AK159" s="7">
        <v>0</v>
      </c>
      <c r="AL159" s="55">
        <v>2</v>
      </c>
      <c r="AM159" s="7">
        <v>0</v>
      </c>
      <c r="AN159" s="55">
        <v>2</v>
      </c>
      <c r="AO159" s="7">
        <v>0</v>
      </c>
      <c r="AP159" s="55">
        <v>2</v>
      </c>
      <c r="AQ159" s="7">
        <v>0</v>
      </c>
      <c r="AR159" s="55">
        <v>2</v>
      </c>
      <c r="AS159" s="55">
        <v>2</v>
      </c>
      <c r="AT159" s="13">
        <v>42</v>
      </c>
      <c r="AU159" s="22">
        <v>0</v>
      </c>
      <c r="AV159" s="57">
        <v>2</v>
      </c>
      <c r="AW159" s="61">
        <v>2</v>
      </c>
      <c r="AX159" s="73">
        <v>1</v>
      </c>
    </row>
    <row r="160" spans="1:50" ht="19.8" x14ac:dyDescent="0.45">
      <c r="A160" s="65">
        <v>1</v>
      </c>
      <c r="B160" s="62">
        <v>1</v>
      </c>
      <c r="C160" s="62">
        <v>2</v>
      </c>
      <c r="D160" s="68">
        <v>1</v>
      </c>
      <c r="E160" s="56">
        <v>2</v>
      </c>
      <c r="F160" s="4" t="s">
        <v>67</v>
      </c>
      <c r="G160" s="52">
        <v>2</v>
      </c>
      <c r="H160">
        <v>150</v>
      </c>
      <c r="I160" s="2">
        <v>2</v>
      </c>
      <c r="J160" s="2">
        <v>44</v>
      </c>
      <c r="K160" s="18">
        <v>22.546576480360741</v>
      </c>
      <c r="L160" s="3">
        <v>2</v>
      </c>
      <c r="M160" s="11">
        <v>0</v>
      </c>
      <c r="N160" s="11" t="s">
        <v>76</v>
      </c>
      <c r="O160" s="11" t="s">
        <v>6</v>
      </c>
      <c r="P160" s="11">
        <v>54</v>
      </c>
      <c r="Q160" s="11" t="s">
        <v>5</v>
      </c>
      <c r="R160" s="17">
        <v>34</v>
      </c>
      <c r="S160" s="16">
        <v>10</v>
      </c>
      <c r="T160" s="15">
        <v>0.1</v>
      </c>
      <c r="U160" s="9">
        <v>5</v>
      </c>
      <c r="V160" s="11">
        <v>4</v>
      </c>
      <c r="W160" s="8">
        <v>2</v>
      </c>
      <c r="X160" s="11">
        <v>2</v>
      </c>
      <c r="Y160" s="40">
        <v>1</v>
      </c>
      <c r="Z160" s="11">
        <v>2</v>
      </c>
      <c r="AA160" s="40">
        <v>1</v>
      </c>
      <c r="AB160" s="41">
        <v>2</v>
      </c>
      <c r="AC160" s="54">
        <v>1</v>
      </c>
      <c r="AD160" s="9">
        <v>5</v>
      </c>
      <c r="AE160" s="7">
        <v>5</v>
      </c>
      <c r="AF160" s="55">
        <v>1</v>
      </c>
      <c r="AG160" s="7">
        <v>5</v>
      </c>
      <c r="AH160" s="55">
        <v>1</v>
      </c>
      <c r="AI160" s="7">
        <v>1</v>
      </c>
      <c r="AJ160" s="55">
        <v>1</v>
      </c>
      <c r="AK160" s="7">
        <v>1</v>
      </c>
      <c r="AL160" s="55">
        <v>1</v>
      </c>
      <c r="AM160" s="7">
        <v>2</v>
      </c>
      <c r="AN160" s="55">
        <v>1</v>
      </c>
      <c r="AO160" s="7">
        <v>2</v>
      </c>
      <c r="AP160" s="55">
        <v>1</v>
      </c>
      <c r="AQ160" s="7">
        <v>3</v>
      </c>
      <c r="AR160" s="55">
        <v>1</v>
      </c>
      <c r="AS160" s="55">
        <v>1</v>
      </c>
      <c r="AT160" s="13">
        <v>40</v>
      </c>
      <c r="AU160" s="22">
        <v>2</v>
      </c>
      <c r="AV160" s="57">
        <v>2</v>
      </c>
      <c r="AW160" s="61">
        <v>2</v>
      </c>
      <c r="AX160" s="73">
        <v>2</v>
      </c>
    </row>
    <row r="161" spans="1:50" ht="19.8" x14ac:dyDescent="0.45">
      <c r="A161" s="56">
        <v>2</v>
      </c>
      <c r="B161" s="56">
        <v>2</v>
      </c>
      <c r="C161" s="62">
        <v>2</v>
      </c>
      <c r="D161" s="55">
        <v>1</v>
      </c>
      <c r="E161" s="56">
        <v>2</v>
      </c>
      <c r="F161" s="4" t="s">
        <v>67</v>
      </c>
      <c r="G161" s="51">
        <v>2</v>
      </c>
      <c r="H161">
        <v>151</v>
      </c>
      <c r="I161" s="2">
        <v>2</v>
      </c>
      <c r="J161" s="2">
        <v>48</v>
      </c>
      <c r="K161" s="18">
        <v>21.09375</v>
      </c>
      <c r="L161" s="3">
        <v>2</v>
      </c>
      <c r="M161" s="11">
        <v>4</v>
      </c>
      <c r="N161" s="11" t="s">
        <v>76</v>
      </c>
      <c r="O161" s="11" t="s">
        <v>6</v>
      </c>
      <c r="P161" s="11">
        <v>67</v>
      </c>
      <c r="Q161" s="11" t="s">
        <v>3</v>
      </c>
      <c r="R161" s="17">
        <v>34</v>
      </c>
      <c r="S161" s="16">
        <v>14</v>
      </c>
      <c r="T161" s="15">
        <v>1</v>
      </c>
      <c r="U161" s="9">
        <v>9</v>
      </c>
      <c r="V161" s="11">
        <v>24</v>
      </c>
      <c r="W161" s="8">
        <v>1</v>
      </c>
      <c r="X161" s="40">
        <v>1</v>
      </c>
      <c r="Y161" s="40">
        <v>1</v>
      </c>
      <c r="Z161" s="40">
        <v>1</v>
      </c>
      <c r="AA161" s="40">
        <v>1</v>
      </c>
      <c r="AB161" s="41">
        <v>1</v>
      </c>
      <c r="AC161" s="54">
        <v>2</v>
      </c>
      <c r="AD161" s="9">
        <v>1</v>
      </c>
      <c r="AE161" s="7">
        <v>0</v>
      </c>
      <c r="AF161" s="55">
        <v>2</v>
      </c>
      <c r="AG161" s="7">
        <v>0</v>
      </c>
      <c r="AH161" s="55">
        <v>2</v>
      </c>
      <c r="AI161" s="7">
        <v>1</v>
      </c>
      <c r="AJ161" s="55">
        <v>1</v>
      </c>
      <c r="AK161" s="7">
        <v>0</v>
      </c>
      <c r="AL161" s="55">
        <v>2</v>
      </c>
      <c r="AM161" s="7">
        <v>0</v>
      </c>
      <c r="AN161" s="55">
        <v>2</v>
      </c>
      <c r="AO161" s="7">
        <v>0</v>
      </c>
      <c r="AP161" s="55">
        <v>2</v>
      </c>
      <c r="AQ161" s="7">
        <v>0</v>
      </c>
      <c r="AR161" s="55">
        <v>2</v>
      </c>
      <c r="AS161" s="55">
        <v>2</v>
      </c>
      <c r="AT161" s="13">
        <v>42</v>
      </c>
      <c r="AU161" s="22">
        <v>0</v>
      </c>
      <c r="AV161" s="57">
        <v>2</v>
      </c>
      <c r="AW161" s="61">
        <v>2</v>
      </c>
      <c r="AX161" s="73">
        <v>2</v>
      </c>
    </row>
    <row r="162" spans="1:50" ht="19.8" x14ac:dyDescent="0.45">
      <c r="A162" s="56">
        <v>2</v>
      </c>
      <c r="B162" s="56">
        <v>2</v>
      </c>
      <c r="C162" s="62">
        <v>2</v>
      </c>
      <c r="D162" s="68">
        <v>1</v>
      </c>
      <c r="E162" s="56">
        <v>2</v>
      </c>
      <c r="F162" s="4" t="s">
        <v>67</v>
      </c>
      <c r="G162" s="51">
        <v>2</v>
      </c>
      <c r="H162">
        <v>153</v>
      </c>
      <c r="I162" s="2">
        <v>2</v>
      </c>
      <c r="J162" s="2">
        <v>60</v>
      </c>
      <c r="K162" s="18">
        <v>21.875</v>
      </c>
      <c r="L162" s="3">
        <v>2</v>
      </c>
      <c r="M162" s="11">
        <v>14</v>
      </c>
      <c r="N162" s="21" t="s">
        <v>77</v>
      </c>
      <c r="O162" s="11" t="s">
        <v>8</v>
      </c>
      <c r="P162" s="11">
        <v>70</v>
      </c>
      <c r="Q162" s="11" t="s">
        <v>3</v>
      </c>
      <c r="R162" s="17">
        <v>44</v>
      </c>
      <c r="S162" s="16">
        <v>16</v>
      </c>
      <c r="T162" s="15">
        <v>2.5</v>
      </c>
      <c r="U162" s="9">
        <v>8</v>
      </c>
      <c r="V162" s="11">
        <v>24</v>
      </c>
      <c r="W162" s="8">
        <v>1</v>
      </c>
      <c r="X162" s="40">
        <v>1</v>
      </c>
      <c r="Y162" s="40">
        <v>1</v>
      </c>
      <c r="Z162" s="40">
        <v>1</v>
      </c>
      <c r="AA162" s="11">
        <v>2</v>
      </c>
      <c r="AB162" s="41">
        <v>2</v>
      </c>
      <c r="AC162" s="54">
        <v>1</v>
      </c>
      <c r="AD162" s="9">
        <v>3</v>
      </c>
      <c r="AE162" s="7">
        <v>2</v>
      </c>
      <c r="AF162" s="55">
        <v>1</v>
      </c>
      <c r="AG162" s="7">
        <v>3</v>
      </c>
      <c r="AH162" s="55">
        <v>1</v>
      </c>
      <c r="AI162" s="7">
        <v>0</v>
      </c>
      <c r="AJ162" s="55">
        <v>2</v>
      </c>
      <c r="AK162" s="7">
        <v>0</v>
      </c>
      <c r="AL162" s="55">
        <v>2</v>
      </c>
      <c r="AM162" s="7">
        <v>1</v>
      </c>
      <c r="AN162" s="55">
        <v>1</v>
      </c>
      <c r="AO162" s="7">
        <v>1</v>
      </c>
      <c r="AP162" s="55">
        <v>1</v>
      </c>
      <c r="AQ162" s="7">
        <v>2</v>
      </c>
      <c r="AR162" s="55">
        <v>1</v>
      </c>
      <c r="AS162" s="55">
        <v>2</v>
      </c>
      <c r="AT162" s="13"/>
      <c r="AU162" s="22">
        <v>0</v>
      </c>
      <c r="AV162" s="57">
        <v>2</v>
      </c>
      <c r="AW162" s="61">
        <v>2</v>
      </c>
      <c r="AX162" s="73">
        <v>1</v>
      </c>
    </row>
    <row r="163" spans="1:50" ht="19.8" x14ac:dyDescent="0.45">
      <c r="A163" s="56">
        <v>2</v>
      </c>
      <c r="B163" s="56">
        <v>2</v>
      </c>
      <c r="C163" s="56">
        <v>2</v>
      </c>
      <c r="D163" s="56">
        <v>2</v>
      </c>
      <c r="E163" s="67">
        <v>1</v>
      </c>
      <c r="F163" s="4" t="s">
        <v>67</v>
      </c>
      <c r="G163" s="52">
        <v>2</v>
      </c>
      <c r="H163">
        <v>162</v>
      </c>
      <c r="I163" s="2">
        <v>2</v>
      </c>
      <c r="J163" s="2">
        <v>59</v>
      </c>
      <c r="K163" s="38">
        <v>21.312850581166078</v>
      </c>
      <c r="L163" s="3">
        <v>2</v>
      </c>
      <c r="M163" s="11">
        <v>0</v>
      </c>
      <c r="N163" s="11" t="s">
        <v>76</v>
      </c>
      <c r="O163" s="11" t="s">
        <v>6</v>
      </c>
      <c r="P163" s="11">
        <v>58</v>
      </c>
      <c r="Q163" s="11" t="s">
        <v>7</v>
      </c>
      <c r="R163" s="17">
        <v>39</v>
      </c>
      <c r="S163" s="16">
        <v>20</v>
      </c>
      <c r="T163" s="15">
        <v>1.5</v>
      </c>
      <c r="U163" s="9">
        <v>6</v>
      </c>
      <c r="V163" s="11">
        <v>48</v>
      </c>
      <c r="W163" s="8">
        <v>1</v>
      </c>
      <c r="X163" s="40">
        <v>1</v>
      </c>
      <c r="Y163" s="40">
        <v>1</v>
      </c>
      <c r="Z163" s="40">
        <v>1</v>
      </c>
      <c r="AA163" s="40">
        <v>1</v>
      </c>
      <c r="AB163" s="41">
        <v>1</v>
      </c>
      <c r="AC163" s="54">
        <v>1</v>
      </c>
      <c r="AD163" s="9">
        <v>4</v>
      </c>
      <c r="AE163" s="7">
        <v>2</v>
      </c>
      <c r="AF163" s="55">
        <v>1</v>
      </c>
      <c r="AG163" s="7">
        <v>1</v>
      </c>
      <c r="AH163" s="55">
        <v>1</v>
      </c>
      <c r="AI163" s="7">
        <v>3</v>
      </c>
      <c r="AJ163" s="55">
        <v>1</v>
      </c>
      <c r="AK163" s="7">
        <v>0</v>
      </c>
      <c r="AL163" s="55">
        <v>2</v>
      </c>
      <c r="AM163" s="7">
        <v>1</v>
      </c>
      <c r="AN163" s="55">
        <v>1</v>
      </c>
      <c r="AO163" s="7">
        <v>1</v>
      </c>
      <c r="AP163" s="55">
        <v>1</v>
      </c>
      <c r="AQ163" s="7">
        <v>1</v>
      </c>
      <c r="AR163" s="55">
        <v>1</v>
      </c>
      <c r="AS163" s="55">
        <v>2</v>
      </c>
      <c r="AT163" s="13">
        <v>41</v>
      </c>
      <c r="AU163" s="22">
        <v>7</v>
      </c>
      <c r="AV163" s="51">
        <v>1</v>
      </c>
      <c r="AW163" s="61">
        <v>1</v>
      </c>
      <c r="AX163" s="73">
        <v>2</v>
      </c>
    </row>
    <row r="164" spans="1:50" ht="19.8" x14ac:dyDescent="0.45">
      <c r="A164" s="65">
        <v>1</v>
      </c>
      <c r="B164" s="62">
        <v>1</v>
      </c>
      <c r="C164" s="62">
        <v>1</v>
      </c>
      <c r="D164" s="55">
        <v>1</v>
      </c>
      <c r="E164" s="56">
        <v>2</v>
      </c>
      <c r="F164" s="4" t="s">
        <v>67</v>
      </c>
      <c r="G164" s="51">
        <v>2</v>
      </c>
      <c r="H164">
        <v>163</v>
      </c>
      <c r="I164" s="2">
        <v>2</v>
      </c>
      <c r="J164" s="2">
        <v>30</v>
      </c>
      <c r="K164" s="38">
        <v>21.357187547791533</v>
      </c>
      <c r="L164" s="3">
        <v>2</v>
      </c>
      <c r="M164" s="11">
        <v>1</v>
      </c>
      <c r="N164" s="11" t="s">
        <v>76</v>
      </c>
      <c r="O164" s="11" t="s">
        <v>6</v>
      </c>
      <c r="P164" s="11">
        <v>56</v>
      </c>
      <c r="Q164" s="11" t="s">
        <v>7</v>
      </c>
      <c r="R164" s="17">
        <v>14</v>
      </c>
      <c r="S164" s="16">
        <v>16</v>
      </c>
      <c r="T164" s="15">
        <v>10</v>
      </c>
      <c r="U164" s="9">
        <v>7</v>
      </c>
      <c r="V164" s="11">
        <v>24</v>
      </c>
      <c r="W164" s="8">
        <v>1</v>
      </c>
      <c r="X164" s="40">
        <v>1</v>
      </c>
      <c r="Y164" s="40">
        <v>1</v>
      </c>
      <c r="Z164" s="40">
        <v>1</v>
      </c>
      <c r="AA164" s="11">
        <v>2</v>
      </c>
      <c r="AB164" s="41">
        <v>2</v>
      </c>
      <c r="AC164" s="54">
        <v>2</v>
      </c>
      <c r="AD164" s="9">
        <v>0</v>
      </c>
      <c r="AE164" s="7">
        <v>0</v>
      </c>
      <c r="AF164" s="55">
        <v>2</v>
      </c>
      <c r="AG164" s="7">
        <v>0</v>
      </c>
      <c r="AH164" s="55">
        <v>2</v>
      </c>
      <c r="AI164" s="7">
        <v>0</v>
      </c>
      <c r="AJ164" s="55">
        <v>2</v>
      </c>
      <c r="AK164" s="7">
        <v>0</v>
      </c>
      <c r="AL164" s="55">
        <v>2</v>
      </c>
      <c r="AM164" s="7">
        <v>0</v>
      </c>
      <c r="AN164" s="55">
        <v>2</v>
      </c>
      <c r="AO164" s="7">
        <v>0</v>
      </c>
      <c r="AP164" s="55">
        <v>2</v>
      </c>
      <c r="AQ164" s="7">
        <v>0</v>
      </c>
      <c r="AR164" s="55">
        <v>2</v>
      </c>
      <c r="AS164" s="55">
        <v>2</v>
      </c>
      <c r="AT164" s="13"/>
      <c r="AU164" s="22">
        <v>4</v>
      </c>
      <c r="AV164" s="57">
        <v>2</v>
      </c>
      <c r="AW164" s="61">
        <v>2</v>
      </c>
      <c r="AX164" s="73">
        <v>2</v>
      </c>
    </row>
    <row r="165" spans="1:50" x14ac:dyDescent="0.45">
      <c r="J165">
        <f>AVERAGE(J2:J164)</f>
        <v>40.907975460122699</v>
      </c>
    </row>
    <row r="166" spans="1:50" x14ac:dyDescent="0.45">
      <c r="J166">
        <f>_xlfn.STDEV.P(J2:J164)</f>
        <v>11.50396560911037</v>
      </c>
    </row>
  </sheetData>
  <autoFilter ref="A1:AX1" xr:uid="{62C2D252-DD58-4DF3-8816-C72AAF33F529}">
    <sortState xmlns:xlrd2="http://schemas.microsoft.com/office/spreadsheetml/2017/richdata2" ref="A2:AX166">
      <sortCondition ref="F1"/>
    </sortState>
  </autoFilter>
  <phoneticPr fontId="1"/>
  <conditionalFormatting sqref="I1">
    <cfRule type="duplicateValues" dxfId="115" priority="84"/>
  </conditionalFormatting>
  <conditionalFormatting sqref="AU1:AV1">
    <cfRule type="duplicateValues" dxfId="114" priority="6"/>
  </conditionalFormatting>
  <conditionalFormatting sqref="AT1">
    <cfRule type="duplicateValues" dxfId="113" priority="214"/>
  </conditionalFormatting>
  <conditionalFormatting sqref="B1">
    <cfRule type="duplicateValues" dxfId="112" priority="4"/>
  </conditionalFormatting>
  <conditionalFormatting sqref="A1">
    <cfRule type="duplicateValues" dxfId="111" priority="3"/>
  </conditionalFormatting>
  <conditionalFormatting sqref="G1:H1">
    <cfRule type="duplicateValues" dxfId="110" priority="2"/>
  </conditionalFormatting>
  <conditionalFormatting sqref="F1">
    <cfRule type="duplicateValues" dxfId="108" priority="1"/>
  </conditionalFormatting>
  <conditionalFormatting sqref="AC1:AF1">
    <cfRule type="duplicateValues" dxfId="107" priority="3422"/>
  </conditionalFormatting>
  <conditionalFormatting sqref="J1:AA1">
    <cfRule type="duplicateValues" dxfId="106" priority="3513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254E-61D7-46DD-A888-CA0BEF602DBF}">
  <dimension ref="A1:JI43"/>
  <sheetViews>
    <sheetView topLeftCell="A34" workbookViewId="0">
      <selection activeCell="N1" sqref="N1"/>
    </sheetView>
  </sheetViews>
  <sheetFormatPr defaultRowHeight="18" x14ac:dyDescent="0.45"/>
  <cols>
    <col min="1" max="1" width="13" customWidth="1"/>
    <col min="2" max="2" width="10.59765625" style="137" customWidth="1"/>
    <col min="3" max="3" width="8.796875" style="137"/>
    <col min="7" max="7" width="10.09765625" customWidth="1"/>
  </cols>
  <sheetData>
    <row r="1" spans="1:220" s="1" customFormat="1" ht="18.600000000000001" thickBot="1" x14ac:dyDescent="0.5">
      <c r="A1" s="21" t="s">
        <v>370</v>
      </c>
      <c r="B1" s="136" t="s">
        <v>367</v>
      </c>
      <c r="C1" s="136" t="s">
        <v>387</v>
      </c>
      <c r="D1" s="33" t="s">
        <v>371</v>
      </c>
      <c r="E1" s="21" t="s">
        <v>372</v>
      </c>
      <c r="F1" s="27" t="s">
        <v>21</v>
      </c>
      <c r="G1" s="75" t="s">
        <v>373</v>
      </c>
      <c r="H1" s="21" t="s">
        <v>374</v>
      </c>
      <c r="I1" s="21" t="s">
        <v>38</v>
      </c>
      <c r="J1" s="21" t="s">
        <v>79</v>
      </c>
      <c r="K1" s="21" t="s">
        <v>80</v>
      </c>
      <c r="L1" s="29" t="s">
        <v>388</v>
      </c>
      <c r="M1" s="21" t="s">
        <v>375</v>
      </c>
      <c r="N1" s="21" t="s">
        <v>376</v>
      </c>
      <c r="O1" s="21" t="s">
        <v>377</v>
      </c>
      <c r="P1" s="21" t="s">
        <v>378</v>
      </c>
      <c r="Q1" s="21" t="s">
        <v>379</v>
      </c>
      <c r="R1" s="21" t="s">
        <v>380</v>
      </c>
      <c r="S1" s="21" t="s">
        <v>381</v>
      </c>
      <c r="T1" s="21" t="s">
        <v>382</v>
      </c>
      <c r="U1" s="21" t="s">
        <v>383</v>
      </c>
      <c r="V1" s="21" t="s">
        <v>384</v>
      </c>
      <c r="W1" s="29" t="s">
        <v>385</v>
      </c>
      <c r="X1" s="76" t="s">
        <v>81</v>
      </c>
      <c r="Y1" s="21" t="s">
        <v>82</v>
      </c>
      <c r="Z1" s="76" t="s">
        <v>83</v>
      </c>
      <c r="AA1" s="21" t="s">
        <v>84</v>
      </c>
      <c r="AB1" s="21" t="s">
        <v>19</v>
      </c>
      <c r="AC1" s="21" t="s">
        <v>85</v>
      </c>
      <c r="AD1" s="32" t="s">
        <v>86</v>
      </c>
      <c r="AE1" s="32" t="s">
        <v>87</v>
      </c>
      <c r="AF1" s="21" t="s">
        <v>88</v>
      </c>
      <c r="AG1" s="21" t="s">
        <v>89</v>
      </c>
      <c r="AH1" s="32" t="s">
        <v>18</v>
      </c>
      <c r="AI1" s="21" t="s">
        <v>17</v>
      </c>
      <c r="AJ1" s="21" t="s">
        <v>90</v>
      </c>
      <c r="AK1" s="25" t="s">
        <v>91</v>
      </c>
      <c r="AL1" s="77" t="s">
        <v>92</v>
      </c>
      <c r="AM1" s="78" t="s">
        <v>93</v>
      </c>
      <c r="AN1" s="25" t="s">
        <v>94</v>
      </c>
      <c r="AO1" s="79" t="s">
        <v>95</v>
      </c>
      <c r="AP1" s="29" t="s">
        <v>96</v>
      </c>
      <c r="AQ1" s="29" t="s">
        <v>97</v>
      </c>
      <c r="AR1" s="80" t="s">
        <v>98</v>
      </c>
      <c r="AS1" s="77" t="s">
        <v>99</v>
      </c>
      <c r="AT1" s="81" t="s">
        <v>100</v>
      </c>
      <c r="AU1" s="81" t="s">
        <v>101</v>
      </c>
      <c r="AV1" s="79" t="s">
        <v>102</v>
      </c>
      <c r="AW1" s="81" t="s">
        <v>103</v>
      </c>
      <c r="AX1" s="29" t="s">
        <v>104</v>
      </c>
      <c r="AY1" s="29" t="s">
        <v>105</v>
      </c>
      <c r="AZ1" s="25" t="s">
        <v>106</v>
      </c>
      <c r="BA1" s="79" t="s">
        <v>107</v>
      </c>
      <c r="BB1" s="79" t="s">
        <v>108</v>
      </c>
      <c r="BC1" s="79" t="s">
        <v>109</v>
      </c>
      <c r="BD1" s="79" t="s">
        <v>110</v>
      </c>
      <c r="BE1" s="31" t="s">
        <v>111</v>
      </c>
      <c r="BF1" s="21" t="s">
        <v>112</v>
      </c>
      <c r="BG1" s="19" t="s">
        <v>113</v>
      </c>
      <c r="BH1" s="21" t="s">
        <v>114</v>
      </c>
      <c r="BI1" s="82" t="s">
        <v>115</v>
      </c>
      <c r="BJ1" s="21" t="s">
        <v>116</v>
      </c>
      <c r="BK1" s="83" t="s">
        <v>117</v>
      </c>
      <c r="BL1" s="21" t="s">
        <v>118</v>
      </c>
      <c r="BM1" s="83" t="s">
        <v>119</v>
      </c>
      <c r="BN1" s="21" t="s">
        <v>120</v>
      </c>
      <c r="BO1" s="31" t="s">
        <v>121</v>
      </c>
      <c r="BP1" s="31" t="s">
        <v>122</v>
      </c>
      <c r="BQ1" s="84" t="s">
        <v>123</v>
      </c>
      <c r="BR1" s="21" t="s">
        <v>124</v>
      </c>
      <c r="BS1" s="85" t="s">
        <v>125</v>
      </c>
      <c r="BT1" s="21" t="s">
        <v>126</v>
      </c>
      <c r="BU1" s="86" t="s">
        <v>127</v>
      </c>
      <c r="BV1" s="21" t="s">
        <v>128</v>
      </c>
      <c r="BW1" s="84" t="s">
        <v>129</v>
      </c>
      <c r="BX1" s="21" t="s">
        <v>130</v>
      </c>
      <c r="BY1" s="87" t="s">
        <v>131</v>
      </c>
      <c r="BZ1" s="21" t="s">
        <v>132</v>
      </c>
      <c r="CA1" s="83" t="s">
        <v>133</v>
      </c>
      <c r="CB1" s="21" t="s">
        <v>134</v>
      </c>
      <c r="CC1" s="88" t="s">
        <v>135</v>
      </c>
      <c r="CD1" s="21" t="s">
        <v>136</v>
      </c>
      <c r="CE1" s="89" t="s">
        <v>137</v>
      </c>
      <c r="CF1" s="21" t="s">
        <v>138</v>
      </c>
      <c r="CG1" s="84" t="s">
        <v>139</v>
      </c>
      <c r="CH1" s="21" t="s">
        <v>140</v>
      </c>
      <c r="CI1" s="83" t="s">
        <v>141</v>
      </c>
      <c r="CJ1" s="21" t="s">
        <v>142</v>
      </c>
      <c r="CK1" s="29" t="s">
        <v>143</v>
      </c>
      <c r="CL1" s="30" t="s">
        <v>16</v>
      </c>
      <c r="CM1" s="29" t="s">
        <v>144</v>
      </c>
      <c r="CN1" s="76" t="s">
        <v>145</v>
      </c>
      <c r="CO1" s="90" t="s">
        <v>146</v>
      </c>
      <c r="CP1" s="29" t="s">
        <v>147</v>
      </c>
      <c r="CQ1" s="62" t="s">
        <v>71</v>
      </c>
      <c r="CR1" s="62" t="s">
        <v>72</v>
      </c>
      <c r="CS1" s="62" t="s">
        <v>73</v>
      </c>
      <c r="CT1" s="91" t="s">
        <v>148</v>
      </c>
      <c r="CU1" s="29" t="s">
        <v>149</v>
      </c>
      <c r="CV1" s="22" t="s">
        <v>150</v>
      </c>
      <c r="CW1" s="14" t="s">
        <v>151</v>
      </c>
      <c r="CX1" s="29" t="s">
        <v>152</v>
      </c>
      <c r="CY1" s="92" t="s">
        <v>153</v>
      </c>
      <c r="CZ1" s="6" t="s">
        <v>154</v>
      </c>
      <c r="DA1" s="93" t="s">
        <v>155</v>
      </c>
      <c r="DB1" s="29" t="s">
        <v>152</v>
      </c>
      <c r="DC1" s="92" t="s">
        <v>156</v>
      </c>
      <c r="DD1" s="6" t="s">
        <v>154</v>
      </c>
      <c r="DE1" s="22" t="s">
        <v>157</v>
      </c>
      <c r="DF1" s="93" t="s">
        <v>158</v>
      </c>
      <c r="DG1" s="29" t="s">
        <v>152</v>
      </c>
      <c r="DH1" s="92" t="s">
        <v>156</v>
      </c>
      <c r="DI1" s="6" t="s">
        <v>159</v>
      </c>
      <c r="DJ1" s="93" t="s">
        <v>160</v>
      </c>
      <c r="DK1" s="29" t="s">
        <v>152</v>
      </c>
      <c r="DL1" s="92" t="s">
        <v>156</v>
      </c>
      <c r="DM1" s="6" t="s">
        <v>159</v>
      </c>
      <c r="DN1" s="22" t="s">
        <v>161</v>
      </c>
      <c r="DO1" s="93" t="s">
        <v>162</v>
      </c>
      <c r="DP1" s="29" t="s">
        <v>152</v>
      </c>
      <c r="DQ1" s="92" t="s">
        <v>156</v>
      </c>
      <c r="DR1" s="6" t="s">
        <v>159</v>
      </c>
      <c r="DS1" s="93" t="s">
        <v>163</v>
      </c>
      <c r="DT1" s="29" t="s">
        <v>152</v>
      </c>
      <c r="DU1" s="92" t="s">
        <v>156</v>
      </c>
      <c r="DV1" s="6" t="s">
        <v>159</v>
      </c>
      <c r="DW1" s="22" t="s">
        <v>164</v>
      </c>
      <c r="DX1" s="93" t="s">
        <v>165</v>
      </c>
      <c r="DY1" s="29" t="s">
        <v>152</v>
      </c>
      <c r="DZ1" s="92" t="s">
        <v>156</v>
      </c>
      <c r="EA1" s="6" t="s">
        <v>159</v>
      </c>
      <c r="EB1" s="93" t="s">
        <v>165</v>
      </c>
      <c r="EC1" s="29" t="s">
        <v>152</v>
      </c>
      <c r="ED1" s="92" t="s">
        <v>156</v>
      </c>
      <c r="EE1" s="6" t="s">
        <v>159</v>
      </c>
      <c r="EF1" s="22" t="s">
        <v>166</v>
      </c>
      <c r="EG1" s="93" t="s">
        <v>167</v>
      </c>
      <c r="EH1" s="29" t="s">
        <v>168</v>
      </c>
      <c r="EI1" s="92" t="s">
        <v>156</v>
      </c>
      <c r="EJ1" s="6" t="s">
        <v>159</v>
      </c>
      <c r="EK1" s="93" t="s">
        <v>169</v>
      </c>
      <c r="EL1" s="29" t="s">
        <v>152</v>
      </c>
      <c r="EM1" s="92" t="s">
        <v>156</v>
      </c>
      <c r="EN1" s="6" t="s">
        <v>159</v>
      </c>
      <c r="EO1" s="10" t="s">
        <v>170</v>
      </c>
      <c r="EP1" s="93" t="s">
        <v>171</v>
      </c>
      <c r="EQ1" s="29" t="s">
        <v>152</v>
      </c>
      <c r="ER1" s="92" t="s">
        <v>156</v>
      </c>
      <c r="ES1" s="6" t="s">
        <v>159</v>
      </c>
      <c r="ET1" s="93" t="s">
        <v>171</v>
      </c>
      <c r="EU1" s="29" t="s">
        <v>152</v>
      </c>
      <c r="EV1" s="92" t="s">
        <v>156</v>
      </c>
      <c r="EW1" s="6" t="s">
        <v>159</v>
      </c>
      <c r="EX1" s="22" t="s">
        <v>172</v>
      </c>
      <c r="EY1" s="93" t="s">
        <v>173</v>
      </c>
      <c r="EZ1" s="29" t="s">
        <v>152</v>
      </c>
      <c r="FA1" s="92" t="s">
        <v>156</v>
      </c>
      <c r="FB1" s="6" t="s">
        <v>159</v>
      </c>
      <c r="FC1" s="93" t="s">
        <v>174</v>
      </c>
      <c r="FD1" s="29" t="s">
        <v>152</v>
      </c>
      <c r="FE1" s="92" t="s">
        <v>156</v>
      </c>
      <c r="FF1" s="6" t="s">
        <v>159</v>
      </c>
      <c r="FG1" s="22" t="s">
        <v>175</v>
      </c>
      <c r="FH1" s="93" t="s">
        <v>176</v>
      </c>
      <c r="FI1" s="29" t="s">
        <v>152</v>
      </c>
      <c r="FJ1" s="92" t="s">
        <v>156</v>
      </c>
      <c r="FK1" s="6" t="s">
        <v>159</v>
      </c>
      <c r="FL1" s="93" t="s">
        <v>176</v>
      </c>
      <c r="FM1" s="29" t="s">
        <v>152</v>
      </c>
      <c r="FN1" s="92" t="s">
        <v>156</v>
      </c>
      <c r="FO1" s="6" t="s">
        <v>159</v>
      </c>
      <c r="FP1" s="22" t="s">
        <v>177</v>
      </c>
      <c r="FQ1" s="93" t="s">
        <v>178</v>
      </c>
      <c r="FR1" s="29" t="s">
        <v>152</v>
      </c>
      <c r="FS1" s="92" t="s">
        <v>156</v>
      </c>
      <c r="FT1" s="6" t="s">
        <v>159</v>
      </c>
      <c r="FU1" s="93" t="s">
        <v>178</v>
      </c>
      <c r="FV1" s="29" t="s">
        <v>152</v>
      </c>
      <c r="FW1" s="92" t="s">
        <v>156</v>
      </c>
      <c r="FX1" s="6" t="s">
        <v>159</v>
      </c>
      <c r="FY1" s="43" t="s">
        <v>179</v>
      </c>
      <c r="FZ1" s="43" t="s">
        <v>180</v>
      </c>
      <c r="GA1" s="43" t="s">
        <v>181</v>
      </c>
      <c r="GB1" s="46" t="s">
        <v>182</v>
      </c>
      <c r="GC1" s="47" t="s">
        <v>183</v>
      </c>
      <c r="GD1" s="47" t="s">
        <v>184</v>
      </c>
      <c r="GE1" s="47" t="s">
        <v>185</v>
      </c>
      <c r="GF1" s="47" t="s">
        <v>186</v>
      </c>
      <c r="GG1" s="93" t="s">
        <v>187</v>
      </c>
      <c r="GH1" s="6" t="s">
        <v>188</v>
      </c>
      <c r="GI1" s="92" t="s">
        <v>189</v>
      </c>
      <c r="GJ1" s="6" t="s">
        <v>190</v>
      </c>
      <c r="GK1" s="92" t="s">
        <v>191</v>
      </c>
      <c r="GL1" s="6" t="s">
        <v>192</v>
      </c>
      <c r="GM1" s="92" t="s">
        <v>193</v>
      </c>
      <c r="GN1" s="6" t="s">
        <v>194</v>
      </c>
      <c r="GO1" s="92" t="s">
        <v>195</v>
      </c>
      <c r="GP1" s="6" t="s">
        <v>196</v>
      </c>
      <c r="GQ1" s="8" t="s">
        <v>197</v>
      </c>
      <c r="GR1" s="6" t="s">
        <v>198</v>
      </c>
      <c r="GS1" s="8" t="s">
        <v>199</v>
      </c>
      <c r="GT1" s="6" t="s">
        <v>200</v>
      </c>
      <c r="GU1" s="25" t="s">
        <v>201</v>
      </c>
      <c r="GV1" s="29" t="s">
        <v>202</v>
      </c>
      <c r="GW1" s="25" t="s">
        <v>203</v>
      </c>
      <c r="GX1" s="94" t="s">
        <v>204</v>
      </c>
      <c r="GY1" s="95" t="s">
        <v>205</v>
      </c>
      <c r="GZ1" s="96" t="s">
        <v>206</v>
      </c>
      <c r="HA1" s="96" t="s">
        <v>207</v>
      </c>
      <c r="HB1" s="96" t="s">
        <v>208</v>
      </c>
      <c r="HC1" s="96" t="s">
        <v>209</v>
      </c>
      <c r="HD1" s="29" t="s">
        <v>210</v>
      </c>
      <c r="HE1" s="29" t="s">
        <v>211</v>
      </c>
      <c r="HF1" s="29" t="s">
        <v>212</v>
      </c>
      <c r="HG1" s="29" t="s">
        <v>213</v>
      </c>
      <c r="HH1" s="29" t="s">
        <v>214</v>
      </c>
      <c r="HI1" s="29" t="s">
        <v>215</v>
      </c>
      <c r="HJ1" s="21" t="s">
        <v>15</v>
      </c>
      <c r="HK1" s="28" t="s">
        <v>14</v>
      </c>
      <c r="HL1" s="21"/>
    </row>
    <row r="2" spans="1:220" s="1" customFormat="1" x14ac:dyDescent="0.45">
      <c r="A2" s="44">
        <v>1.1000000000000001</v>
      </c>
      <c r="B2" s="135" t="s">
        <v>369</v>
      </c>
      <c r="C2" s="135">
        <v>164</v>
      </c>
      <c r="D2" s="2">
        <v>2</v>
      </c>
      <c r="E2" s="2">
        <v>45</v>
      </c>
      <c r="F2" s="18">
        <v>0</v>
      </c>
      <c r="G2" s="97">
        <v>43727</v>
      </c>
      <c r="H2" s="7" t="s">
        <v>0</v>
      </c>
      <c r="I2" s="7" t="s">
        <v>0</v>
      </c>
      <c r="J2" s="11" t="s">
        <v>12</v>
      </c>
      <c r="K2" s="7" t="s">
        <v>0</v>
      </c>
      <c r="L2" s="10" t="s">
        <v>389</v>
      </c>
      <c r="M2" s="17" t="s">
        <v>0</v>
      </c>
      <c r="N2" s="16" t="e">
        <v>#VALUE!</v>
      </c>
      <c r="O2" s="15" t="s">
        <v>0</v>
      </c>
      <c r="P2" s="9" t="s">
        <v>0</v>
      </c>
      <c r="Q2" s="12" t="s">
        <v>0</v>
      </c>
      <c r="R2" s="8">
        <v>0</v>
      </c>
      <c r="S2" s="3" t="s">
        <v>0</v>
      </c>
      <c r="T2" s="3" t="s">
        <v>0</v>
      </c>
      <c r="U2" s="3" t="s">
        <v>0</v>
      </c>
      <c r="V2" s="3" t="s">
        <v>0</v>
      </c>
      <c r="W2" s="11" t="s">
        <v>0</v>
      </c>
      <c r="X2" s="99">
        <v>0</v>
      </c>
      <c r="Y2" s="98">
        <v>0</v>
      </c>
      <c r="Z2" s="99">
        <v>0</v>
      </c>
      <c r="AA2" s="98">
        <v>0</v>
      </c>
      <c r="AB2" s="8">
        <v>0</v>
      </c>
      <c r="AC2" s="98">
        <v>0</v>
      </c>
      <c r="AD2" s="9">
        <v>0</v>
      </c>
      <c r="AE2" s="100">
        <v>0</v>
      </c>
      <c r="AF2" s="98">
        <v>0</v>
      </c>
      <c r="AG2" s="98">
        <v>0</v>
      </c>
      <c r="AH2" s="7">
        <v>0</v>
      </c>
      <c r="AI2" s="7">
        <v>0</v>
      </c>
      <c r="AJ2" s="7">
        <v>0</v>
      </c>
      <c r="AK2" s="7">
        <v>0</v>
      </c>
      <c r="AL2" s="9"/>
      <c r="AM2" s="9"/>
      <c r="AN2" s="9"/>
      <c r="AO2" s="9"/>
      <c r="AP2" s="9"/>
      <c r="AQ2" s="9"/>
      <c r="AR2" s="9"/>
      <c r="AS2" s="14"/>
      <c r="AT2" s="10"/>
      <c r="AU2" s="10"/>
      <c r="AV2" s="9"/>
      <c r="AW2" s="10"/>
      <c r="AX2" s="9"/>
      <c r="AY2" s="10"/>
      <c r="AZ2" s="9"/>
      <c r="BA2" s="9"/>
      <c r="BB2" s="10"/>
      <c r="BC2" s="9"/>
      <c r="BD2" s="10"/>
      <c r="BE2" s="7">
        <v>0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0</v>
      </c>
      <c r="BO2" s="7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0</v>
      </c>
      <c r="BY2" s="7">
        <v>0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101">
        <v>0</v>
      </c>
      <c r="CF2" s="101">
        <v>0</v>
      </c>
      <c r="CG2" s="7">
        <v>0</v>
      </c>
      <c r="CH2" s="101">
        <v>0</v>
      </c>
      <c r="CI2" s="101">
        <v>0</v>
      </c>
      <c r="CJ2" s="101">
        <v>0</v>
      </c>
      <c r="CK2" s="12" t="s">
        <v>0</v>
      </c>
      <c r="CL2" s="13" t="s">
        <v>0</v>
      </c>
      <c r="CM2" s="12" t="s">
        <v>0</v>
      </c>
      <c r="CN2" s="99" t="s">
        <v>0</v>
      </c>
      <c r="CO2" s="103" t="s">
        <v>0</v>
      </c>
      <c r="CP2" s="11" t="s">
        <v>0</v>
      </c>
      <c r="CQ2" s="10" t="s">
        <v>0</v>
      </c>
      <c r="CR2" s="10" t="s">
        <v>0</v>
      </c>
      <c r="CS2" s="10" t="s">
        <v>0</v>
      </c>
      <c r="CT2" s="9">
        <v>1</v>
      </c>
      <c r="CU2" s="3">
        <v>1</v>
      </c>
      <c r="CV2" s="3" t="s">
        <v>235</v>
      </c>
      <c r="CW2" s="104">
        <v>8</v>
      </c>
      <c r="CX2" s="105">
        <v>5</v>
      </c>
      <c r="CY2" s="92">
        <v>1</v>
      </c>
      <c r="CZ2" s="6">
        <v>0</v>
      </c>
      <c r="DA2" s="104">
        <v>8</v>
      </c>
      <c r="DB2" s="105">
        <v>5</v>
      </c>
      <c r="DC2" s="92">
        <v>1</v>
      </c>
      <c r="DD2" s="6">
        <v>0</v>
      </c>
      <c r="DE2" s="3" t="s">
        <v>157</v>
      </c>
      <c r="DF2" s="104">
        <v>9</v>
      </c>
      <c r="DG2" s="105">
        <v>6</v>
      </c>
      <c r="DH2" s="92">
        <v>1</v>
      </c>
      <c r="DI2" s="6">
        <v>0</v>
      </c>
      <c r="DJ2" s="104">
        <v>9</v>
      </c>
      <c r="DK2" s="105">
        <v>6</v>
      </c>
      <c r="DL2" s="92">
        <v>1</v>
      </c>
      <c r="DM2" s="6">
        <v>0</v>
      </c>
      <c r="DN2" s="3" t="s">
        <v>161</v>
      </c>
      <c r="DO2" s="104">
        <v>9</v>
      </c>
      <c r="DP2" s="105">
        <v>6</v>
      </c>
      <c r="DQ2" s="92">
        <v>1</v>
      </c>
      <c r="DR2" s="6">
        <v>0</v>
      </c>
      <c r="DS2" s="104">
        <v>9</v>
      </c>
      <c r="DT2" s="105">
        <v>6</v>
      </c>
      <c r="DU2" s="92">
        <v>1</v>
      </c>
      <c r="DV2" s="6">
        <v>0</v>
      </c>
      <c r="DW2" s="3" t="s">
        <v>164</v>
      </c>
      <c r="DX2" s="104">
        <v>9</v>
      </c>
      <c r="DY2" s="105">
        <v>6</v>
      </c>
      <c r="DZ2" s="92">
        <v>1</v>
      </c>
      <c r="EA2" s="6">
        <v>0</v>
      </c>
      <c r="EB2" s="104">
        <v>9</v>
      </c>
      <c r="EC2" s="105">
        <v>6</v>
      </c>
      <c r="ED2" s="92">
        <v>1</v>
      </c>
      <c r="EE2" s="6">
        <v>0</v>
      </c>
      <c r="EF2" s="3" t="s">
        <v>166</v>
      </c>
      <c r="EG2" s="104">
        <v>8</v>
      </c>
      <c r="EH2" s="105">
        <v>5</v>
      </c>
      <c r="EI2" s="92">
        <v>1</v>
      </c>
      <c r="EJ2" s="6">
        <v>0</v>
      </c>
      <c r="EK2" s="104">
        <v>8</v>
      </c>
      <c r="EL2" s="105">
        <v>5</v>
      </c>
      <c r="EM2" s="92">
        <v>1</v>
      </c>
      <c r="EN2" s="6">
        <v>0</v>
      </c>
      <c r="EO2" s="3" t="s">
        <v>170</v>
      </c>
      <c r="EP2" s="104">
        <v>8</v>
      </c>
      <c r="EQ2" s="105">
        <v>5</v>
      </c>
      <c r="ER2" s="92">
        <v>1</v>
      </c>
      <c r="ES2" s="6">
        <v>0</v>
      </c>
      <c r="ET2" s="104">
        <v>8</v>
      </c>
      <c r="EU2" s="105">
        <v>5</v>
      </c>
      <c r="EV2" s="92">
        <v>1</v>
      </c>
      <c r="EW2" s="6">
        <v>0</v>
      </c>
      <c r="EX2" s="3" t="s">
        <v>172</v>
      </c>
      <c r="EY2" s="104">
        <v>6</v>
      </c>
      <c r="EZ2" s="105">
        <v>3</v>
      </c>
      <c r="FA2" s="92">
        <v>1</v>
      </c>
      <c r="FB2" s="6">
        <v>0</v>
      </c>
      <c r="FC2" s="104">
        <v>6</v>
      </c>
      <c r="FD2" s="105">
        <v>3</v>
      </c>
      <c r="FE2" s="92">
        <v>1</v>
      </c>
      <c r="FF2" s="6">
        <v>0</v>
      </c>
      <c r="FG2" s="3" t="s">
        <v>175</v>
      </c>
      <c r="FH2" s="104">
        <v>6</v>
      </c>
      <c r="FI2" s="105">
        <v>3</v>
      </c>
      <c r="FJ2" s="92">
        <v>1</v>
      </c>
      <c r="FK2" s="6">
        <v>0</v>
      </c>
      <c r="FL2" s="104">
        <v>6</v>
      </c>
      <c r="FM2" s="105">
        <v>3</v>
      </c>
      <c r="FN2" s="92">
        <v>1</v>
      </c>
      <c r="FO2" s="6">
        <v>0</v>
      </c>
      <c r="FP2" s="3" t="s">
        <v>177</v>
      </c>
      <c r="FQ2" s="104">
        <v>6</v>
      </c>
      <c r="FR2" s="105">
        <v>3</v>
      </c>
      <c r="FS2" s="92">
        <v>1</v>
      </c>
      <c r="FT2" s="6">
        <v>0</v>
      </c>
      <c r="FU2" s="104">
        <v>6</v>
      </c>
      <c r="FV2" s="105">
        <v>3</v>
      </c>
      <c r="FW2" s="92">
        <v>1</v>
      </c>
      <c r="FX2" s="6">
        <v>0</v>
      </c>
      <c r="FY2" s="43">
        <v>18</v>
      </c>
      <c r="FZ2" s="43">
        <v>1</v>
      </c>
      <c r="GA2" s="43">
        <v>1</v>
      </c>
      <c r="GB2" s="46">
        <v>1</v>
      </c>
      <c r="GC2" s="47">
        <v>3</v>
      </c>
      <c r="GD2" s="47" t="s">
        <v>184</v>
      </c>
      <c r="GE2" s="47">
        <v>3</v>
      </c>
      <c r="GF2" s="47">
        <v>3</v>
      </c>
      <c r="GG2" s="93">
        <v>84</v>
      </c>
      <c r="GH2" s="6">
        <v>0</v>
      </c>
      <c r="GI2" s="92">
        <v>16</v>
      </c>
      <c r="GJ2" s="6">
        <v>0</v>
      </c>
      <c r="GK2" s="92">
        <v>14</v>
      </c>
      <c r="GL2" s="6">
        <v>0</v>
      </c>
      <c r="GM2" s="92">
        <v>12</v>
      </c>
      <c r="GN2" s="6">
        <v>1</v>
      </c>
      <c r="GO2" s="92">
        <v>10</v>
      </c>
      <c r="GP2" s="6">
        <v>0</v>
      </c>
      <c r="GQ2" s="8">
        <v>8</v>
      </c>
      <c r="GR2" s="6">
        <v>0</v>
      </c>
      <c r="GS2" s="8">
        <v>10</v>
      </c>
      <c r="GT2" s="6">
        <v>0</v>
      </c>
      <c r="GU2" s="7"/>
      <c r="GV2" s="3"/>
      <c r="GW2" s="6" t="s">
        <v>363</v>
      </c>
      <c r="GX2" s="5">
        <v>1</v>
      </c>
      <c r="GY2" s="4"/>
      <c r="GZ2" s="107">
        <v>1</v>
      </c>
      <c r="HA2" s="107">
        <v>1</v>
      </c>
      <c r="HB2" s="107"/>
      <c r="HC2" s="107" t="s">
        <v>364</v>
      </c>
      <c r="HD2" s="108"/>
      <c r="HE2" s="108"/>
      <c r="HF2" s="108"/>
      <c r="HG2" s="108"/>
      <c r="HH2" s="108"/>
      <c r="HI2" s="108"/>
      <c r="HJ2" s="3">
        <v>1437</v>
      </c>
      <c r="HK2" s="2" t="s">
        <v>362</v>
      </c>
      <c r="HL2" s="105"/>
    </row>
    <row r="3" spans="1:220" s="1" customFormat="1" x14ac:dyDescent="0.45">
      <c r="A3" s="44">
        <v>1.1000000000000001</v>
      </c>
      <c r="B3" s="138" t="s">
        <v>216</v>
      </c>
      <c r="C3" s="135">
        <v>165</v>
      </c>
      <c r="D3" s="2">
        <v>1</v>
      </c>
      <c r="E3" s="2">
        <v>41</v>
      </c>
      <c r="F3" s="18">
        <v>22.481329065691206</v>
      </c>
      <c r="G3" s="97">
        <v>43285</v>
      </c>
      <c r="H3" s="3">
        <v>45</v>
      </c>
      <c r="I3" s="3">
        <v>0</v>
      </c>
      <c r="J3" s="3" t="s">
        <v>217</v>
      </c>
      <c r="K3" s="3">
        <v>55</v>
      </c>
      <c r="L3" s="10" t="s">
        <v>389</v>
      </c>
      <c r="M3" s="17">
        <v>21</v>
      </c>
      <c r="N3" s="16">
        <v>20</v>
      </c>
      <c r="O3" s="15">
        <v>30</v>
      </c>
      <c r="P3" s="9">
        <v>10</v>
      </c>
      <c r="Q3" s="12">
        <v>6</v>
      </c>
      <c r="R3" s="8">
        <v>1</v>
      </c>
      <c r="S3" s="3">
        <v>1</v>
      </c>
      <c r="T3" s="3">
        <v>1</v>
      </c>
      <c r="U3" s="3">
        <v>1</v>
      </c>
      <c r="V3" s="3">
        <v>2</v>
      </c>
      <c r="W3" s="11">
        <v>2</v>
      </c>
      <c r="X3" s="99">
        <v>0</v>
      </c>
      <c r="Y3" s="98">
        <v>2</v>
      </c>
      <c r="Z3" s="99">
        <v>5</v>
      </c>
      <c r="AA3" s="98">
        <v>2</v>
      </c>
      <c r="AB3" s="8">
        <v>2</v>
      </c>
      <c r="AC3" s="98">
        <v>2</v>
      </c>
      <c r="AD3" s="9">
        <v>0</v>
      </c>
      <c r="AE3" s="100">
        <v>0</v>
      </c>
      <c r="AF3" s="98">
        <v>2</v>
      </c>
      <c r="AG3" s="98">
        <v>2</v>
      </c>
      <c r="AH3" s="7">
        <v>0</v>
      </c>
      <c r="AI3" s="7">
        <v>2</v>
      </c>
      <c r="AJ3" s="7">
        <v>2</v>
      </c>
      <c r="AK3" s="7">
        <v>5</v>
      </c>
      <c r="AL3" s="9" t="s">
        <v>0</v>
      </c>
      <c r="AM3" s="9" t="s">
        <v>0</v>
      </c>
      <c r="AN3" s="9">
        <v>0</v>
      </c>
      <c r="AO3" s="9" t="s">
        <v>0</v>
      </c>
      <c r="AP3" s="9" t="s">
        <v>0</v>
      </c>
      <c r="AQ3" s="9" t="s">
        <v>0</v>
      </c>
      <c r="AR3" s="9">
        <v>0</v>
      </c>
      <c r="AS3" s="14">
        <v>0</v>
      </c>
      <c r="AT3" s="10">
        <v>0</v>
      </c>
      <c r="AU3" s="10">
        <v>0</v>
      </c>
      <c r="AV3" s="9">
        <v>0</v>
      </c>
      <c r="AW3" s="10" t="s">
        <v>0</v>
      </c>
      <c r="AX3" s="9">
        <v>0</v>
      </c>
      <c r="AY3" s="10">
        <v>0</v>
      </c>
      <c r="AZ3" s="9">
        <v>0</v>
      </c>
      <c r="BA3" s="9">
        <v>0</v>
      </c>
      <c r="BB3" s="10">
        <v>0</v>
      </c>
      <c r="BC3" s="9">
        <v>0</v>
      </c>
      <c r="BD3" s="10">
        <v>0</v>
      </c>
      <c r="BE3" s="7">
        <f>COUNTIF(AL3:AS3,"&gt;=1")+COUNTIF(AX3,"&gt;=1")+COUNTIF(AZ3,"&gt;=1")+COUNTIF(BA3,"&gt;=1")+COUNTIF(BC3,"&gt;=1")</f>
        <v>0</v>
      </c>
      <c r="BF3" s="7">
        <v>2</v>
      </c>
      <c r="BG3" s="7">
        <f>COUNTIF(AT3:AW3,"&gt;=1")+COUNTIF(AY3,"&gt;=1")+COUNTIF(BB3,"&gt;=1")+COUNTIF(BD3,"&gt;=1")</f>
        <v>0</v>
      </c>
      <c r="BH3" s="7">
        <v>2</v>
      </c>
      <c r="BI3" s="7">
        <f>COUNTIF(BD3,"&gt;=1")+COUNTIF(BC3,"&gt;=1")+COUNTIF(BB3,"&gt;=1")+COUNTIF(BA3,"&gt;=1")+COUNTIF(AZ3,"&gt;=1")</f>
        <v>0</v>
      </c>
      <c r="BJ3" s="7">
        <v>2</v>
      </c>
      <c r="BK3" s="7">
        <f>COUNTIF(BC3,"&gt;=1")+COUNTIF(BA3,"&gt;=1")+COUNTIF(AZ3,"&gt;=1")</f>
        <v>0</v>
      </c>
      <c r="BL3" s="7">
        <v>2</v>
      </c>
      <c r="BM3" s="7">
        <f>COUNTIF(AZ3,"&gt;=1")+COUNTIF(BC3,"&gt;=1")+COUNTIF(BA3,"&gt;=1")+COUNTIF(AX3,"&gt;=1")+COUNTIF(AN3,"&gt;=1")</f>
        <v>0</v>
      </c>
      <c r="BN3" s="7">
        <v>2</v>
      </c>
      <c r="BO3" s="7">
        <f>COUNTIF(AL3,"&gt;=1")+COUNTIF(AN3,"&gt;=1")+COUNTIF(AX3,"&gt;=1")+COUNTIF(AY3,"&gt;=1")</f>
        <v>0</v>
      </c>
      <c r="BP3" s="7">
        <v>2</v>
      </c>
      <c r="BQ3" s="7">
        <f>COUNTIF(AL3,"&gt;=1")+COUNTIF(AN3,"&gt;=1")+COUNTIF(AX3,"&gt;=1")</f>
        <v>0</v>
      </c>
      <c r="BR3" s="7">
        <v>2</v>
      </c>
      <c r="BS3" s="7">
        <f>COUNTIF(AL3,"&gt;=1")+COUNTIF(AM3,"&gt;=1")</f>
        <v>0</v>
      </c>
      <c r="BT3" s="7">
        <v>2</v>
      </c>
      <c r="BU3" s="7">
        <f>COUNTIF(AM3,"&gt;=1")+COUNTIF(AO3,"&gt;=1")+COUNTIF(AP3,"&gt;=1")+COUNTIF(AQ3,"&gt;=1")+COUNTIF(AR3,"&gt;=1")+COUNTIF(AS3,"&gt;=1")+COUNTIF(AT3,"&gt;=1")+COUNTIF(AU3,"&gt;=1")+COUNTIF(AV3,"&gt;=1")+COUNTIF(AW3,"&gt;=1")</f>
        <v>0</v>
      </c>
      <c r="BV3" s="7">
        <v>2</v>
      </c>
      <c r="BW3" s="7">
        <f>COUNTIF(AO3,"&gt;=1")+COUNTIF(AQ3,"&gt;=1")+COUNTIF(AR3,"&gt;=1")+COUNTIF(AV3,"&gt;=1")+COUNTIF(AM3,"&gt;=1")+COUNTIF(AP3,"&gt;=1")</f>
        <v>0</v>
      </c>
      <c r="BX3" s="7">
        <v>2</v>
      </c>
      <c r="BY3" s="7">
        <f>COUNTIF(AP3,"&gt;=1")+COUNTIF(AR3,"&gt;=1")+COUNTIF(AS3,"&gt;=1")+COUNTIF(AO3,"&gt;=1")+COUNTIF(AQ3,"&gt;=1")</f>
        <v>0</v>
      </c>
      <c r="BZ3" s="7">
        <v>2</v>
      </c>
      <c r="CA3" s="7">
        <f>COUNTIF(BD3,"&gt;=1")+COUNTIF(BC3,"&gt;=1")+COUNTIF(BA3,"&gt;=1")+COUNTIF(BB3,"&gt;=1")</f>
        <v>0</v>
      </c>
      <c r="CB3" s="7">
        <v>2</v>
      </c>
      <c r="CC3" s="7">
        <f>COUNTIF(AL3,"&gt;=1")+COUNTIF(AM3,"&gt;=1")+COUNTIF(AN3,"&gt;=1")+COUNTIF(AO3,"&gt;=1")+COUNTIF(AP3,"&gt;=1")+COUNTIF(AQ3,"&gt;=1")+COUNTIF(AR3,"&gt;=1")+COUNTIF(AS3,"&gt;=1")+COUNTIF(AT3,"&gt;=1")+COUNTIF(AU3,"&gt;=1")+COUNTIF(AV3,"&gt;=1")+COUNTIF(AW3,"&gt;=1")+COUNTIF(AX3,"&gt;=1")+COUNTIF(AY3,"&gt;=1")+COUNTIF(AZ3,"&gt;=1")</f>
        <v>0</v>
      </c>
      <c r="CD3" s="7">
        <v>2</v>
      </c>
      <c r="CE3" s="101">
        <f>COUNTIF(AO3,"&gt;=1")+COUNTIF(AP3,"&gt;=1")+COUNTIF(AQ3,"&gt;=1")+COUNTIF(AR3,"&gt;=1")+COUNTIF(AS3,"&gt;=1")+COUNTIF(AU3,"&gt;=1")+COUNTIF(AV3,"&gt;=1")+COUNTIF(AW3,"&gt;=1")+COUNTIF(AT3,"&gt;=1")</f>
        <v>0</v>
      </c>
      <c r="CF3" s="101">
        <v>2</v>
      </c>
      <c r="CG3" s="102">
        <f>COUNTIF(AL3,"&gt;=1")+COUNTIF(AN3,"&gt;=1")+COUNTIF(AX3,"&gt;=1")</f>
        <v>0</v>
      </c>
      <c r="CH3" s="101">
        <v>2</v>
      </c>
      <c r="CI3" s="101">
        <f>COUNTIF(BB3,"&gt;=1")+COUNTIF(BC3,"&gt;=1")+COUNTIF(BD3,"&gt;=1")+COUNTIF(BA3,"&gt;=1")</f>
        <v>0</v>
      </c>
      <c r="CJ3" s="101">
        <v>2</v>
      </c>
      <c r="CK3" s="12" t="s">
        <v>218</v>
      </c>
      <c r="CL3" s="13">
        <v>42</v>
      </c>
      <c r="CM3" s="12">
        <v>2</v>
      </c>
      <c r="CN3" s="99" t="s">
        <v>0</v>
      </c>
      <c r="CO3" s="103" t="s">
        <v>219</v>
      </c>
      <c r="CP3" s="11" t="s">
        <v>1</v>
      </c>
      <c r="CQ3" s="10">
        <v>2</v>
      </c>
      <c r="CR3" s="10">
        <v>2</v>
      </c>
      <c r="CS3" s="10">
        <v>2</v>
      </c>
      <c r="CT3" s="9">
        <v>1</v>
      </c>
      <c r="CU3" s="3" t="s">
        <v>220</v>
      </c>
      <c r="CV3" s="3" t="s">
        <v>221</v>
      </c>
      <c r="CW3" s="104">
        <v>6</v>
      </c>
      <c r="CX3" s="105">
        <v>3</v>
      </c>
      <c r="CY3" s="92">
        <v>1</v>
      </c>
      <c r="CZ3" s="6">
        <v>1</v>
      </c>
      <c r="DA3" s="104">
        <v>6</v>
      </c>
      <c r="DB3" s="105">
        <v>3</v>
      </c>
      <c r="DC3" s="92">
        <v>1</v>
      </c>
      <c r="DD3" s="6">
        <v>1</v>
      </c>
      <c r="DE3" s="3" t="s">
        <v>222</v>
      </c>
      <c r="DF3" s="104">
        <v>8</v>
      </c>
      <c r="DG3" s="105">
        <v>5</v>
      </c>
      <c r="DH3" s="92">
        <v>1</v>
      </c>
      <c r="DI3" s="6">
        <v>2</v>
      </c>
      <c r="DJ3" s="104">
        <v>8</v>
      </c>
      <c r="DK3" s="105">
        <v>5</v>
      </c>
      <c r="DL3" s="92">
        <v>1</v>
      </c>
      <c r="DM3" s="6">
        <v>2</v>
      </c>
      <c r="DN3" s="3" t="s">
        <v>223</v>
      </c>
      <c r="DO3" s="104">
        <v>4</v>
      </c>
      <c r="DP3" s="105">
        <v>1</v>
      </c>
      <c r="DQ3" s="106">
        <v>1</v>
      </c>
      <c r="DR3" s="6">
        <v>1</v>
      </c>
      <c r="DS3" s="104">
        <v>4</v>
      </c>
      <c r="DT3" s="105">
        <v>1</v>
      </c>
      <c r="DU3" s="106">
        <v>1</v>
      </c>
      <c r="DV3" s="6">
        <v>1</v>
      </c>
      <c r="DW3" s="3" t="s">
        <v>224</v>
      </c>
      <c r="DX3" s="104">
        <v>3</v>
      </c>
      <c r="DY3" s="105">
        <v>3</v>
      </c>
      <c r="DZ3" s="92">
        <v>1</v>
      </c>
      <c r="EA3" s="6">
        <v>2</v>
      </c>
      <c r="EB3" s="104">
        <v>3</v>
      </c>
      <c r="EC3" s="105">
        <v>3</v>
      </c>
      <c r="ED3" s="92">
        <v>1</v>
      </c>
      <c r="EE3" s="6">
        <v>2</v>
      </c>
      <c r="EF3" s="3" t="s">
        <v>225</v>
      </c>
      <c r="EG3" s="104">
        <v>6</v>
      </c>
      <c r="EH3" s="105">
        <v>3</v>
      </c>
      <c r="EI3" s="92">
        <v>1</v>
      </c>
      <c r="EJ3" s="6">
        <v>1</v>
      </c>
      <c r="EK3" s="104">
        <v>6</v>
      </c>
      <c r="EL3" s="105">
        <v>3</v>
      </c>
      <c r="EM3" s="106">
        <v>1</v>
      </c>
      <c r="EN3" s="6">
        <v>1</v>
      </c>
      <c r="EO3" s="3" t="s">
        <v>226</v>
      </c>
      <c r="EP3" s="104">
        <v>8</v>
      </c>
      <c r="EQ3" s="105">
        <v>5</v>
      </c>
      <c r="ER3" s="106">
        <v>1</v>
      </c>
      <c r="ES3" s="6">
        <v>2</v>
      </c>
      <c r="ET3" s="104">
        <v>8</v>
      </c>
      <c r="EU3" s="105">
        <v>5</v>
      </c>
      <c r="EV3" s="106">
        <v>1</v>
      </c>
      <c r="EW3" s="6">
        <v>2</v>
      </c>
      <c r="EX3" s="3" t="s">
        <v>227</v>
      </c>
      <c r="EY3" s="104">
        <v>4</v>
      </c>
      <c r="EZ3" s="105">
        <v>1</v>
      </c>
      <c r="FA3" s="106">
        <v>1</v>
      </c>
      <c r="FB3" s="6">
        <v>1</v>
      </c>
      <c r="FC3" s="104">
        <v>4</v>
      </c>
      <c r="FD3" s="105">
        <v>1</v>
      </c>
      <c r="FE3" s="106">
        <v>1</v>
      </c>
      <c r="FF3" s="6">
        <v>1</v>
      </c>
      <c r="FG3" s="3" t="s">
        <v>228</v>
      </c>
      <c r="FH3" s="3" t="s">
        <v>0</v>
      </c>
      <c r="FI3" s="105">
        <v>0</v>
      </c>
      <c r="FJ3" s="106">
        <v>0</v>
      </c>
      <c r="FK3" s="6">
        <v>0</v>
      </c>
      <c r="FL3" s="3" t="s">
        <v>0</v>
      </c>
      <c r="FM3" s="105">
        <v>0</v>
      </c>
      <c r="FN3" s="106">
        <v>0</v>
      </c>
      <c r="FO3" s="6">
        <v>0</v>
      </c>
      <c r="FP3" s="3" t="s">
        <v>229</v>
      </c>
      <c r="FQ3" s="3" t="s">
        <v>0</v>
      </c>
      <c r="FR3" s="105">
        <v>0</v>
      </c>
      <c r="FS3" s="106">
        <v>0</v>
      </c>
      <c r="FT3" s="6">
        <v>0</v>
      </c>
      <c r="FU3" s="3" t="s">
        <v>0</v>
      </c>
      <c r="FV3" s="105">
        <v>0</v>
      </c>
      <c r="FW3" s="106">
        <v>0</v>
      </c>
      <c r="FX3" s="6">
        <v>0</v>
      </c>
      <c r="FY3" s="43">
        <v>14</v>
      </c>
      <c r="FZ3" s="43">
        <v>1</v>
      </c>
      <c r="GA3" s="43">
        <v>1</v>
      </c>
      <c r="GB3" s="46">
        <v>1</v>
      </c>
      <c r="GC3" s="47">
        <v>3</v>
      </c>
      <c r="GD3" s="47">
        <v>3</v>
      </c>
      <c r="GE3" s="47">
        <v>3</v>
      </c>
      <c r="GF3" s="47">
        <v>3</v>
      </c>
      <c r="GG3" s="93">
        <v>42</v>
      </c>
      <c r="GH3" s="6">
        <v>20</v>
      </c>
      <c r="GI3" s="92">
        <v>12</v>
      </c>
      <c r="GJ3" s="6">
        <v>16</v>
      </c>
      <c r="GK3" s="92">
        <v>10</v>
      </c>
      <c r="GL3" s="6">
        <v>12</v>
      </c>
      <c r="GM3" s="92">
        <v>8</v>
      </c>
      <c r="GN3" s="6">
        <v>9</v>
      </c>
      <c r="GO3" s="92">
        <v>6</v>
      </c>
      <c r="GP3" s="6">
        <v>6</v>
      </c>
      <c r="GQ3" s="8">
        <v>8</v>
      </c>
      <c r="GR3" s="6">
        <v>14</v>
      </c>
      <c r="GS3" s="8">
        <v>6</v>
      </c>
      <c r="GT3" s="6">
        <v>14</v>
      </c>
      <c r="GU3" s="7"/>
      <c r="GV3" s="3"/>
      <c r="GW3" s="22" t="s">
        <v>230</v>
      </c>
      <c r="GX3" s="5">
        <v>1</v>
      </c>
      <c r="GY3" s="4">
        <v>1</v>
      </c>
      <c r="GZ3" s="107">
        <v>1</v>
      </c>
      <c r="HA3" s="107">
        <v>1</v>
      </c>
      <c r="HB3" s="107">
        <v>1</v>
      </c>
      <c r="HC3" s="107" t="s">
        <v>231</v>
      </c>
      <c r="HD3" s="108"/>
      <c r="HE3" s="108"/>
      <c r="HF3" s="108"/>
      <c r="HG3" s="108"/>
      <c r="HH3" s="108"/>
      <c r="HI3" s="108"/>
      <c r="HJ3" s="3">
        <v>4279</v>
      </c>
      <c r="HK3" s="2" t="s">
        <v>232</v>
      </c>
      <c r="HL3" s="105"/>
    </row>
    <row r="4" spans="1:220" s="1" customFormat="1" x14ac:dyDescent="0.45">
      <c r="A4" s="11">
        <v>1.1000000000000001</v>
      </c>
      <c r="B4" s="132" t="s">
        <v>335</v>
      </c>
      <c r="C4" s="135">
        <v>166</v>
      </c>
      <c r="D4" s="105">
        <v>1</v>
      </c>
      <c r="E4" s="2">
        <v>28</v>
      </c>
      <c r="F4" s="18">
        <v>0</v>
      </c>
      <c r="G4" s="112">
        <v>43755</v>
      </c>
      <c r="H4" s="3" t="s">
        <v>1</v>
      </c>
      <c r="I4" s="3" t="s">
        <v>1</v>
      </c>
      <c r="J4" s="11" t="str">
        <f>IF(I4&gt;=21,"4(≧21)",IF(I4&gt;=11,"3(11-20)",IF(I4&gt;=6,"2(6-10)",IF(I4&gt;=0,"1(≦5)",IF(I4=0," ")))))</f>
        <v>4(≧21)</v>
      </c>
      <c r="K4" s="3" t="s">
        <v>1</v>
      </c>
      <c r="L4" s="10" t="s">
        <v>389</v>
      </c>
      <c r="M4" s="17">
        <v>18</v>
      </c>
      <c r="N4" s="16">
        <f>E4-M4</f>
        <v>10</v>
      </c>
      <c r="O4" s="15">
        <v>0.5</v>
      </c>
      <c r="P4" s="9">
        <v>6</v>
      </c>
      <c r="Q4" s="12">
        <v>12</v>
      </c>
      <c r="R4" s="8">
        <v>0</v>
      </c>
      <c r="S4" s="11">
        <v>1</v>
      </c>
      <c r="T4" s="11">
        <v>1</v>
      </c>
      <c r="U4" s="11">
        <v>1</v>
      </c>
      <c r="V4" s="3">
        <v>0</v>
      </c>
      <c r="W4" s="11" t="s">
        <v>1</v>
      </c>
      <c r="X4" s="99">
        <f>COUNTIF(AL4:AS4,"&gt;=1")+COUNTIF(AX4,"&gt;=1")+COUNTIF(AX4,"&gt;=1")+COUNTIF(AZ4,"&gt;=1")+COUNTIF(BA4,"&gt;=1")+COUNTIF(BC4,"&gt;=1")</f>
        <v>0</v>
      </c>
      <c r="Y4" s="98">
        <f>COUNTIF(X4,"&gt;=1")</f>
        <v>0</v>
      </c>
      <c r="Z4" s="99">
        <f>COUNTIF(AT4:AW4,"&gt;=1")+COUNTIF(BB4,"&gt;=1")+COUNTIF(BD4,"&gt;=1")</f>
        <v>0</v>
      </c>
      <c r="AA4" s="98">
        <f>COUNTIF(Z4,"&gt;=1")</f>
        <v>0</v>
      </c>
      <c r="AB4" s="8">
        <f>COUNTIF(AD4,"&gt;=2")</f>
        <v>0</v>
      </c>
      <c r="AC4" s="98">
        <f>COUNTIF(AD4,"&gt;=1")</f>
        <v>0</v>
      </c>
      <c r="AD4" s="9">
        <f>COUNTIF(AL4:AX4,"&gt;=1")+COUNTIF(AZ4,"&gt;=1")+COUNTIF(BA4,"&gt;=1")+COUNTIF(BC4,"&gt;=1")</f>
        <v>0</v>
      </c>
      <c r="AE4" s="100">
        <f>COUNTIF(AL4:BD4,"&gt;=1")</f>
        <v>0</v>
      </c>
      <c r="AF4" s="98">
        <f>COUNTIF(AE4,"&gt;=2")</f>
        <v>0</v>
      </c>
      <c r="AG4" s="98">
        <f>COUNTIF(AE4,"&gt;=1")</f>
        <v>0</v>
      </c>
      <c r="AH4" s="7">
        <f>COUNTIF(AL4:AR4,"&gt;=1")+COUNTIF(AV4,"&gt;=1")+COUNTIF(AX4,"&gt;=1")+COUNTIF(AZ4,"&gt;=1")+COUNTIF(BA4,"&gt;=1")+COUNTIF(BC4,"&gt;=1")</f>
        <v>0</v>
      </c>
      <c r="AI4" s="7">
        <f>COUNTIF(AH4,"&gt;=2")</f>
        <v>0</v>
      </c>
      <c r="AJ4" s="7">
        <f>COUNTIF(AH4,"&gt;=1")</f>
        <v>0</v>
      </c>
      <c r="AK4" s="7">
        <f>X4+Z4</f>
        <v>0</v>
      </c>
      <c r="AL4" s="9"/>
      <c r="AM4" s="9"/>
      <c r="AN4" s="9"/>
      <c r="AO4" s="9"/>
      <c r="AP4" s="9"/>
      <c r="AQ4" s="9"/>
      <c r="AR4" s="9"/>
      <c r="AS4" s="14"/>
      <c r="AT4" s="10"/>
      <c r="AU4" s="10"/>
      <c r="AV4" s="9"/>
      <c r="AW4" s="10"/>
      <c r="AX4" s="9"/>
      <c r="AY4" s="10"/>
      <c r="AZ4" s="9"/>
      <c r="BA4" s="9"/>
      <c r="BB4" s="10"/>
      <c r="BC4" s="9"/>
      <c r="BD4" s="10"/>
      <c r="BE4" s="7">
        <f>COUNTIF(AL4:AS4,"&gt;=1")+COUNTIF(AX4,"&gt;=1")+COUNTIF(AZ4,"&gt;=1")+COUNTIF(BA4,"&gt;=1")+COUNTIF(BC4,"&gt;=1")</f>
        <v>0</v>
      </c>
      <c r="BF4" s="7">
        <f>COUNTIF(BE4,"&gt;=1")</f>
        <v>0</v>
      </c>
      <c r="BG4" s="7">
        <f>COUNTIF(AT4:AW4,"&gt;=1")+COUNTIF(AY4,"&gt;=1")+COUNTIF(BB4,"&gt;=1")+COUNTIF(BD4,"&gt;=1")</f>
        <v>0</v>
      </c>
      <c r="BH4" s="7">
        <f>COUNTIF(BG4,"&gt;=1")</f>
        <v>0</v>
      </c>
      <c r="BI4" s="7">
        <f>COUNTIF(BD4,"&gt;=1")+COUNTIF(BC4,"&gt;=1")+COUNTIF(BB4,"&gt;=1")+COUNTIF(BA4,"&gt;=1")+COUNTIF(AZ4,"&gt;=1")</f>
        <v>0</v>
      </c>
      <c r="BJ4" s="7">
        <f>COUNTIF(BI4,"&gt;=1")</f>
        <v>0</v>
      </c>
      <c r="BK4" s="7">
        <f>COUNTIF(BC4,"&gt;=1")+COUNTIF(BA4,"&gt;=1")+COUNTIF(AZ4,"&gt;=1")</f>
        <v>0</v>
      </c>
      <c r="BL4" s="7">
        <f>COUNTIF(BK4,"&gt;=1")</f>
        <v>0</v>
      </c>
      <c r="BM4" s="7">
        <f>COUNTIF(AZ4,"&gt;=1")+COUNTIF(BC4,"&gt;=1")+COUNTIF(BA4,"&gt;=1")+COUNTIF(AX4,"&gt;=1")+COUNTIF(AN4,"&gt;=1")</f>
        <v>0</v>
      </c>
      <c r="BN4" s="7">
        <f>COUNTIF(BM4,"&gt;=1")</f>
        <v>0</v>
      </c>
      <c r="BO4" s="7">
        <f>COUNTIF(AL4,"&gt;=1")+COUNTIF(AN4,"&gt;=1")+COUNTIF(AX4,"&gt;=1")+COUNTIF(AY4,"&gt;=1")</f>
        <v>0</v>
      </c>
      <c r="BP4" s="7">
        <f>COUNTIF(BO4,"&gt;=1")</f>
        <v>0</v>
      </c>
      <c r="BQ4" s="7">
        <f>COUNTIF(AL4,"&gt;=1")+COUNTIF(AN4,"&gt;=1")+COUNTIF(AX4,"&gt;=1")</f>
        <v>0</v>
      </c>
      <c r="BR4" s="7">
        <f>COUNTIF(BQ4,"&gt;=1")</f>
        <v>0</v>
      </c>
      <c r="BS4" s="7">
        <f>COUNTIF(AL4,"&gt;=1")+COUNTIF(AM4,"&gt;=1")</f>
        <v>0</v>
      </c>
      <c r="BT4" s="7">
        <f>COUNTIF(BS4,"&gt;=1")</f>
        <v>0</v>
      </c>
      <c r="BU4" s="7">
        <f>COUNTIF(AM4,"&gt;=1")+COUNTIF(AO4,"&gt;=1")+COUNTIF(AP4,"&gt;=1")+COUNTIF(AQ4,"&gt;=1")+COUNTIF(AR4,"&gt;=1")+COUNTIF(AS4,"&gt;=1")+COUNTIF(AT4,"&gt;=1")+COUNTIF(AU4,"&gt;=1")+COUNTIF(AV4,"&gt;=1")+COUNTIF(AW4,"&gt;=1")</f>
        <v>0</v>
      </c>
      <c r="BV4" s="7">
        <f>COUNTIF(BU4,"&gt;=1")</f>
        <v>0</v>
      </c>
      <c r="BW4" s="7">
        <f>COUNTIF(AO4,"&gt;=1")+COUNTIF(AQ4,"&gt;=1")+COUNTIF(AR4,"&gt;=1")+COUNTIF(AV4,"&gt;=1")+COUNTIF(AM4,"&gt;=1")+COUNTIF(AP4,"&gt;=1")</f>
        <v>0</v>
      </c>
      <c r="BX4" s="7">
        <f>COUNTIF(BW4,"&gt;=1")</f>
        <v>0</v>
      </c>
      <c r="BY4" s="7">
        <f>COUNTIF(AP4,"&gt;=1")+COUNTIF(AR4,"&gt;=1")+COUNTIF(AS4,"&gt;=1")+COUNTIF(AO4,"&gt;=1")+COUNTIF(AQ4,"&gt;=1")</f>
        <v>0</v>
      </c>
      <c r="BZ4" s="7">
        <f>COUNTIF(BY4,"&gt;=1")</f>
        <v>0</v>
      </c>
      <c r="CA4" s="7">
        <f>COUNTIF(BD4,"&gt;=1")+COUNTIF(BC4,"&gt;=1")+COUNTIF(BA4,"&gt;=1")+COUNTIF(BB4,"&gt;=1")</f>
        <v>0</v>
      </c>
      <c r="CB4" s="7">
        <f>COUNTIF(CA4,"&gt;=1")</f>
        <v>0</v>
      </c>
      <c r="CC4" s="7">
        <f>COUNTIF(AL4,"&gt;=1")+COUNTIF(AM4,"&gt;=1")+COUNTIF(AN4,"&gt;=1")+COUNTIF(AO4,"&gt;=1")+COUNTIF(AP4,"&gt;=1")+COUNTIF(AQ4,"&gt;=1")+COUNTIF(AR4,"&gt;=1")+COUNTIF(AS4,"&gt;=1")+COUNTIF(AT4,"&gt;=1")+COUNTIF(AU4,"&gt;=1")+COUNTIF(AV4,"&gt;=1")+COUNTIF(AW4,"&gt;=1")+COUNTIF(AX4,"&gt;=1")+COUNTIF(AY4,"&gt;=1")+COUNTIF(AZ4,"&gt;=1")</f>
        <v>0</v>
      </c>
      <c r="CD4" s="7">
        <f>COUNTIF(CC4,"&gt;=1")</f>
        <v>0</v>
      </c>
      <c r="CE4" s="101">
        <f>COUNTIF(AO4,"&gt;=1")+COUNTIF(AP4,"&gt;=1")+COUNTIF(AQ4,"&gt;=1")+COUNTIF(AR4,"&gt;=1")+COUNTIF(AS4,"&gt;=1")+COUNTIF(AU4,"&gt;=1")+COUNTIF(AV4,"&gt;=1")+COUNTIF(AW4,"&gt;=1")+COUNTIF(AT4,"&gt;=1")</f>
        <v>0</v>
      </c>
      <c r="CF4" s="101">
        <f>COUNTIF(CE4,"&gt;=1")</f>
        <v>0</v>
      </c>
      <c r="CG4" s="7">
        <f>COUNTIF(AL4,"&gt;=1")+COUNTIF(AN4,"&gt;=1")+COUNTIF(BA4,"&gt;=1")</f>
        <v>0</v>
      </c>
      <c r="CH4" s="101">
        <f>COUNTIF(CG4,"&gt;=1")</f>
        <v>0</v>
      </c>
      <c r="CI4" s="101">
        <f>COUNTIF(BB4,"&gt;=1")+COUNTIF(BC4,"&gt;=1")+COUNTIF(BD4,"&gt;=1")+COUNTIF(BA4,"&gt;=1")</f>
        <v>0</v>
      </c>
      <c r="CJ4" s="101">
        <f>COUNTIF(CI4,"&gt;=1")</f>
        <v>0</v>
      </c>
      <c r="CK4" s="12" t="s">
        <v>1</v>
      </c>
      <c r="CL4" s="13" t="s">
        <v>0</v>
      </c>
      <c r="CM4" s="12" t="s">
        <v>1</v>
      </c>
      <c r="CN4" s="99" t="s">
        <v>1</v>
      </c>
      <c r="CO4" s="103">
        <v>1</v>
      </c>
      <c r="CP4" s="11" t="s">
        <v>1</v>
      </c>
      <c r="CQ4" s="10" t="s">
        <v>241</v>
      </c>
      <c r="CR4" s="10" t="s">
        <v>239</v>
      </c>
      <c r="CS4" s="10" t="s">
        <v>240</v>
      </c>
      <c r="CT4" s="9">
        <v>0</v>
      </c>
      <c r="CU4" s="3">
        <v>1</v>
      </c>
      <c r="CV4" s="3" t="s">
        <v>235</v>
      </c>
      <c r="CW4" s="104">
        <v>6</v>
      </c>
      <c r="CX4" s="105">
        <f>CW4-3</f>
        <v>3</v>
      </c>
      <c r="CY4" s="92">
        <f>COUNTIF(CX4,"&gt;=1")</f>
        <v>1</v>
      </c>
      <c r="CZ4" s="6">
        <v>0</v>
      </c>
      <c r="DA4" s="104">
        <v>5</v>
      </c>
      <c r="DB4" s="105">
        <f>DA4-3</f>
        <v>2</v>
      </c>
      <c r="DC4" s="92">
        <f>COUNTIF(DB4,"&gt;=1")</f>
        <v>1</v>
      </c>
      <c r="DD4" s="6">
        <v>0</v>
      </c>
      <c r="DE4" s="3" t="s">
        <v>157</v>
      </c>
      <c r="DF4" s="104">
        <v>5</v>
      </c>
      <c r="DG4" s="105">
        <f>DF4-3</f>
        <v>2</v>
      </c>
      <c r="DH4" s="92">
        <f>COUNTIF(DG4,"&gt;=1")</f>
        <v>1</v>
      </c>
      <c r="DI4" s="6">
        <v>0</v>
      </c>
      <c r="DJ4" s="104">
        <v>5</v>
      </c>
      <c r="DK4" s="105">
        <f>DJ4-3</f>
        <v>2</v>
      </c>
      <c r="DL4" s="92">
        <f>COUNTIF(DK4,"&gt;=1")</f>
        <v>1</v>
      </c>
      <c r="DM4" s="6">
        <v>0</v>
      </c>
      <c r="DN4" s="3" t="s">
        <v>161</v>
      </c>
      <c r="DO4" s="104">
        <v>4</v>
      </c>
      <c r="DP4" s="105">
        <f>DO4-3</f>
        <v>1</v>
      </c>
      <c r="DQ4" s="92">
        <f>COUNTIF(DP4,"&gt;=1")</f>
        <v>1</v>
      </c>
      <c r="DR4" s="6">
        <v>0</v>
      </c>
      <c r="DS4" s="104">
        <v>6</v>
      </c>
      <c r="DT4" s="105">
        <f>DS4-3</f>
        <v>3</v>
      </c>
      <c r="DU4" s="92">
        <f>COUNTIF(DT4,"&gt;=1")</f>
        <v>1</v>
      </c>
      <c r="DV4" s="6">
        <v>0</v>
      </c>
      <c r="DW4" s="3" t="s">
        <v>164</v>
      </c>
      <c r="DX4" s="3" t="s">
        <v>1</v>
      </c>
      <c r="DY4" s="105">
        <v>0</v>
      </c>
      <c r="DZ4" s="92">
        <f>COUNTIF(DY4,"&gt;=1")</f>
        <v>0</v>
      </c>
      <c r="EA4" s="6">
        <v>0</v>
      </c>
      <c r="EB4" s="3" t="s">
        <v>1</v>
      </c>
      <c r="EC4" s="105">
        <v>0</v>
      </c>
      <c r="ED4" s="92">
        <f>COUNTIF(EC4,"&gt;=1")</f>
        <v>0</v>
      </c>
      <c r="EE4" s="6">
        <v>0</v>
      </c>
      <c r="EF4" s="3" t="s">
        <v>166</v>
      </c>
      <c r="EG4" s="3" t="s">
        <v>1</v>
      </c>
      <c r="EH4" s="105">
        <v>0</v>
      </c>
      <c r="EI4" s="92">
        <f>COUNTIF(EH4,"&gt;=1")</f>
        <v>0</v>
      </c>
      <c r="EJ4" s="6">
        <v>0</v>
      </c>
      <c r="EK4" s="3" t="s">
        <v>1</v>
      </c>
      <c r="EL4" s="105">
        <v>0</v>
      </c>
      <c r="EM4" s="92">
        <f>COUNTIF(EL4,"&gt;=1")</f>
        <v>0</v>
      </c>
      <c r="EN4" s="6">
        <v>0</v>
      </c>
      <c r="EO4" s="3" t="s">
        <v>170</v>
      </c>
      <c r="EP4" s="104">
        <v>4</v>
      </c>
      <c r="EQ4" s="105">
        <f>EP4-3</f>
        <v>1</v>
      </c>
      <c r="ER4" s="92">
        <f>COUNTIF(EQ4,"&gt;=1")</f>
        <v>1</v>
      </c>
      <c r="ES4" s="6">
        <v>0</v>
      </c>
      <c r="ET4" s="104">
        <v>4</v>
      </c>
      <c r="EU4" s="105">
        <f>ET4-3</f>
        <v>1</v>
      </c>
      <c r="EV4" s="92">
        <f>COUNTIF(EU4,"&gt;=1")</f>
        <v>1</v>
      </c>
      <c r="EW4" s="6">
        <v>0</v>
      </c>
      <c r="EX4" s="3" t="s">
        <v>172</v>
      </c>
      <c r="EY4" s="3" t="s">
        <v>0</v>
      </c>
      <c r="EZ4" s="105">
        <v>0</v>
      </c>
      <c r="FA4" s="92">
        <f>COUNTIF(EZ4,"&gt;=1")</f>
        <v>0</v>
      </c>
      <c r="FB4" s="6">
        <v>0</v>
      </c>
      <c r="FC4" s="3" t="s">
        <v>0</v>
      </c>
      <c r="FD4" s="105">
        <v>0</v>
      </c>
      <c r="FE4" s="92">
        <f>COUNTIF(FD4,"&gt;=1")</f>
        <v>0</v>
      </c>
      <c r="FF4" s="6">
        <v>0</v>
      </c>
      <c r="FG4" s="3" t="s">
        <v>175</v>
      </c>
      <c r="FH4" s="3" t="s">
        <v>0</v>
      </c>
      <c r="FI4" s="105">
        <v>0</v>
      </c>
      <c r="FJ4" s="92">
        <f>COUNTIF(FI4,"&gt;=1")</f>
        <v>0</v>
      </c>
      <c r="FK4" s="6">
        <v>0</v>
      </c>
      <c r="FL4" s="3" t="s">
        <v>0</v>
      </c>
      <c r="FM4" s="105">
        <v>0</v>
      </c>
      <c r="FN4" s="92">
        <f>COUNTIF(FM4,"&gt;=1")</f>
        <v>0</v>
      </c>
      <c r="FO4" s="6">
        <v>0</v>
      </c>
      <c r="FP4" s="3" t="s">
        <v>177</v>
      </c>
      <c r="FQ4" s="3" t="s">
        <v>1</v>
      </c>
      <c r="FR4" s="105">
        <v>0</v>
      </c>
      <c r="FS4" s="92">
        <f>COUNTIF(FR4,"&gt;=1")</f>
        <v>0</v>
      </c>
      <c r="FT4" s="6">
        <v>0</v>
      </c>
      <c r="FU4" s="3" t="s">
        <v>1</v>
      </c>
      <c r="FV4" s="105">
        <v>0</v>
      </c>
      <c r="FW4" s="92">
        <f>COUNTIF(FV4,"&gt;=1")</f>
        <v>0</v>
      </c>
      <c r="FX4" s="6">
        <v>0</v>
      </c>
      <c r="FY4" s="43">
        <f>FW4+FS4+FN4+FJ4+FE4+FA4+EV4+ER4+EM4+EI4+ED4+DZ4+DU4+DQ4+DL4+DH4+DC4+CY4</f>
        <v>8</v>
      </c>
      <c r="FZ4" s="43">
        <f>COUNTIF(FY4,"&gt;=7")</f>
        <v>1</v>
      </c>
      <c r="GA4" s="43">
        <f>COUNTIF(FY4,"&gt;=8")</f>
        <v>1</v>
      </c>
      <c r="GB4" s="46">
        <f>COUNTIF(FY4,"&gt;=3")</f>
        <v>1</v>
      </c>
      <c r="GC4" s="47">
        <f>IF(AND(AI4=1,FZ4=1),1,IF(AND(AI4=1,FZ4=0),2,IF(AND(AI4=0,FZ4=1),3,IF(AND(AI4=0,FZ4=0),4))))</f>
        <v>3</v>
      </c>
      <c r="GD4" s="47" t="s">
        <v>184</v>
      </c>
      <c r="GE4" s="47">
        <f>IF(AND(AB4=1,FZ4=1),1,IF(AND(AB4=1,FZ4=0),2,IF(AND(AB4=0,FZ4=1),3,IF(AND(AB4=0,FZ4=0),4))))</f>
        <v>3</v>
      </c>
      <c r="GF4" s="47">
        <f>IF(AND(AB4=1,GA4=1),1,IF(AND(AB4=1,GA4=0),2,IF(AND(AB4=0,GA4=1),3,IF(AND(AB4=0,GA4=0),4))))</f>
        <v>3</v>
      </c>
      <c r="GG4" s="93">
        <f>FV4+FR4+FM4+FI4+FD4+EZ4+EU4+EQ4+EL4+EH4+EC4+DY4+DT4+DP4+DK4+DG4+DB4+CX4</f>
        <v>15</v>
      </c>
      <c r="GH4" s="6">
        <f>FX4+FT4+FO4+FK4+FF4+FB4+EW4+ES4+EN4+EJ4+EE4+EA4+DV4+DR4+DM4+DI4+DD4+CZ4</f>
        <v>0</v>
      </c>
      <c r="GI4" s="92">
        <f t="shared" ref="GI4:GJ6" si="0">FW4+FS4+FN4+FJ4+FE4+FA4+EV4+ER4+EM4+EI4+DU4+DQ4+DL4+DH4+DC4+CY4</f>
        <v>8</v>
      </c>
      <c r="GJ4" s="6">
        <f t="shared" si="0"/>
        <v>0</v>
      </c>
      <c r="GK4" s="92">
        <f t="shared" ref="GK4:GL6" si="1">FW4+FS4+FN4+FJ4+FE4+FA4+EV4+ER4+EM4+EI4+DU4+DQ4+DC4+CY4</f>
        <v>6</v>
      </c>
      <c r="GL4" s="6">
        <f t="shared" si="1"/>
        <v>0</v>
      </c>
      <c r="GM4" s="92">
        <f>FW4+FS4+FN4+FJ4+FE4+FA4+EV4+ER4+DU4+DQ4+DC4+CY4</f>
        <v>6</v>
      </c>
      <c r="GN4" s="6">
        <f>FX4+FT4+FO4+FK4+FF4+FB4+EW4+ER4+DV4+DR4+DD4+CZ4</f>
        <v>1</v>
      </c>
      <c r="GO4" s="92">
        <f t="shared" ref="GO4:GP6" si="2">CY4+DC4+DQ4+DU4+FA4+FE4+FJ4+FN4+FS4+FW4</f>
        <v>4</v>
      </c>
      <c r="GP4" s="6">
        <f t="shared" si="2"/>
        <v>0</v>
      </c>
      <c r="GQ4" s="8">
        <f t="shared" ref="GQ4:GR6" si="3">DH4+DL4+DZ4+ED4+EI4+EM4+ER4+EV4</f>
        <v>4</v>
      </c>
      <c r="GR4" s="6">
        <f t="shared" si="3"/>
        <v>0</v>
      </c>
      <c r="GS4" s="8">
        <f>GO4</f>
        <v>4</v>
      </c>
      <c r="GT4" s="6">
        <f>GR4</f>
        <v>0</v>
      </c>
      <c r="GU4" s="7"/>
      <c r="GV4" s="3"/>
      <c r="GW4" s="6" t="s">
        <v>340</v>
      </c>
      <c r="GX4" s="5"/>
      <c r="GY4" s="4"/>
      <c r="GZ4" s="107">
        <v>1</v>
      </c>
      <c r="HA4" s="107"/>
      <c r="HB4" s="107"/>
      <c r="HC4" s="107" t="s">
        <v>341</v>
      </c>
      <c r="HD4" s="108"/>
      <c r="HE4" s="108"/>
      <c r="HF4" s="108"/>
      <c r="HG4" s="108"/>
      <c r="HH4" s="108"/>
      <c r="HI4" s="108"/>
      <c r="HJ4" s="3">
        <v>5198</v>
      </c>
      <c r="HK4" s="2" t="s">
        <v>339</v>
      </c>
      <c r="HL4" s="105"/>
    </row>
    <row r="5" spans="1:220" s="1" customFormat="1" x14ac:dyDescent="0.45">
      <c r="A5" s="11">
        <v>1.2</v>
      </c>
      <c r="B5" s="128" t="s">
        <v>289</v>
      </c>
      <c r="C5" s="135">
        <v>167</v>
      </c>
      <c r="D5" s="2">
        <v>2</v>
      </c>
      <c r="E5" s="2">
        <v>55</v>
      </c>
      <c r="F5" s="18" t="e">
        <f>#REF!/#REF!/#REF!</f>
        <v>#REF!</v>
      </c>
      <c r="G5" s="97">
        <v>43554</v>
      </c>
      <c r="H5" s="3">
        <v>48</v>
      </c>
      <c r="I5" s="3">
        <v>12</v>
      </c>
      <c r="J5" s="11" t="str">
        <f>IF(I5&gt;=21,"4(≧21)",IF(I5&gt;=11,"3(11-20)",IF(I5&gt;=6,"2(6-10)",IF(I5&gt;=0,"1(≦5)",IF(I5=0," ")))))</f>
        <v>3(11-20)</v>
      </c>
      <c r="K5" s="3">
        <v>64</v>
      </c>
      <c r="L5" s="10" t="s">
        <v>389</v>
      </c>
      <c r="M5" s="17" t="s">
        <v>1</v>
      </c>
      <c r="N5" s="16" t="e">
        <f>E5-M5</f>
        <v>#VALUE!</v>
      </c>
      <c r="O5" s="15">
        <v>1</v>
      </c>
      <c r="P5" s="9">
        <v>6</v>
      </c>
      <c r="Q5" s="12" t="s">
        <v>1</v>
      </c>
      <c r="R5" s="8">
        <v>1</v>
      </c>
      <c r="S5" s="3" t="s">
        <v>0</v>
      </c>
      <c r="T5" s="3" t="s">
        <v>0</v>
      </c>
      <c r="U5" s="3" t="s">
        <v>0</v>
      </c>
      <c r="V5" s="3" t="s">
        <v>0</v>
      </c>
      <c r="W5" s="11" t="s">
        <v>0</v>
      </c>
      <c r="X5" s="99">
        <f>COUNTIF(AL5:AS5,"&gt;=1")+COUNTIF(AX5,"&gt;=1")+COUNTIF(AX5,"&gt;=1")+COUNTIF(AZ5,"&gt;=1")+COUNTIF(BA5,"&gt;=1")+COUNTIF(BC5,"&gt;=1")</f>
        <v>0</v>
      </c>
      <c r="Y5" s="98">
        <f>COUNTIF(X5,"&gt;=1")</f>
        <v>0</v>
      </c>
      <c r="Z5" s="99">
        <f>COUNTIF(AT5:AW5,"&gt;=1")+COUNTIF(BB5,"&gt;=1")+COUNTIF(BD5,"&gt;=1")</f>
        <v>0</v>
      </c>
      <c r="AA5" s="98">
        <f>COUNTIF(Z5,"&gt;=1")</f>
        <v>0</v>
      </c>
      <c r="AB5" s="8">
        <f>COUNTIF(AD5,"&gt;=2")</f>
        <v>0</v>
      </c>
      <c r="AC5" s="98">
        <f>COUNTIF(AD5,"&gt;=1")</f>
        <v>0</v>
      </c>
      <c r="AD5" s="9">
        <f>COUNTIF(AL5:AX5,"&gt;=1")+COUNTIF(AZ5,"&gt;=1")+COUNTIF(BA5,"&gt;=1")+COUNTIF(BC5,"&gt;=1")</f>
        <v>0</v>
      </c>
      <c r="AE5" s="100">
        <f>COUNTIF(AL5:BD5,"&gt;=1")</f>
        <v>0</v>
      </c>
      <c r="AF5" s="98">
        <f>COUNTIF(AE5,"&gt;=2")</f>
        <v>0</v>
      </c>
      <c r="AG5" s="98">
        <f>COUNTIF(AE5,"&gt;=1")</f>
        <v>0</v>
      </c>
      <c r="AH5" s="7">
        <f>COUNTIF(AL5:AR5,"&gt;=1")+COUNTIF(AV5,"&gt;=1")+COUNTIF(AX5,"&gt;=1")+COUNTIF(AZ5,"&gt;=1")+COUNTIF(BA5,"&gt;=1")+COUNTIF(BC5,"&gt;=1")</f>
        <v>0</v>
      </c>
      <c r="AI5" s="7">
        <f>COUNTIF(AH5,"&gt;=2")</f>
        <v>0</v>
      </c>
      <c r="AJ5" s="7">
        <f>COUNTIF(AH5,"&gt;=1")</f>
        <v>0</v>
      </c>
      <c r="AK5" s="7">
        <f>X5+Z5</f>
        <v>0</v>
      </c>
      <c r="AL5" s="9"/>
      <c r="AM5" s="9"/>
      <c r="AN5" s="9"/>
      <c r="AO5" s="9"/>
      <c r="AP5" s="9"/>
      <c r="AQ5" s="9"/>
      <c r="AR5" s="9"/>
      <c r="AS5" s="14"/>
      <c r="AT5" s="10"/>
      <c r="AU5" s="10"/>
      <c r="AV5" s="9"/>
      <c r="AW5" s="10"/>
      <c r="AX5" s="9"/>
      <c r="AY5" s="10"/>
      <c r="AZ5" s="9"/>
      <c r="BA5" s="9"/>
      <c r="BB5" s="10"/>
      <c r="BC5" s="9"/>
      <c r="BD5" s="10"/>
      <c r="BE5" s="7">
        <f>COUNTIF(AL5:AS5,"&gt;=1")+COUNTIF(AX5,"&gt;=1")+COUNTIF(AZ5,"&gt;=1")+COUNTIF(BA5,"&gt;=1")+COUNTIF(BC5,"&gt;=1")</f>
        <v>0</v>
      </c>
      <c r="BF5" s="7">
        <f>COUNTIF(BE5,"&gt;=1")</f>
        <v>0</v>
      </c>
      <c r="BG5" s="7">
        <f>COUNTIF(AT5:AW5,"&gt;=1")+COUNTIF(AY5,"&gt;=1")+COUNTIF(BB5,"&gt;=1")+COUNTIF(BD5,"&gt;=1")</f>
        <v>0</v>
      </c>
      <c r="BH5" s="7">
        <f>COUNTIF(BG5,"&gt;=1")</f>
        <v>0</v>
      </c>
      <c r="BI5" s="7">
        <f>COUNTIF(BD5,"&gt;=1")+COUNTIF(BC5,"&gt;=1")+COUNTIF(BB5,"&gt;=1")+COUNTIF(BA5,"&gt;=1")+COUNTIF(AZ5,"&gt;=1")</f>
        <v>0</v>
      </c>
      <c r="BJ5" s="7">
        <f>COUNTIF(BI5,"&gt;=1")</f>
        <v>0</v>
      </c>
      <c r="BK5" s="7">
        <f>COUNTIF(BC5,"&gt;=1")+COUNTIF(BA5,"&gt;=1")+COUNTIF(AZ5,"&gt;=1")</f>
        <v>0</v>
      </c>
      <c r="BL5" s="7">
        <f>COUNTIF(BK5,"&gt;=1")</f>
        <v>0</v>
      </c>
      <c r="BM5" s="7">
        <f>COUNTIF(AZ5,"&gt;=1")+COUNTIF(BC5,"&gt;=1")+COUNTIF(BA5,"&gt;=1")+COUNTIF(AX5,"&gt;=1")+COUNTIF(AN5,"&gt;=1")</f>
        <v>0</v>
      </c>
      <c r="BN5" s="7">
        <f>COUNTIF(BM5,"&gt;=1")</f>
        <v>0</v>
      </c>
      <c r="BO5" s="7">
        <f>COUNTIF(AL5,"&gt;=1")+COUNTIF(AN5,"&gt;=1")+COUNTIF(AX5,"&gt;=1")+COUNTIF(AY5,"&gt;=1")</f>
        <v>0</v>
      </c>
      <c r="BP5" s="7">
        <f>COUNTIF(BO5,"&gt;=1")</f>
        <v>0</v>
      </c>
      <c r="BQ5" s="7">
        <f>COUNTIF(AL5,"&gt;=1")+COUNTIF(AN5,"&gt;=1")+COUNTIF(AX5,"&gt;=1")</f>
        <v>0</v>
      </c>
      <c r="BR5" s="7">
        <f>COUNTIF(BQ5,"&gt;=1")</f>
        <v>0</v>
      </c>
      <c r="BS5" s="7">
        <f>COUNTIF(AL5,"&gt;=1")+COUNTIF(AM5,"&gt;=1")</f>
        <v>0</v>
      </c>
      <c r="BT5" s="7">
        <f>COUNTIF(BS5,"&gt;=1")</f>
        <v>0</v>
      </c>
      <c r="BU5" s="7">
        <f>COUNTIF(AM5,"&gt;=1")+COUNTIF(AO5,"&gt;=1")+COUNTIF(AP5,"&gt;=1")+COUNTIF(AQ5,"&gt;=1")+COUNTIF(AR5,"&gt;=1")+COUNTIF(AS5,"&gt;=1")+COUNTIF(AT5,"&gt;=1")+COUNTIF(AU5,"&gt;=1")+COUNTIF(AV5,"&gt;=1")+COUNTIF(AW5,"&gt;=1")</f>
        <v>0</v>
      </c>
      <c r="BV5" s="7">
        <f>COUNTIF(BU5,"&gt;=1")</f>
        <v>0</v>
      </c>
      <c r="BW5" s="7">
        <f>COUNTIF(AO5,"&gt;=1")+COUNTIF(AQ5,"&gt;=1")+COUNTIF(AR5,"&gt;=1")+COUNTIF(AV5,"&gt;=1")+COUNTIF(AM5,"&gt;=1")+COUNTIF(AP5,"&gt;=1")</f>
        <v>0</v>
      </c>
      <c r="BX5" s="7">
        <f>COUNTIF(BW5,"&gt;=1")</f>
        <v>0</v>
      </c>
      <c r="BY5" s="7">
        <f>COUNTIF(AP5,"&gt;=1")+COUNTIF(AR5,"&gt;=1")+COUNTIF(AS5,"&gt;=1")+COUNTIF(AO5,"&gt;=1")+COUNTIF(AQ5,"&gt;=1")</f>
        <v>0</v>
      </c>
      <c r="BZ5" s="7">
        <f>COUNTIF(BY5,"&gt;=1")</f>
        <v>0</v>
      </c>
      <c r="CA5" s="7">
        <f>COUNTIF(BD5,"&gt;=1")+COUNTIF(BC5,"&gt;=1")+COUNTIF(BA5,"&gt;=1")+COUNTIF(BB5,"&gt;=1")</f>
        <v>0</v>
      </c>
      <c r="CB5" s="7">
        <f>COUNTIF(CA5,"&gt;=1")</f>
        <v>0</v>
      </c>
      <c r="CC5" s="7">
        <f>COUNTIF(AL5,"&gt;=1")+COUNTIF(AM5,"&gt;=1")+COUNTIF(AN5,"&gt;=1")+COUNTIF(AO5,"&gt;=1")+COUNTIF(AP5,"&gt;=1")+COUNTIF(AQ5,"&gt;=1")+COUNTIF(AR5,"&gt;=1")+COUNTIF(AS5,"&gt;=1")+COUNTIF(AT5,"&gt;=1")+COUNTIF(AU5,"&gt;=1")+COUNTIF(AV5,"&gt;=1")+COUNTIF(AW5,"&gt;=1")+COUNTIF(AX5,"&gt;=1")+COUNTIF(AY5,"&gt;=1")+COUNTIF(AZ5,"&gt;=1")</f>
        <v>0</v>
      </c>
      <c r="CD5" s="7">
        <f>COUNTIF(CC5,"&gt;=1")</f>
        <v>0</v>
      </c>
      <c r="CE5" s="101">
        <f>COUNTIF(AO5,"&gt;=1")+COUNTIF(AP5,"&gt;=1")+COUNTIF(AQ5,"&gt;=1")+COUNTIF(AR5,"&gt;=1")+COUNTIF(AS5,"&gt;=1")+COUNTIF(AU5,"&gt;=1")+COUNTIF(AV5,"&gt;=1")+COUNTIF(AW5,"&gt;=1")+COUNTIF(AT5,"&gt;=1")</f>
        <v>0</v>
      </c>
      <c r="CF5" s="101">
        <f>COUNTIF(CE5,"&gt;=1")</f>
        <v>0</v>
      </c>
      <c r="CG5" s="7">
        <f>COUNTIF(AL5,"&gt;=1")+COUNTIF(AN5,"&gt;=1")+COUNTIF(BA5,"&gt;=1")</f>
        <v>0</v>
      </c>
      <c r="CH5" s="101">
        <f>COUNTIF(CG5,"&gt;=1")</f>
        <v>0</v>
      </c>
      <c r="CI5" s="101">
        <f>COUNTIF(BB5,"&gt;=1")+COUNTIF(BC5,"&gt;=1")+COUNTIF(BD5,"&gt;=1")+COUNTIF(BA5,"&gt;=1")</f>
        <v>0</v>
      </c>
      <c r="CJ5" s="101">
        <f>COUNTIF(CI5,"&gt;=1")</f>
        <v>0</v>
      </c>
      <c r="CK5" s="12" t="s">
        <v>0</v>
      </c>
      <c r="CL5" s="13" t="s">
        <v>0</v>
      </c>
      <c r="CM5" s="12" t="s">
        <v>0</v>
      </c>
      <c r="CN5" s="99" t="s">
        <v>0</v>
      </c>
      <c r="CO5" s="103" t="s">
        <v>1</v>
      </c>
      <c r="CP5" s="11" t="s">
        <v>1</v>
      </c>
      <c r="CQ5" s="10" t="s">
        <v>1</v>
      </c>
      <c r="CR5" s="10" t="s">
        <v>1</v>
      </c>
      <c r="CS5" s="10" t="s">
        <v>0</v>
      </c>
      <c r="CT5" s="9" t="s">
        <v>0</v>
      </c>
      <c r="CU5" s="3" t="s">
        <v>1</v>
      </c>
      <c r="CV5" s="3" t="s">
        <v>235</v>
      </c>
      <c r="CW5" s="3" t="s">
        <v>0</v>
      </c>
      <c r="CX5" s="105">
        <v>0</v>
      </c>
      <c r="CY5" s="92">
        <f>COUNTIF(CX5,"&gt;=1")</f>
        <v>0</v>
      </c>
      <c r="CZ5" s="6">
        <v>0</v>
      </c>
      <c r="DA5" s="3" t="s">
        <v>0</v>
      </c>
      <c r="DB5" s="105">
        <v>0</v>
      </c>
      <c r="DC5" s="92">
        <f>COUNTIF(DB5,"&gt;=1")</f>
        <v>0</v>
      </c>
      <c r="DD5" s="6">
        <v>0</v>
      </c>
      <c r="DE5" s="3" t="s">
        <v>157</v>
      </c>
      <c r="DF5" s="3" t="s">
        <v>0</v>
      </c>
      <c r="DG5" s="105">
        <v>0</v>
      </c>
      <c r="DH5" s="92">
        <f>COUNTIF(DG5,"&gt;=1")</f>
        <v>0</v>
      </c>
      <c r="DI5" s="6">
        <v>0</v>
      </c>
      <c r="DJ5" s="3" t="s">
        <v>0</v>
      </c>
      <c r="DK5" s="105">
        <v>0</v>
      </c>
      <c r="DL5" s="92">
        <f>COUNTIF(DK5,"&gt;=1")</f>
        <v>0</v>
      </c>
      <c r="DM5" s="6">
        <v>0</v>
      </c>
      <c r="DN5" s="3" t="s">
        <v>161</v>
      </c>
      <c r="DO5" s="3" t="s">
        <v>0</v>
      </c>
      <c r="DP5" s="105">
        <v>0</v>
      </c>
      <c r="DQ5" s="92">
        <f>COUNTIF(DP5,"&gt;=1")</f>
        <v>0</v>
      </c>
      <c r="DR5" s="6">
        <v>0</v>
      </c>
      <c r="DS5" s="3" t="s">
        <v>0</v>
      </c>
      <c r="DT5" s="105">
        <v>0</v>
      </c>
      <c r="DU5" s="92">
        <f>COUNTIF(DT5,"&gt;=1")</f>
        <v>0</v>
      </c>
      <c r="DV5" s="6">
        <v>0</v>
      </c>
      <c r="DW5" s="3" t="s">
        <v>164</v>
      </c>
      <c r="DX5" s="3" t="s">
        <v>0</v>
      </c>
      <c r="DY5" s="105">
        <v>0</v>
      </c>
      <c r="DZ5" s="92">
        <f>COUNTIF(DY5,"&gt;=1")</f>
        <v>0</v>
      </c>
      <c r="EA5" s="6">
        <v>0</v>
      </c>
      <c r="EB5" s="3" t="s">
        <v>0</v>
      </c>
      <c r="EC5" s="105">
        <v>0</v>
      </c>
      <c r="ED5" s="92">
        <f>COUNTIF(EC5,"&gt;=1")</f>
        <v>0</v>
      </c>
      <c r="EE5" s="6">
        <v>0</v>
      </c>
      <c r="EF5" s="3" t="s">
        <v>166</v>
      </c>
      <c r="EG5" s="3" t="s">
        <v>0</v>
      </c>
      <c r="EH5" s="105">
        <v>0</v>
      </c>
      <c r="EI5" s="92">
        <f>COUNTIF(EH5,"&gt;=1")</f>
        <v>0</v>
      </c>
      <c r="EJ5" s="6">
        <v>0</v>
      </c>
      <c r="EK5" s="3" t="s">
        <v>0</v>
      </c>
      <c r="EL5" s="105">
        <v>0</v>
      </c>
      <c r="EM5" s="92">
        <f>COUNTIF(EL5,"&gt;=1")</f>
        <v>0</v>
      </c>
      <c r="EN5" s="6">
        <v>0</v>
      </c>
      <c r="EO5" s="3" t="s">
        <v>170</v>
      </c>
      <c r="EP5" s="3" t="s">
        <v>0</v>
      </c>
      <c r="EQ5" s="105">
        <v>0</v>
      </c>
      <c r="ER5" s="92">
        <f>COUNTIF(EQ5,"&gt;=1")</f>
        <v>0</v>
      </c>
      <c r="ES5" s="6">
        <v>0</v>
      </c>
      <c r="ET5" s="3" t="s">
        <v>0</v>
      </c>
      <c r="EU5" s="105">
        <v>0</v>
      </c>
      <c r="EV5" s="92">
        <f>COUNTIF(EU5,"&gt;=1")</f>
        <v>0</v>
      </c>
      <c r="EW5" s="6">
        <v>0</v>
      </c>
      <c r="EX5" s="3" t="s">
        <v>172</v>
      </c>
      <c r="EY5" s="3" t="s">
        <v>0</v>
      </c>
      <c r="EZ5" s="105">
        <v>0</v>
      </c>
      <c r="FA5" s="92">
        <f>COUNTIF(EZ5,"&gt;=1")</f>
        <v>0</v>
      </c>
      <c r="FB5" s="6">
        <v>0</v>
      </c>
      <c r="FC5" s="3" t="s">
        <v>0</v>
      </c>
      <c r="FD5" s="105">
        <v>0</v>
      </c>
      <c r="FE5" s="92">
        <f>COUNTIF(FD5,"&gt;=1")</f>
        <v>0</v>
      </c>
      <c r="FF5" s="6">
        <v>0</v>
      </c>
      <c r="FG5" s="3" t="s">
        <v>175</v>
      </c>
      <c r="FH5" s="3" t="s">
        <v>0</v>
      </c>
      <c r="FI5" s="105">
        <v>0</v>
      </c>
      <c r="FJ5" s="92">
        <f>COUNTIF(FI5,"&gt;=1")</f>
        <v>0</v>
      </c>
      <c r="FK5" s="6">
        <v>0</v>
      </c>
      <c r="FL5" s="3" t="s">
        <v>0</v>
      </c>
      <c r="FM5" s="105">
        <v>0</v>
      </c>
      <c r="FN5" s="92">
        <f>COUNTIF(FM5,"&gt;=1")</f>
        <v>0</v>
      </c>
      <c r="FO5" s="6">
        <v>0</v>
      </c>
      <c r="FP5" s="3" t="s">
        <v>177</v>
      </c>
      <c r="FQ5" s="3" t="s">
        <v>0</v>
      </c>
      <c r="FR5" s="105">
        <v>0</v>
      </c>
      <c r="FS5" s="92">
        <f>COUNTIF(FR5,"&gt;=1")</f>
        <v>0</v>
      </c>
      <c r="FT5" s="6">
        <v>0</v>
      </c>
      <c r="FU5" s="3" t="s">
        <v>0</v>
      </c>
      <c r="FV5" s="105">
        <v>0</v>
      </c>
      <c r="FW5" s="92">
        <f>COUNTIF(FV5,"&gt;=1")</f>
        <v>0</v>
      </c>
      <c r="FX5" s="6">
        <v>0</v>
      </c>
      <c r="FY5" s="43">
        <f>FW5+FS5+FN5+FJ5+FE5+FA5+EV5+ER5+EM5+EI5+ED5+DZ5+DU5+DQ5+DL5+DH5+DC5+CY5</f>
        <v>0</v>
      </c>
      <c r="FZ5" s="43">
        <f>COUNTIF(FY5,"&gt;=7")</f>
        <v>0</v>
      </c>
      <c r="GA5" s="43">
        <f>COUNTIF(FY5,"&gt;=8")</f>
        <v>0</v>
      </c>
      <c r="GB5" s="46">
        <f>COUNTIF(FY5,"&gt;=3")</f>
        <v>0</v>
      </c>
      <c r="GC5" s="47">
        <f>IF(AND(AI5=1,FZ5=1),1,IF(AND(AI5=1,FZ5=0),2,IF(AND(AI5=0,FZ5=1),3,IF(AND(AI5=0,FZ5=0),4))))</f>
        <v>4</v>
      </c>
      <c r="GD5" s="47" t="s">
        <v>184</v>
      </c>
      <c r="GE5" s="47">
        <f>IF(AND(AB5=1,FZ5=1),1,IF(AND(AB5=1,FZ5=0),2,IF(AND(AB5=0,FZ5=1),3,IF(AND(AB5=0,FZ5=0),4))))</f>
        <v>4</v>
      </c>
      <c r="GF5" s="47">
        <f>IF(AND(AB5=1,GA5=1),1,IF(AND(AB5=1,GA5=0),2,IF(AND(AB5=0,GA5=1),3,IF(AND(AB5=0,GA5=0),4))))</f>
        <v>4</v>
      </c>
      <c r="GG5" s="93">
        <f>FV5+FR5+FM5+FI5+FD5+EZ5+EU5+EQ5+EL5+EH5+EC5+DY5+DT5+DP5+DK5+DG5+DB5+CX5</f>
        <v>0</v>
      </c>
      <c r="GH5" s="6">
        <f>FX5+FT5+FO5+FK5+FF5+FB5+EW5+ES5+EN5+EJ5+EE5+EA5+DV5+DR5+DM5+DI5+DD5+CZ5</f>
        <v>0</v>
      </c>
      <c r="GI5" s="92">
        <f t="shared" si="0"/>
        <v>0</v>
      </c>
      <c r="GJ5" s="6">
        <f t="shared" si="0"/>
        <v>0</v>
      </c>
      <c r="GK5" s="92">
        <f t="shared" si="1"/>
        <v>0</v>
      </c>
      <c r="GL5" s="6">
        <f t="shared" si="1"/>
        <v>0</v>
      </c>
      <c r="GM5" s="92">
        <f>FW5+FS5+FN5+FJ5+FE5+FA5+EV5+ER5+DU5+DQ5+DC5+CY5</f>
        <v>0</v>
      </c>
      <c r="GN5" s="6">
        <f>FX5+FT5+FO5+FK5+FF5+FB5+EW5+ER5+DV5+DR5+DD5+CZ5</f>
        <v>0</v>
      </c>
      <c r="GO5" s="92">
        <f t="shared" si="2"/>
        <v>0</v>
      </c>
      <c r="GP5" s="6">
        <f t="shared" si="2"/>
        <v>0</v>
      </c>
      <c r="GQ5" s="8">
        <f t="shared" si="3"/>
        <v>0</v>
      </c>
      <c r="GR5" s="6">
        <f t="shared" si="3"/>
        <v>0</v>
      </c>
      <c r="GS5" s="8">
        <f>GO5</f>
        <v>0</v>
      </c>
      <c r="GT5" s="6">
        <f>GR5</f>
        <v>0</v>
      </c>
      <c r="GU5" s="7"/>
      <c r="GV5" s="3"/>
      <c r="GW5" s="6"/>
      <c r="GX5" s="5"/>
      <c r="GY5" s="4" t="s">
        <v>2</v>
      </c>
      <c r="GZ5" s="107"/>
      <c r="HA5" s="107"/>
      <c r="HB5" s="107"/>
      <c r="HC5" s="107"/>
      <c r="HD5" s="108"/>
      <c r="HE5" s="108"/>
      <c r="HF5" s="108"/>
      <c r="HG5" s="108"/>
      <c r="HH5" s="108"/>
      <c r="HI5" s="108"/>
      <c r="HJ5" s="3">
        <v>5970</v>
      </c>
      <c r="HK5" s="2" t="s">
        <v>318</v>
      </c>
      <c r="HL5" s="105"/>
    </row>
    <row r="6" spans="1:220" s="1" customFormat="1" x14ac:dyDescent="0.45">
      <c r="A6" s="44">
        <v>1.1000000000000001</v>
      </c>
      <c r="B6" s="128" t="s">
        <v>289</v>
      </c>
      <c r="C6" s="135">
        <v>168</v>
      </c>
      <c r="D6" s="2">
        <v>2</v>
      </c>
      <c r="E6" s="2">
        <v>45</v>
      </c>
      <c r="F6" s="18" t="e">
        <f>#REF!/#REF!/#REF!</f>
        <v>#REF!</v>
      </c>
      <c r="G6" s="97">
        <v>43599</v>
      </c>
      <c r="H6" s="3" t="s">
        <v>1</v>
      </c>
      <c r="I6" s="3">
        <v>8</v>
      </c>
      <c r="J6" s="11" t="str">
        <f>IF(I6&gt;=21,"4(≧21)",IF(I6&gt;=11,"3(11-20)",IF(I6&gt;=6,"2(6-10)",IF(I6&gt;=0,"1(≦5)",IF(I6=0," ")))))</f>
        <v>2(6-10)</v>
      </c>
      <c r="K6" s="3">
        <v>63</v>
      </c>
      <c r="L6" s="10" t="s">
        <v>389</v>
      </c>
      <c r="M6" s="17" t="s">
        <v>1</v>
      </c>
      <c r="N6" s="16" t="e">
        <f>E6-M6</f>
        <v>#VALUE!</v>
      </c>
      <c r="O6" s="15">
        <v>2</v>
      </c>
      <c r="P6" s="9" t="s">
        <v>1</v>
      </c>
      <c r="Q6" s="12" t="s">
        <v>1</v>
      </c>
      <c r="R6" s="8">
        <v>0</v>
      </c>
      <c r="S6" s="3" t="s">
        <v>0</v>
      </c>
      <c r="T6" s="3" t="s">
        <v>0</v>
      </c>
      <c r="U6" s="3" t="s">
        <v>0</v>
      </c>
      <c r="V6" s="3" t="s">
        <v>0</v>
      </c>
      <c r="W6" s="11" t="s">
        <v>1</v>
      </c>
      <c r="X6" s="99">
        <f>COUNTIF(AL6:AS6,"&gt;=1")+COUNTIF(AX6,"&gt;=1")+COUNTIF(AX6,"&gt;=1")+COUNTIF(AZ6,"&gt;=1")+COUNTIF(BA6,"&gt;=1")+COUNTIF(BC6,"&gt;=1")</f>
        <v>0</v>
      </c>
      <c r="Y6" s="98">
        <f>COUNTIF(X6,"&gt;=1")</f>
        <v>0</v>
      </c>
      <c r="Z6" s="99">
        <f>COUNTIF(AT6:AW6,"&gt;=1")+COUNTIF(BB6,"&gt;=1")+COUNTIF(BD6,"&gt;=1")</f>
        <v>0</v>
      </c>
      <c r="AA6" s="98">
        <f>COUNTIF(Z6,"&gt;=1")</f>
        <v>0</v>
      </c>
      <c r="AB6" s="8">
        <f>COUNTIF(AD6,"&gt;=2")</f>
        <v>0</v>
      </c>
      <c r="AC6" s="98">
        <f>COUNTIF(AD6,"&gt;=1")</f>
        <v>0</v>
      </c>
      <c r="AD6" s="9">
        <f>COUNTIF(AL6:AX6,"&gt;=1")+COUNTIF(AZ6,"&gt;=1")+COUNTIF(BA6,"&gt;=1")+COUNTIF(BC6,"&gt;=1")</f>
        <v>0</v>
      </c>
      <c r="AE6" s="100">
        <f>COUNTIF(AL6:BD6,"&gt;=1")</f>
        <v>0</v>
      </c>
      <c r="AF6" s="98">
        <f>COUNTIF(AE6,"&gt;=2")</f>
        <v>0</v>
      </c>
      <c r="AG6" s="98">
        <f>COUNTIF(AE6,"&gt;=1")</f>
        <v>0</v>
      </c>
      <c r="AH6" s="7">
        <f>COUNTIF(AL6:AR6,"&gt;=1")+COUNTIF(AV6,"&gt;=1")+COUNTIF(AX6,"&gt;=1")+COUNTIF(AZ6,"&gt;=1")+COUNTIF(BA6,"&gt;=1")+COUNTIF(BC6,"&gt;=1")</f>
        <v>0</v>
      </c>
      <c r="AI6" s="7">
        <f>COUNTIF(AH6,"&gt;=2")</f>
        <v>0</v>
      </c>
      <c r="AJ6" s="7">
        <f>COUNTIF(AH6,"&gt;=1")</f>
        <v>0</v>
      </c>
      <c r="AK6" s="7">
        <f>X6+Z6</f>
        <v>0</v>
      </c>
      <c r="AL6" s="9"/>
      <c r="AM6" s="9"/>
      <c r="AN6" s="9"/>
      <c r="AO6" s="9"/>
      <c r="AP6" s="9"/>
      <c r="AQ6" s="9"/>
      <c r="AR6" s="9"/>
      <c r="AS6" s="14"/>
      <c r="AT6" s="10"/>
      <c r="AU6" s="10"/>
      <c r="AV6" s="9"/>
      <c r="AW6" s="10"/>
      <c r="AX6" s="9"/>
      <c r="AY6" s="10"/>
      <c r="AZ6" s="9"/>
      <c r="BA6" s="9"/>
      <c r="BB6" s="10"/>
      <c r="BC6" s="9"/>
      <c r="BD6" s="10"/>
      <c r="BE6" s="7">
        <f>COUNTIF(AL6:AS6,"&gt;=1")+COUNTIF(AX6,"&gt;=1")+COUNTIF(AZ6,"&gt;=1")+COUNTIF(BA6,"&gt;=1")+COUNTIF(BC6,"&gt;=1")</f>
        <v>0</v>
      </c>
      <c r="BF6" s="7">
        <f>COUNTIF(BE6,"&gt;=1")</f>
        <v>0</v>
      </c>
      <c r="BG6" s="7">
        <f>COUNTIF(AT6:AW6,"&gt;=1")+COUNTIF(AY6,"&gt;=1")+COUNTIF(BB6,"&gt;=1")+COUNTIF(BD6,"&gt;=1")</f>
        <v>0</v>
      </c>
      <c r="BH6" s="7">
        <f>COUNTIF(BG6,"&gt;=1")</f>
        <v>0</v>
      </c>
      <c r="BI6" s="7">
        <f>COUNTIF(BD6,"&gt;=1")+COUNTIF(BC6,"&gt;=1")+COUNTIF(BB6,"&gt;=1")+COUNTIF(BA6,"&gt;=1")+COUNTIF(AZ6,"&gt;=1")</f>
        <v>0</v>
      </c>
      <c r="BJ6" s="7">
        <f>COUNTIF(BI6,"&gt;=1")</f>
        <v>0</v>
      </c>
      <c r="BK6" s="7">
        <f>COUNTIF(BC6,"&gt;=1")+COUNTIF(BA6,"&gt;=1")+COUNTIF(AZ6,"&gt;=1")</f>
        <v>0</v>
      </c>
      <c r="BL6" s="7">
        <f>COUNTIF(BK6,"&gt;=1")</f>
        <v>0</v>
      </c>
      <c r="BM6" s="7">
        <f>COUNTIF(AZ6,"&gt;=1")+COUNTIF(BC6,"&gt;=1")+COUNTIF(BA6,"&gt;=1")+COUNTIF(AX6,"&gt;=1")+COUNTIF(AN6,"&gt;=1")</f>
        <v>0</v>
      </c>
      <c r="BN6" s="7">
        <f>COUNTIF(BM6,"&gt;=1")</f>
        <v>0</v>
      </c>
      <c r="BO6" s="7">
        <f>COUNTIF(AL6,"&gt;=1")+COUNTIF(AN6,"&gt;=1")+COUNTIF(AX6,"&gt;=1")+COUNTIF(AY6,"&gt;=1")</f>
        <v>0</v>
      </c>
      <c r="BP6" s="7">
        <f>COUNTIF(BO6,"&gt;=1")</f>
        <v>0</v>
      </c>
      <c r="BQ6" s="7">
        <f>COUNTIF(AL6,"&gt;=1")+COUNTIF(AN6,"&gt;=1")+COUNTIF(AX6,"&gt;=1")</f>
        <v>0</v>
      </c>
      <c r="BR6" s="7">
        <f>COUNTIF(BQ6,"&gt;=1")</f>
        <v>0</v>
      </c>
      <c r="BS6" s="7">
        <f>COUNTIF(AL6,"&gt;=1")+COUNTIF(AM6,"&gt;=1")</f>
        <v>0</v>
      </c>
      <c r="BT6" s="7">
        <f>COUNTIF(BS6,"&gt;=1")</f>
        <v>0</v>
      </c>
      <c r="BU6" s="7">
        <f>COUNTIF(AM6,"&gt;=1")+COUNTIF(AO6,"&gt;=1")+COUNTIF(AP6,"&gt;=1")+COUNTIF(AQ6,"&gt;=1")+COUNTIF(AR6,"&gt;=1")+COUNTIF(AS6,"&gt;=1")+COUNTIF(AT6,"&gt;=1")+COUNTIF(AU6,"&gt;=1")+COUNTIF(AV6,"&gt;=1")+COUNTIF(AW6,"&gt;=1")</f>
        <v>0</v>
      </c>
      <c r="BV6" s="7">
        <f>COUNTIF(BU6,"&gt;=1")</f>
        <v>0</v>
      </c>
      <c r="BW6" s="7">
        <f>COUNTIF(AO6,"&gt;=1")+COUNTIF(AQ6,"&gt;=1")+COUNTIF(AR6,"&gt;=1")+COUNTIF(AV6,"&gt;=1")+COUNTIF(AM6,"&gt;=1")+COUNTIF(AP6,"&gt;=1")</f>
        <v>0</v>
      </c>
      <c r="BX6" s="7">
        <f>COUNTIF(BW6,"&gt;=1")</f>
        <v>0</v>
      </c>
      <c r="BY6" s="7">
        <f>COUNTIF(AP6,"&gt;=1")+COUNTIF(AR6,"&gt;=1")+COUNTIF(AS6,"&gt;=1")+COUNTIF(AO6,"&gt;=1")+COUNTIF(AQ6,"&gt;=1")</f>
        <v>0</v>
      </c>
      <c r="BZ6" s="7">
        <f>COUNTIF(BY6,"&gt;=1")</f>
        <v>0</v>
      </c>
      <c r="CA6" s="7">
        <f>COUNTIF(BD6,"&gt;=1")+COUNTIF(BC6,"&gt;=1")+COUNTIF(BA6,"&gt;=1")+COUNTIF(BB6,"&gt;=1")</f>
        <v>0</v>
      </c>
      <c r="CB6" s="7">
        <f>COUNTIF(CA6,"&gt;=1")</f>
        <v>0</v>
      </c>
      <c r="CC6" s="7">
        <f>COUNTIF(AL6,"&gt;=1")+COUNTIF(AM6,"&gt;=1")+COUNTIF(AN6,"&gt;=1")+COUNTIF(AO6,"&gt;=1")+COUNTIF(AP6,"&gt;=1")+COUNTIF(AQ6,"&gt;=1")+COUNTIF(AR6,"&gt;=1")+COUNTIF(AS6,"&gt;=1")+COUNTIF(AT6,"&gt;=1")+COUNTIF(AU6,"&gt;=1")+COUNTIF(AV6,"&gt;=1")+COUNTIF(AW6,"&gt;=1")+COUNTIF(AX6,"&gt;=1")+COUNTIF(AY6,"&gt;=1")+COUNTIF(AZ6,"&gt;=1")</f>
        <v>0</v>
      </c>
      <c r="CD6" s="7">
        <f>COUNTIF(CC6,"&gt;=1")</f>
        <v>0</v>
      </c>
      <c r="CE6" s="101">
        <f>COUNTIF(AO6,"&gt;=1")+COUNTIF(AP6,"&gt;=1")+COUNTIF(AQ6,"&gt;=1")+COUNTIF(AR6,"&gt;=1")+COUNTIF(AS6,"&gt;=1")+COUNTIF(AU6,"&gt;=1")+COUNTIF(AV6,"&gt;=1")+COUNTIF(AW6,"&gt;=1")+COUNTIF(AT6,"&gt;=1")</f>
        <v>0</v>
      </c>
      <c r="CF6" s="101">
        <f>COUNTIF(CE6,"&gt;=1")</f>
        <v>0</v>
      </c>
      <c r="CG6" s="7">
        <f>COUNTIF(AL6,"&gt;=1")+COUNTIF(AN6,"&gt;=1")+COUNTIF(BA6,"&gt;=1")</f>
        <v>0</v>
      </c>
      <c r="CH6" s="101">
        <f>COUNTIF(CG6,"&gt;=1")</f>
        <v>0</v>
      </c>
      <c r="CI6" s="101">
        <f>COUNTIF(BB6,"&gt;=1")+COUNTIF(BC6,"&gt;=1")+COUNTIF(BD6,"&gt;=1")+COUNTIF(BA6,"&gt;=1")</f>
        <v>0</v>
      </c>
      <c r="CJ6" s="101">
        <f>COUNTIF(CI6,"&gt;=1")</f>
        <v>0</v>
      </c>
      <c r="CK6" s="12" t="s">
        <v>0</v>
      </c>
      <c r="CL6" s="13" t="s">
        <v>0</v>
      </c>
      <c r="CM6" s="12" t="s">
        <v>0</v>
      </c>
      <c r="CN6" s="99" t="s">
        <v>0</v>
      </c>
      <c r="CO6" s="103" t="s">
        <v>1</v>
      </c>
      <c r="CP6" s="11" t="s">
        <v>1</v>
      </c>
      <c r="CQ6" s="10" t="s">
        <v>1</v>
      </c>
      <c r="CR6" s="10" t="s">
        <v>1</v>
      </c>
      <c r="CS6" s="10" t="s">
        <v>0</v>
      </c>
      <c r="CT6" s="9" t="s">
        <v>1</v>
      </c>
      <c r="CU6" s="3" t="s">
        <v>1</v>
      </c>
      <c r="CV6" s="3" t="s">
        <v>235</v>
      </c>
      <c r="CW6" s="3" t="s">
        <v>0</v>
      </c>
      <c r="CX6" s="105">
        <v>0</v>
      </c>
      <c r="CY6" s="92">
        <f>COUNTIF(CX6,"&gt;=1")</f>
        <v>0</v>
      </c>
      <c r="CZ6" s="6">
        <v>0</v>
      </c>
      <c r="DA6" s="3" t="s">
        <v>0</v>
      </c>
      <c r="DB6" s="105">
        <v>0</v>
      </c>
      <c r="DC6" s="92">
        <f>COUNTIF(DB6,"&gt;=1")</f>
        <v>0</v>
      </c>
      <c r="DD6" s="6">
        <v>0</v>
      </c>
      <c r="DE6" s="3" t="s">
        <v>157</v>
      </c>
      <c r="DF6" s="3" t="s">
        <v>0</v>
      </c>
      <c r="DG6" s="105">
        <v>0</v>
      </c>
      <c r="DH6" s="92">
        <f>COUNTIF(DG6,"&gt;=1")</f>
        <v>0</v>
      </c>
      <c r="DI6" s="6">
        <v>0</v>
      </c>
      <c r="DJ6" s="3" t="s">
        <v>0</v>
      </c>
      <c r="DK6" s="105">
        <v>0</v>
      </c>
      <c r="DL6" s="92">
        <f>COUNTIF(DK6,"&gt;=1")</f>
        <v>0</v>
      </c>
      <c r="DM6" s="6">
        <v>0</v>
      </c>
      <c r="DN6" s="3" t="s">
        <v>161</v>
      </c>
      <c r="DO6" s="3" t="s">
        <v>0</v>
      </c>
      <c r="DP6" s="105">
        <v>0</v>
      </c>
      <c r="DQ6" s="92">
        <f>COUNTIF(DP6,"&gt;=1")</f>
        <v>0</v>
      </c>
      <c r="DR6" s="6">
        <v>0</v>
      </c>
      <c r="DS6" s="3" t="s">
        <v>0</v>
      </c>
      <c r="DT6" s="105">
        <v>0</v>
      </c>
      <c r="DU6" s="92">
        <f>COUNTIF(DT6,"&gt;=1")</f>
        <v>0</v>
      </c>
      <c r="DV6" s="6">
        <v>0</v>
      </c>
      <c r="DW6" s="3" t="s">
        <v>164</v>
      </c>
      <c r="DX6" s="3" t="s">
        <v>0</v>
      </c>
      <c r="DY6" s="105">
        <v>0</v>
      </c>
      <c r="DZ6" s="92">
        <f>COUNTIF(DY6,"&gt;=1")</f>
        <v>0</v>
      </c>
      <c r="EA6" s="6">
        <v>0</v>
      </c>
      <c r="EB6" s="3" t="s">
        <v>0</v>
      </c>
      <c r="EC6" s="105">
        <v>0</v>
      </c>
      <c r="ED6" s="92">
        <f>COUNTIF(EC6,"&gt;=1")</f>
        <v>0</v>
      </c>
      <c r="EE6" s="6">
        <v>0</v>
      </c>
      <c r="EF6" s="3" t="s">
        <v>166</v>
      </c>
      <c r="EG6" s="3" t="s">
        <v>0</v>
      </c>
      <c r="EH6" s="105">
        <v>0</v>
      </c>
      <c r="EI6" s="92">
        <f>COUNTIF(EH6,"&gt;=1")</f>
        <v>0</v>
      </c>
      <c r="EJ6" s="6">
        <v>0</v>
      </c>
      <c r="EK6" s="3" t="s">
        <v>0</v>
      </c>
      <c r="EL6" s="105">
        <v>0</v>
      </c>
      <c r="EM6" s="92">
        <f>COUNTIF(EL6,"&gt;=1")</f>
        <v>0</v>
      </c>
      <c r="EN6" s="6">
        <v>0</v>
      </c>
      <c r="EO6" s="3" t="s">
        <v>170</v>
      </c>
      <c r="EP6" s="3" t="s">
        <v>0</v>
      </c>
      <c r="EQ6" s="105">
        <v>0</v>
      </c>
      <c r="ER6" s="92">
        <f>COUNTIF(EQ6,"&gt;=1")</f>
        <v>0</v>
      </c>
      <c r="ES6" s="6">
        <v>0</v>
      </c>
      <c r="ET6" s="3" t="s">
        <v>0</v>
      </c>
      <c r="EU6" s="105">
        <v>0</v>
      </c>
      <c r="EV6" s="92">
        <f>COUNTIF(EU6,"&gt;=1")</f>
        <v>0</v>
      </c>
      <c r="EW6" s="6">
        <v>0</v>
      </c>
      <c r="EX6" s="3" t="s">
        <v>172</v>
      </c>
      <c r="EY6" s="3" t="s">
        <v>0</v>
      </c>
      <c r="EZ6" s="105">
        <v>0</v>
      </c>
      <c r="FA6" s="92">
        <f>COUNTIF(EZ6,"&gt;=1")</f>
        <v>0</v>
      </c>
      <c r="FB6" s="6">
        <v>0</v>
      </c>
      <c r="FC6" s="3" t="s">
        <v>0</v>
      </c>
      <c r="FD6" s="105">
        <v>0</v>
      </c>
      <c r="FE6" s="92">
        <f>COUNTIF(FD6,"&gt;=1")</f>
        <v>0</v>
      </c>
      <c r="FF6" s="6">
        <v>0</v>
      </c>
      <c r="FG6" s="3" t="s">
        <v>175</v>
      </c>
      <c r="FH6" s="3" t="s">
        <v>0</v>
      </c>
      <c r="FI6" s="105">
        <v>0</v>
      </c>
      <c r="FJ6" s="92">
        <f>COUNTIF(FI6,"&gt;=1")</f>
        <v>0</v>
      </c>
      <c r="FK6" s="6">
        <v>0</v>
      </c>
      <c r="FL6" s="3" t="s">
        <v>0</v>
      </c>
      <c r="FM6" s="105">
        <v>0</v>
      </c>
      <c r="FN6" s="92">
        <f>COUNTIF(FM6,"&gt;=1")</f>
        <v>0</v>
      </c>
      <c r="FO6" s="6">
        <v>0</v>
      </c>
      <c r="FP6" s="3" t="s">
        <v>177</v>
      </c>
      <c r="FQ6" s="3" t="s">
        <v>0</v>
      </c>
      <c r="FR6" s="105">
        <v>0</v>
      </c>
      <c r="FS6" s="92">
        <f>COUNTIF(FR6,"&gt;=1")</f>
        <v>0</v>
      </c>
      <c r="FT6" s="6">
        <v>0</v>
      </c>
      <c r="FU6" s="3" t="s">
        <v>0</v>
      </c>
      <c r="FV6" s="105">
        <v>0</v>
      </c>
      <c r="FW6" s="92">
        <f>COUNTIF(FV6,"&gt;=1")</f>
        <v>0</v>
      </c>
      <c r="FX6" s="6">
        <v>0</v>
      </c>
      <c r="FY6" s="43">
        <f>FW6+FS6+FN6+FJ6+FE6+FA6+EV6+ER6+EM6+EI6+ED6+DZ6+DU6+DQ6+DL6+DH6+DC6+CY6</f>
        <v>0</v>
      </c>
      <c r="FZ6" s="43">
        <f>COUNTIF(FY6,"&gt;=7")</f>
        <v>0</v>
      </c>
      <c r="GA6" s="43">
        <f>COUNTIF(FY6,"&gt;=8")</f>
        <v>0</v>
      </c>
      <c r="GB6" s="46">
        <f>COUNTIF(FY6,"&gt;=3")</f>
        <v>0</v>
      </c>
      <c r="GC6" s="47">
        <f>IF(AND(AI6=1,FZ6=1),1,IF(AND(AI6=1,FZ6=0),2,IF(AND(AI6=0,FZ6=1),3,IF(AND(AI6=0,FZ6=0),4))))</f>
        <v>4</v>
      </c>
      <c r="GD6" s="47" t="s">
        <v>184</v>
      </c>
      <c r="GE6" s="47">
        <f>IF(AND(AB6=1,FZ6=1),1,IF(AND(AB6=1,FZ6=0),2,IF(AND(AB6=0,FZ6=1),3,IF(AND(AB6=0,FZ6=0),4))))</f>
        <v>4</v>
      </c>
      <c r="GF6" s="47">
        <f>IF(AND(AB6=1,GA6=1),1,IF(AND(AB6=1,GA6=0),2,IF(AND(AB6=0,GA6=1),3,IF(AND(AB6=0,GA6=0),4))))</f>
        <v>4</v>
      </c>
      <c r="GG6" s="93">
        <f>FV6+FR6+FM6+FI6+FD6+EZ6+EU6+EQ6+EL6+EH6+EC6+DY6+DT6+DP6+DK6+DG6+DB6+CX6</f>
        <v>0</v>
      </c>
      <c r="GH6" s="6">
        <f>FX6+FT6+FO6+FK6+FF6+FB6+EW6+ES6+EN6+EJ6+EE6+EA6+DV6+DR6+DM6+DI6+DD6+CZ6</f>
        <v>0</v>
      </c>
      <c r="GI6" s="92">
        <f t="shared" si="0"/>
        <v>0</v>
      </c>
      <c r="GJ6" s="6">
        <f t="shared" si="0"/>
        <v>0</v>
      </c>
      <c r="GK6" s="92">
        <f t="shared" si="1"/>
        <v>0</v>
      </c>
      <c r="GL6" s="6">
        <f t="shared" si="1"/>
        <v>0</v>
      </c>
      <c r="GM6" s="92">
        <f>FW6+FS6+FN6+FJ6+FE6+FA6+EV6+ER6+DU6+DQ6+DC6+CY6</f>
        <v>0</v>
      </c>
      <c r="GN6" s="6">
        <f>FX6+FT6+FO6+FK6+FF6+FB6+EW6+ER6+DV6+DR6+DD6+CZ6</f>
        <v>0</v>
      </c>
      <c r="GO6" s="92">
        <f t="shared" si="2"/>
        <v>0</v>
      </c>
      <c r="GP6" s="6">
        <f t="shared" si="2"/>
        <v>0</v>
      </c>
      <c r="GQ6" s="8">
        <f t="shared" si="3"/>
        <v>0</v>
      </c>
      <c r="GR6" s="6">
        <f t="shared" si="3"/>
        <v>0</v>
      </c>
      <c r="GS6" s="8">
        <f>GO6</f>
        <v>0</v>
      </c>
      <c r="GT6" s="6">
        <f>GR6</f>
        <v>0</v>
      </c>
      <c r="GU6" s="7"/>
      <c r="GV6" s="3"/>
      <c r="GW6" s="22" t="s">
        <v>312</v>
      </c>
      <c r="GX6" s="5">
        <v>1</v>
      </c>
      <c r="GY6" s="4">
        <v>1</v>
      </c>
      <c r="GZ6" s="107">
        <v>1</v>
      </c>
      <c r="HA6" s="107"/>
      <c r="HB6" s="107"/>
      <c r="HC6" s="107" t="s">
        <v>313</v>
      </c>
      <c r="HD6" s="108">
        <v>1</v>
      </c>
      <c r="HE6" s="108">
        <v>1</v>
      </c>
      <c r="HF6" s="108">
        <v>1</v>
      </c>
      <c r="HG6" s="108"/>
      <c r="HH6" s="108"/>
      <c r="HI6" s="108" t="s">
        <v>314</v>
      </c>
      <c r="HJ6" s="3">
        <v>6506</v>
      </c>
      <c r="HK6" s="2" t="s">
        <v>311</v>
      </c>
      <c r="HL6" s="105"/>
    </row>
    <row r="7" spans="1:220" s="1" customFormat="1" x14ac:dyDescent="0.45">
      <c r="A7" s="44">
        <v>1.1000000000000001</v>
      </c>
      <c r="B7" s="133" t="s">
        <v>334</v>
      </c>
      <c r="C7" s="135">
        <v>169</v>
      </c>
      <c r="D7" s="2">
        <v>2</v>
      </c>
      <c r="E7" s="2">
        <v>42</v>
      </c>
      <c r="F7" s="18" t="e">
        <v>#DIV/0!</v>
      </c>
      <c r="G7" s="97">
        <v>43557</v>
      </c>
      <c r="H7" s="3">
        <v>47</v>
      </c>
      <c r="I7" s="3">
        <v>7</v>
      </c>
      <c r="J7" s="11" t="s">
        <v>4</v>
      </c>
      <c r="K7" s="3">
        <v>60</v>
      </c>
      <c r="L7" s="10" t="s">
        <v>389</v>
      </c>
      <c r="M7" s="17" t="s">
        <v>1</v>
      </c>
      <c r="N7" s="16" t="e">
        <v>#VALUE!</v>
      </c>
      <c r="O7" s="15">
        <v>0</v>
      </c>
      <c r="P7" s="9" t="s">
        <v>1</v>
      </c>
      <c r="Q7" s="12" t="s">
        <v>1</v>
      </c>
      <c r="R7" s="8">
        <v>0</v>
      </c>
      <c r="S7" s="3" t="s">
        <v>0</v>
      </c>
      <c r="T7" s="3" t="s">
        <v>0</v>
      </c>
      <c r="U7" s="3" t="s">
        <v>0</v>
      </c>
      <c r="V7" s="3" t="s">
        <v>0</v>
      </c>
      <c r="W7" s="11" t="s">
        <v>0</v>
      </c>
      <c r="X7" s="99" t="e">
        <v>#VALUE!</v>
      </c>
      <c r="Y7" s="98">
        <v>0</v>
      </c>
      <c r="Z7" s="99">
        <v>5</v>
      </c>
      <c r="AA7" s="98">
        <v>1</v>
      </c>
      <c r="AB7" s="8">
        <v>1</v>
      </c>
      <c r="AC7" s="98">
        <v>1</v>
      </c>
      <c r="AD7" s="9">
        <v>8</v>
      </c>
      <c r="AE7" s="100">
        <v>11</v>
      </c>
      <c r="AF7" s="98">
        <v>1</v>
      </c>
      <c r="AG7" s="98">
        <v>1</v>
      </c>
      <c r="AH7" s="7">
        <v>6</v>
      </c>
      <c r="AI7" s="7">
        <v>1</v>
      </c>
      <c r="AJ7" s="7">
        <v>1</v>
      </c>
      <c r="AK7" s="7" t="e">
        <v>#VALUE!</v>
      </c>
      <c r="AL7" s="9">
        <v>0</v>
      </c>
      <c r="AM7" s="9">
        <v>1</v>
      </c>
      <c r="AN7" s="9" t="s">
        <v>1</v>
      </c>
      <c r="AO7" s="9">
        <v>0</v>
      </c>
      <c r="AP7" s="9">
        <v>0</v>
      </c>
      <c r="AQ7" s="9" t="s">
        <v>1</v>
      </c>
      <c r="AR7" s="9" t="s">
        <v>1</v>
      </c>
      <c r="AS7" s="14">
        <v>0</v>
      </c>
      <c r="AT7" s="10">
        <v>0</v>
      </c>
      <c r="AU7" s="10">
        <v>1</v>
      </c>
      <c r="AV7" s="9">
        <v>1</v>
      </c>
      <c r="AW7" s="10">
        <v>1</v>
      </c>
      <c r="AX7" s="9">
        <v>1</v>
      </c>
      <c r="AY7" s="10">
        <v>1</v>
      </c>
      <c r="AZ7" s="9">
        <v>1</v>
      </c>
      <c r="BA7" s="9">
        <v>1</v>
      </c>
      <c r="BB7" s="10">
        <v>1</v>
      </c>
      <c r="BC7" s="9">
        <v>1</v>
      </c>
      <c r="BD7" s="10">
        <v>1</v>
      </c>
      <c r="BE7" s="7">
        <v>5</v>
      </c>
      <c r="BF7" s="7">
        <v>1</v>
      </c>
      <c r="BG7" s="7">
        <v>6</v>
      </c>
      <c r="BH7" s="7">
        <v>1</v>
      </c>
      <c r="BI7" s="7">
        <v>5</v>
      </c>
      <c r="BJ7" s="7">
        <v>1</v>
      </c>
      <c r="BK7" s="7">
        <v>3</v>
      </c>
      <c r="BL7" s="7">
        <v>1</v>
      </c>
      <c r="BM7" s="7">
        <v>4</v>
      </c>
      <c r="BN7" s="7">
        <v>1</v>
      </c>
      <c r="BO7" s="7">
        <v>2</v>
      </c>
      <c r="BP7" s="7">
        <v>1</v>
      </c>
      <c r="BQ7" s="7">
        <v>1</v>
      </c>
      <c r="BR7" s="7">
        <v>1</v>
      </c>
      <c r="BS7" s="7">
        <v>1</v>
      </c>
      <c r="BT7" s="7">
        <v>1</v>
      </c>
      <c r="BU7" s="7">
        <v>4</v>
      </c>
      <c r="BV7" s="7">
        <v>1</v>
      </c>
      <c r="BW7" s="7">
        <v>2</v>
      </c>
      <c r="BX7" s="7">
        <v>1</v>
      </c>
      <c r="BY7" s="7">
        <v>0</v>
      </c>
      <c r="BZ7" s="7">
        <v>0</v>
      </c>
      <c r="CA7" s="7">
        <v>4</v>
      </c>
      <c r="CB7" s="7">
        <v>1</v>
      </c>
      <c r="CC7" s="7">
        <v>7</v>
      </c>
      <c r="CD7" s="7">
        <v>1</v>
      </c>
      <c r="CE7" s="101">
        <v>3</v>
      </c>
      <c r="CF7" s="101">
        <v>1</v>
      </c>
      <c r="CG7" s="101">
        <v>1</v>
      </c>
      <c r="CH7" s="101">
        <v>1</v>
      </c>
      <c r="CI7" s="101">
        <v>4</v>
      </c>
      <c r="CJ7" s="101">
        <v>1</v>
      </c>
      <c r="CK7" s="12" t="s">
        <v>356</v>
      </c>
      <c r="CL7" s="13">
        <v>42</v>
      </c>
      <c r="CM7" s="12" t="s">
        <v>1</v>
      </c>
      <c r="CN7" s="99" t="s">
        <v>0</v>
      </c>
      <c r="CO7" s="103" t="s">
        <v>1</v>
      </c>
      <c r="CP7" s="11" t="s">
        <v>1</v>
      </c>
      <c r="CQ7" s="10" t="s">
        <v>1</v>
      </c>
      <c r="CR7" s="10" t="s">
        <v>1</v>
      </c>
      <c r="CS7" s="10" t="s">
        <v>0</v>
      </c>
      <c r="CT7" s="9" t="s">
        <v>0</v>
      </c>
      <c r="CU7" s="3" t="s">
        <v>1</v>
      </c>
      <c r="CV7" s="3" t="s">
        <v>235</v>
      </c>
      <c r="CW7" s="3" t="s">
        <v>0</v>
      </c>
      <c r="CX7" s="105">
        <v>0</v>
      </c>
      <c r="CY7" s="92">
        <v>0</v>
      </c>
      <c r="CZ7" s="6">
        <v>0</v>
      </c>
      <c r="DA7" s="3" t="s">
        <v>0</v>
      </c>
      <c r="DB7" s="105">
        <v>0</v>
      </c>
      <c r="DC7" s="92">
        <v>0</v>
      </c>
      <c r="DD7" s="6">
        <v>0</v>
      </c>
      <c r="DE7" s="3" t="s">
        <v>157</v>
      </c>
      <c r="DF7" s="3" t="s">
        <v>0</v>
      </c>
      <c r="DG7" s="105">
        <v>0</v>
      </c>
      <c r="DH7" s="92">
        <v>0</v>
      </c>
      <c r="DI7" s="6">
        <v>0</v>
      </c>
      <c r="DJ7" s="3" t="s">
        <v>0</v>
      </c>
      <c r="DK7" s="105">
        <v>0</v>
      </c>
      <c r="DL7" s="92">
        <v>0</v>
      </c>
      <c r="DM7" s="6">
        <v>0</v>
      </c>
      <c r="DN7" s="3" t="s">
        <v>161</v>
      </c>
      <c r="DO7" s="3" t="s">
        <v>0</v>
      </c>
      <c r="DP7" s="105">
        <v>0</v>
      </c>
      <c r="DQ7" s="92">
        <v>0</v>
      </c>
      <c r="DR7" s="6">
        <v>0</v>
      </c>
      <c r="DS7" s="3" t="s">
        <v>0</v>
      </c>
      <c r="DT7" s="105">
        <v>0</v>
      </c>
      <c r="DU7" s="92">
        <v>0</v>
      </c>
      <c r="DV7" s="6">
        <v>0</v>
      </c>
      <c r="DW7" s="3" t="s">
        <v>164</v>
      </c>
      <c r="DX7" s="3" t="s">
        <v>0</v>
      </c>
      <c r="DY7" s="105">
        <v>0</v>
      </c>
      <c r="DZ7" s="92">
        <v>0</v>
      </c>
      <c r="EA7" s="6">
        <v>0</v>
      </c>
      <c r="EB7" s="3" t="s">
        <v>0</v>
      </c>
      <c r="EC7" s="105">
        <v>0</v>
      </c>
      <c r="ED7" s="92">
        <v>0</v>
      </c>
      <c r="EE7" s="6">
        <v>0</v>
      </c>
      <c r="EF7" s="3" t="s">
        <v>166</v>
      </c>
      <c r="EG7" s="3" t="s">
        <v>0</v>
      </c>
      <c r="EH7" s="105">
        <v>0</v>
      </c>
      <c r="EI7" s="92">
        <v>0</v>
      </c>
      <c r="EJ7" s="6">
        <v>0</v>
      </c>
      <c r="EK7" s="3" t="s">
        <v>0</v>
      </c>
      <c r="EL7" s="105">
        <v>0</v>
      </c>
      <c r="EM7" s="92">
        <v>0</v>
      </c>
      <c r="EN7" s="6">
        <v>0</v>
      </c>
      <c r="EO7" s="3" t="s">
        <v>170</v>
      </c>
      <c r="EP7" s="3" t="s">
        <v>0</v>
      </c>
      <c r="EQ7" s="105">
        <v>0</v>
      </c>
      <c r="ER7" s="92">
        <v>0</v>
      </c>
      <c r="ES7" s="6">
        <v>0</v>
      </c>
      <c r="ET7" s="3" t="s">
        <v>0</v>
      </c>
      <c r="EU7" s="105">
        <v>0</v>
      </c>
      <c r="EV7" s="92">
        <v>0</v>
      </c>
      <c r="EW7" s="6">
        <v>0</v>
      </c>
      <c r="EX7" s="3" t="s">
        <v>172</v>
      </c>
      <c r="EY7" s="3" t="s">
        <v>0</v>
      </c>
      <c r="EZ7" s="105">
        <v>0</v>
      </c>
      <c r="FA7" s="92">
        <v>0</v>
      </c>
      <c r="FB7" s="6">
        <v>0</v>
      </c>
      <c r="FC7" s="3" t="s">
        <v>0</v>
      </c>
      <c r="FD7" s="105">
        <v>0</v>
      </c>
      <c r="FE7" s="92">
        <v>0</v>
      </c>
      <c r="FF7" s="6">
        <v>0</v>
      </c>
      <c r="FG7" s="3" t="s">
        <v>175</v>
      </c>
      <c r="FH7" s="3" t="s">
        <v>0</v>
      </c>
      <c r="FI7" s="105">
        <v>0</v>
      </c>
      <c r="FJ7" s="92">
        <v>0</v>
      </c>
      <c r="FK7" s="6">
        <v>0</v>
      </c>
      <c r="FL7" s="3" t="s">
        <v>0</v>
      </c>
      <c r="FM7" s="105">
        <v>0</v>
      </c>
      <c r="FN7" s="92">
        <v>0</v>
      </c>
      <c r="FO7" s="6">
        <v>0</v>
      </c>
      <c r="FP7" s="3" t="s">
        <v>177</v>
      </c>
      <c r="FQ7" s="3" t="s">
        <v>0</v>
      </c>
      <c r="FR7" s="105">
        <v>0</v>
      </c>
      <c r="FS7" s="92">
        <v>0</v>
      </c>
      <c r="FT7" s="6">
        <v>0</v>
      </c>
      <c r="FU7" s="3" t="s">
        <v>0</v>
      </c>
      <c r="FV7" s="105">
        <v>0</v>
      </c>
      <c r="FW7" s="92">
        <v>0</v>
      </c>
      <c r="FX7" s="6">
        <v>0</v>
      </c>
      <c r="FY7" s="43">
        <v>0</v>
      </c>
      <c r="FZ7" s="43">
        <v>0</v>
      </c>
      <c r="GA7" s="43">
        <v>0</v>
      </c>
      <c r="GB7" s="46">
        <v>0</v>
      </c>
      <c r="GC7" s="47">
        <v>2</v>
      </c>
      <c r="GD7" s="47" t="s">
        <v>184</v>
      </c>
      <c r="GE7" s="47">
        <v>2</v>
      </c>
      <c r="GF7" s="47">
        <v>2</v>
      </c>
      <c r="GG7" s="93">
        <v>0</v>
      </c>
      <c r="GH7" s="6">
        <v>0</v>
      </c>
      <c r="GI7" s="92">
        <v>0</v>
      </c>
      <c r="GJ7" s="6">
        <v>0</v>
      </c>
      <c r="GK7" s="92">
        <v>0</v>
      </c>
      <c r="GL7" s="6">
        <v>0</v>
      </c>
      <c r="GM7" s="92">
        <v>0</v>
      </c>
      <c r="GN7" s="6">
        <v>0</v>
      </c>
      <c r="GO7" s="92">
        <v>0</v>
      </c>
      <c r="GP7" s="6">
        <v>0</v>
      </c>
      <c r="GQ7" s="8">
        <v>0</v>
      </c>
      <c r="GR7" s="6">
        <v>0</v>
      </c>
      <c r="GS7" s="8">
        <v>0</v>
      </c>
      <c r="GT7" s="6">
        <v>0</v>
      </c>
      <c r="GU7" s="7"/>
      <c r="GV7" s="3"/>
      <c r="GW7" s="6" t="s">
        <v>243</v>
      </c>
      <c r="GX7" s="5"/>
      <c r="GY7" s="4">
        <v>1</v>
      </c>
      <c r="GZ7" s="107"/>
      <c r="HA7" s="107"/>
      <c r="HB7" s="107">
        <v>1</v>
      </c>
      <c r="HC7" s="107"/>
      <c r="HD7" s="108"/>
      <c r="HE7" s="108"/>
      <c r="HF7" s="108"/>
      <c r="HG7" s="108"/>
      <c r="HH7" s="108"/>
      <c r="HI7" s="108"/>
      <c r="HJ7" s="3">
        <v>6605</v>
      </c>
      <c r="HK7" s="2" t="s">
        <v>355</v>
      </c>
      <c r="HL7" s="105"/>
    </row>
    <row r="8" spans="1:220" s="1" customFormat="1" x14ac:dyDescent="0.45">
      <c r="A8" s="11">
        <v>1.2</v>
      </c>
      <c r="B8" s="130" t="s">
        <v>365</v>
      </c>
      <c r="C8" s="135">
        <v>170</v>
      </c>
      <c r="D8" s="2">
        <v>2</v>
      </c>
      <c r="E8" s="2">
        <v>44</v>
      </c>
      <c r="F8" s="18" t="e">
        <f>#REF!/#REF!/#REF!</f>
        <v>#REF!</v>
      </c>
      <c r="G8" s="97">
        <v>43607</v>
      </c>
      <c r="H8" s="3">
        <v>56</v>
      </c>
      <c r="I8" s="3">
        <v>4</v>
      </c>
      <c r="J8" s="11" t="str">
        <f>IF(I8&gt;=21,"4(≧21)",IF(I8&gt;=11,"3(11-20)",IF(I8&gt;=6,"2(6-10)",IF(I8&gt;=0,"1(≦5)",IF(I8=0," ")))))</f>
        <v>1(≦5)</v>
      </c>
      <c r="K8" s="3">
        <v>60</v>
      </c>
      <c r="L8" s="10" t="s">
        <v>389</v>
      </c>
      <c r="M8" s="17">
        <v>10</v>
      </c>
      <c r="N8" s="16">
        <f>E8-M8</f>
        <v>34</v>
      </c>
      <c r="O8" s="15">
        <v>4</v>
      </c>
      <c r="P8" s="9">
        <v>6</v>
      </c>
      <c r="Q8" s="12" t="s">
        <v>1</v>
      </c>
      <c r="R8" s="8">
        <v>0</v>
      </c>
      <c r="S8" s="11">
        <v>1</v>
      </c>
      <c r="T8" s="11">
        <v>1</v>
      </c>
      <c r="U8" s="3">
        <v>0</v>
      </c>
      <c r="V8" s="3">
        <v>0</v>
      </c>
      <c r="W8" s="11" t="s">
        <v>1</v>
      </c>
      <c r="X8" s="99">
        <f>COUNTIF(AL8:AS8,"&gt;=1")+COUNTIF(AX8,"&gt;=1")+COUNTIF(AX8,"&gt;=1")+COUNTIF(AZ8,"&gt;=1")+COUNTIF(BA8,"&gt;=1")+COUNTIF(BC8,"&gt;=1")</f>
        <v>0</v>
      </c>
      <c r="Y8" s="98">
        <f>COUNTIF(X8,"&gt;=1")</f>
        <v>0</v>
      </c>
      <c r="Z8" s="99">
        <f>COUNTIF(AT8:AW8,"&gt;=1")+COUNTIF(BB8,"&gt;=1")+COUNTIF(BD8,"&gt;=1")</f>
        <v>0</v>
      </c>
      <c r="AA8" s="98">
        <f>COUNTIF(Z8,"&gt;=1")</f>
        <v>0</v>
      </c>
      <c r="AB8" s="8">
        <f>COUNTIF(AD8,"&gt;=2")</f>
        <v>0</v>
      </c>
      <c r="AC8" s="98">
        <f>COUNTIF(AD8,"&gt;=1")</f>
        <v>0</v>
      </c>
      <c r="AD8" s="9">
        <f>COUNTIF(AL8:AX8,"&gt;=1")+COUNTIF(AZ8,"&gt;=1")+COUNTIF(BA8,"&gt;=1")+COUNTIF(BC8,"&gt;=1")</f>
        <v>0</v>
      </c>
      <c r="AE8" s="100">
        <f>COUNTIF(AL8:BD8,"&gt;=1")</f>
        <v>0</v>
      </c>
      <c r="AF8" s="98">
        <f>COUNTIF(AE8,"&gt;=2")</f>
        <v>0</v>
      </c>
      <c r="AG8" s="98">
        <f>COUNTIF(AE8,"&gt;=1")</f>
        <v>0</v>
      </c>
      <c r="AH8" s="7">
        <f>COUNTIF(AL8:AR8,"&gt;=1")+COUNTIF(AV8,"&gt;=1")+COUNTIF(AX8,"&gt;=1")+COUNTIF(AZ8,"&gt;=1")+COUNTIF(BA8,"&gt;=1")+COUNTIF(BC8,"&gt;=1")</f>
        <v>0</v>
      </c>
      <c r="AI8" s="7">
        <f>COUNTIF(AH8,"&gt;=2")</f>
        <v>0</v>
      </c>
      <c r="AJ8" s="7">
        <f>COUNTIF(AH8,"&gt;=1")</f>
        <v>0</v>
      </c>
      <c r="AK8" s="7">
        <f>X8+Z8</f>
        <v>0</v>
      </c>
      <c r="AL8" s="9"/>
      <c r="AM8" s="9"/>
      <c r="AN8" s="9"/>
      <c r="AO8" s="9"/>
      <c r="AP8" s="9"/>
      <c r="AQ8" s="9"/>
      <c r="AR8" s="9"/>
      <c r="AS8" s="14"/>
      <c r="AT8" s="10"/>
      <c r="AU8" s="10"/>
      <c r="AV8" s="9"/>
      <c r="AW8" s="10"/>
      <c r="AX8" s="9"/>
      <c r="AY8" s="10"/>
      <c r="AZ8" s="9"/>
      <c r="BA8" s="9"/>
      <c r="BB8" s="10"/>
      <c r="BC8" s="9"/>
      <c r="BD8" s="10"/>
      <c r="BE8" s="7">
        <f>COUNTIF(AL8:AS8,"&gt;=1")+COUNTIF(AX8,"&gt;=1")+COUNTIF(AZ8,"&gt;=1")+COUNTIF(BA8,"&gt;=1")+COUNTIF(BC8,"&gt;=1")</f>
        <v>0</v>
      </c>
      <c r="BF8" s="7">
        <f>COUNTIF(BE8,"&gt;=1")</f>
        <v>0</v>
      </c>
      <c r="BG8" s="7">
        <f>COUNTIF(AT8:AW8,"&gt;=1")+COUNTIF(AY8,"&gt;=1")+COUNTIF(BB8,"&gt;=1")+COUNTIF(BD8,"&gt;=1")</f>
        <v>0</v>
      </c>
      <c r="BH8" s="7">
        <f>COUNTIF(BG8,"&gt;=1")</f>
        <v>0</v>
      </c>
      <c r="BI8" s="7">
        <f>COUNTIF(BD8,"&gt;=1")+COUNTIF(BC8,"&gt;=1")+COUNTIF(BB8,"&gt;=1")+COUNTIF(BA8,"&gt;=1")+COUNTIF(AZ8,"&gt;=1")</f>
        <v>0</v>
      </c>
      <c r="BJ8" s="7">
        <f>COUNTIF(BI8,"&gt;=1")</f>
        <v>0</v>
      </c>
      <c r="BK8" s="7">
        <f>COUNTIF(BC8,"&gt;=1")+COUNTIF(BA8,"&gt;=1")+COUNTIF(AZ8,"&gt;=1")</f>
        <v>0</v>
      </c>
      <c r="BL8" s="7">
        <f>COUNTIF(BK8,"&gt;=1")</f>
        <v>0</v>
      </c>
      <c r="BM8" s="7">
        <f>COUNTIF(AZ8,"&gt;=1")+COUNTIF(BC8,"&gt;=1")+COUNTIF(BA8,"&gt;=1")+COUNTIF(AX8,"&gt;=1")+COUNTIF(AN8,"&gt;=1")</f>
        <v>0</v>
      </c>
      <c r="BN8" s="7">
        <f>COUNTIF(BM8,"&gt;=1")</f>
        <v>0</v>
      </c>
      <c r="BO8" s="7">
        <f>COUNTIF(AL8,"&gt;=1")+COUNTIF(AN8,"&gt;=1")+COUNTIF(AX8,"&gt;=1")+COUNTIF(AY8,"&gt;=1")</f>
        <v>0</v>
      </c>
      <c r="BP8" s="7">
        <f>COUNTIF(BO8,"&gt;=1")</f>
        <v>0</v>
      </c>
      <c r="BQ8" s="7">
        <f>COUNTIF(AL8,"&gt;=1")+COUNTIF(AN8,"&gt;=1")+COUNTIF(AX8,"&gt;=1")</f>
        <v>0</v>
      </c>
      <c r="BR8" s="7">
        <f>COUNTIF(BQ8,"&gt;=1")</f>
        <v>0</v>
      </c>
      <c r="BS8" s="7">
        <f>COUNTIF(AL8,"&gt;=1")+COUNTIF(AM8,"&gt;=1")</f>
        <v>0</v>
      </c>
      <c r="BT8" s="7">
        <f>COUNTIF(BS8,"&gt;=1")</f>
        <v>0</v>
      </c>
      <c r="BU8" s="7">
        <f>COUNTIF(AM8,"&gt;=1")+COUNTIF(AO8,"&gt;=1")+COUNTIF(AP8,"&gt;=1")+COUNTIF(AQ8,"&gt;=1")+COUNTIF(AR8,"&gt;=1")+COUNTIF(AS8,"&gt;=1")+COUNTIF(AT8,"&gt;=1")+COUNTIF(AU8,"&gt;=1")+COUNTIF(AV8,"&gt;=1")+COUNTIF(AW8,"&gt;=1")</f>
        <v>0</v>
      </c>
      <c r="BV8" s="7">
        <f>COUNTIF(BU8,"&gt;=1")</f>
        <v>0</v>
      </c>
      <c r="BW8" s="7">
        <f>COUNTIF(AO8,"&gt;=1")+COUNTIF(AQ8,"&gt;=1")+COUNTIF(AR8,"&gt;=1")+COUNTIF(AV8,"&gt;=1")+COUNTIF(AM8,"&gt;=1")+COUNTIF(AP8,"&gt;=1")</f>
        <v>0</v>
      </c>
      <c r="BX8" s="7">
        <f>COUNTIF(BW8,"&gt;=1")</f>
        <v>0</v>
      </c>
      <c r="BY8" s="7">
        <f>COUNTIF(AP8,"&gt;=1")+COUNTIF(AR8,"&gt;=1")+COUNTIF(AS8,"&gt;=1")+COUNTIF(AO8,"&gt;=1")+COUNTIF(AQ8,"&gt;=1")</f>
        <v>0</v>
      </c>
      <c r="BZ8" s="7">
        <f>COUNTIF(BY8,"&gt;=1")</f>
        <v>0</v>
      </c>
      <c r="CA8" s="7">
        <f>COUNTIF(BD8,"&gt;=1")+COUNTIF(BC8,"&gt;=1")+COUNTIF(BA8,"&gt;=1")+COUNTIF(BB8,"&gt;=1")</f>
        <v>0</v>
      </c>
      <c r="CB8" s="7">
        <f>COUNTIF(CA8,"&gt;=1")</f>
        <v>0</v>
      </c>
      <c r="CC8" s="7">
        <f>COUNTIF(AL8,"&gt;=1")+COUNTIF(AM8,"&gt;=1")+COUNTIF(AN8,"&gt;=1")+COUNTIF(AO8,"&gt;=1")+COUNTIF(AP8,"&gt;=1")+COUNTIF(AQ8,"&gt;=1")+COUNTIF(AR8,"&gt;=1")+COUNTIF(AS8,"&gt;=1")+COUNTIF(AT8,"&gt;=1")+COUNTIF(AU8,"&gt;=1")+COUNTIF(AV8,"&gt;=1")+COUNTIF(AW8,"&gt;=1")+COUNTIF(AX8,"&gt;=1")+COUNTIF(AY8,"&gt;=1")+COUNTIF(AZ8,"&gt;=1")</f>
        <v>0</v>
      </c>
      <c r="CD8" s="7">
        <f>COUNTIF(CC8,"&gt;=1")</f>
        <v>0</v>
      </c>
      <c r="CE8" s="101">
        <f>COUNTIF(AO8,"&gt;=1")+COUNTIF(AP8,"&gt;=1")+COUNTIF(AQ8,"&gt;=1")+COUNTIF(AR8,"&gt;=1")+COUNTIF(AS8,"&gt;=1")+COUNTIF(AU8,"&gt;=1")+COUNTIF(AV8,"&gt;=1")+COUNTIF(AW8,"&gt;=1")+COUNTIF(AT8,"&gt;=1")</f>
        <v>0</v>
      </c>
      <c r="CF8" s="101">
        <f>COUNTIF(CE8,"&gt;=1")</f>
        <v>0</v>
      </c>
      <c r="CG8" s="7">
        <f>COUNTIF(AL8,"&gt;=1")+COUNTIF(AN8,"&gt;=1")+COUNTIF(BA8,"&gt;=1")</f>
        <v>0</v>
      </c>
      <c r="CH8" s="101">
        <f>COUNTIF(CG8,"&gt;=1")</f>
        <v>0</v>
      </c>
      <c r="CI8" s="101">
        <f>COUNTIF(BB8,"&gt;=1")+COUNTIF(BC8,"&gt;=1")+COUNTIF(BD8,"&gt;=1")+COUNTIF(BA8,"&gt;=1")</f>
        <v>0</v>
      </c>
      <c r="CJ8" s="101">
        <f>COUNTIF(CI8,"&gt;=1")</f>
        <v>0</v>
      </c>
      <c r="CK8" s="12" t="s">
        <v>0</v>
      </c>
      <c r="CL8" s="13" t="s">
        <v>0</v>
      </c>
      <c r="CM8" s="12" t="s">
        <v>0</v>
      </c>
      <c r="CN8" s="99" t="s">
        <v>0</v>
      </c>
      <c r="CO8" s="103">
        <v>1</v>
      </c>
      <c r="CP8" s="11" t="s">
        <v>1</v>
      </c>
      <c r="CQ8" s="10" t="s">
        <v>241</v>
      </c>
      <c r="CR8" s="10" t="s">
        <v>239</v>
      </c>
      <c r="CS8" s="10" t="s">
        <v>241</v>
      </c>
      <c r="CT8" s="9">
        <v>1</v>
      </c>
      <c r="CU8" s="3">
        <v>0</v>
      </c>
      <c r="CV8" s="3" t="s">
        <v>235</v>
      </c>
      <c r="CW8" s="104">
        <v>2</v>
      </c>
      <c r="CX8" s="105">
        <f>CW8-3</f>
        <v>-1</v>
      </c>
      <c r="CY8" s="92">
        <f>COUNTIF(CX8,"&gt;=1")</f>
        <v>0</v>
      </c>
      <c r="CZ8" s="6">
        <v>0</v>
      </c>
      <c r="DA8" s="104">
        <v>2</v>
      </c>
      <c r="DB8" s="105">
        <f>DA8-3</f>
        <v>-1</v>
      </c>
      <c r="DC8" s="92">
        <f>COUNTIF(DB8,"&gt;=1")</f>
        <v>0</v>
      </c>
      <c r="DD8" s="6">
        <v>0</v>
      </c>
      <c r="DE8" s="3" t="s">
        <v>157</v>
      </c>
      <c r="DF8" s="3" t="s">
        <v>1</v>
      </c>
      <c r="DG8" s="105">
        <v>0</v>
      </c>
      <c r="DH8" s="92">
        <f>COUNTIF(DG8,"&gt;=1")</f>
        <v>0</v>
      </c>
      <c r="DI8" s="6">
        <v>0</v>
      </c>
      <c r="DJ8" s="3" t="s">
        <v>1</v>
      </c>
      <c r="DK8" s="105">
        <v>0</v>
      </c>
      <c r="DL8" s="92">
        <f>COUNTIF(DK8,"&gt;=1")</f>
        <v>0</v>
      </c>
      <c r="DM8" s="6">
        <v>0</v>
      </c>
      <c r="DN8" s="3" t="s">
        <v>161</v>
      </c>
      <c r="DO8" s="3" t="s">
        <v>1</v>
      </c>
      <c r="DP8" s="105">
        <v>0</v>
      </c>
      <c r="DQ8" s="92">
        <f>COUNTIF(DP8,"&gt;=1")</f>
        <v>0</v>
      </c>
      <c r="DR8" s="6">
        <v>1</v>
      </c>
      <c r="DS8" s="3" t="s">
        <v>1</v>
      </c>
      <c r="DT8" s="105">
        <v>0</v>
      </c>
      <c r="DU8" s="92">
        <f>COUNTIF(DT8,"&gt;=1")</f>
        <v>0</v>
      </c>
      <c r="DV8" s="6">
        <v>0</v>
      </c>
      <c r="DW8" s="3" t="s">
        <v>164</v>
      </c>
      <c r="DX8" s="3" t="s">
        <v>1</v>
      </c>
      <c r="DY8" s="105">
        <v>0</v>
      </c>
      <c r="DZ8" s="92">
        <f>COUNTIF(DY8,"&gt;=1")</f>
        <v>0</v>
      </c>
      <c r="EA8" s="6">
        <v>0</v>
      </c>
      <c r="EB8" s="3" t="s">
        <v>1</v>
      </c>
      <c r="EC8" s="105">
        <v>0</v>
      </c>
      <c r="ED8" s="92">
        <f>COUNTIF(EC8,"&gt;=1")</f>
        <v>0</v>
      </c>
      <c r="EE8" s="6">
        <v>0</v>
      </c>
      <c r="EF8" s="3" t="s">
        <v>166</v>
      </c>
      <c r="EG8" s="3" t="s">
        <v>1</v>
      </c>
      <c r="EH8" s="105">
        <v>0</v>
      </c>
      <c r="EI8" s="92">
        <f>COUNTIF(EH8,"&gt;=1")</f>
        <v>0</v>
      </c>
      <c r="EJ8" s="6">
        <v>0</v>
      </c>
      <c r="EK8" s="3" t="s">
        <v>1</v>
      </c>
      <c r="EL8" s="105">
        <v>0</v>
      </c>
      <c r="EM8" s="92">
        <f>COUNTIF(EL8,"&gt;=1")</f>
        <v>0</v>
      </c>
      <c r="EN8" s="6">
        <v>0</v>
      </c>
      <c r="EO8" s="3" t="s">
        <v>170</v>
      </c>
      <c r="EP8" s="3" t="s">
        <v>0</v>
      </c>
      <c r="EQ8" s="105">
        <v>0</v>
      </c>
      <c r="ER8" s="92">
        <f>COUNTIF(EQ8,"&gt;=1")</f>
        <v>0</v>
      </c>
      <c r="ES8" s="6">
        <v>0</v>
      </c>
      <c r="ET8" s="3" t="s">
        <v>0</v>
      </c>
      <c r="EU8" s="105">
        <v>0</v>
      </c>
      <c r="EV8" s="92">
        <f>COUNTIF(EU8,"&gt;=1")</f>
        <v>0</v>
      </c>
      <c r="EW8" s="6">
        <v>0</v>
      </c>
      <c r="EX8" s="3" t="s">
        <v>172</v>
      </c>
      <c r="EY8" s="3" t="s">
        <v>0</v>
      </c>
      <c r="EZ8" s="105">
        <v>0</v>
      </c>
      <c r="FA8" s="92">
        <f>COUNTIF(EZ8,"&gt;=1")</f>
        <v>0</v>
      </c>
      <c r="FB8" s="6">
        <v>0</v>
      </c>
      <c r="FC8" s="3" t="s">
        <v>0</v>
      </c>
      <c r="FD8" s="105">
        <v>0</v>
      </c>
      <c r="FE8" s="92">
        <f>COUNTIF(FD8,"&gt;=1")</f>
        <v>0</v>
      </c>
      <c r="FF8" s="6">
        <v>0</v>
      </c>
      <c r="FG8" s="3" t="s">
        <v>175</v>
      </c>
      <c r="FH8" s="3" t="s">
        <v>0</v>
      </c>
      <c r="FI8" s="105">
        <v>0</v>
      </c>
      <c r="FJ8" s="92">
        <f>COUNTIF(FI8,"&gt;=1")</f>
        <v>0</v>
      </c>
      <c r="FK8" s="6">
        <v>0</v>
      </c>
      <c r="FL8" s="3" t="s">
        <v>0</v>
      </c>
      <c r="FM8" s="105">
        <v>0</v>
      </c>
      <c r="FN8" s="92">
        <f>COUNTIF(FM8,"&gt;=1")</f>
        <v>0</v>
      </c>
      <c r="FO8" s="6">
        <v>0</v>
      </c>
      <c r="FP8" s="3" t="s">
        <v>177</v>
      </c>
      <c r="FQ8" s="3" t="s">
        <v>0</v>
      </c>
      <c r="FR8" s="105">
        <v>0</v>
      </c>
      <c r="FS8" s="92">
        <f>COUNTIF(FR8,"&gt;=1")</f>
        <v>0</v>
      </c>
      <c r="FT8" s="6">
        <v>0</v>
      </c>
      <c r="FU8" s="3" t="s">
        <v>0</v>
      </c>
      <c r="FV8" s="105">
        <v>0</v>
      </c>
      <c r="FW8" s="92">
        <f>COUNTIF(FV8,"&gt;=1")</f>
        <v>0</v>
      </c>
      <c r="FX8" s="6">
        <v>0</v>
      </c>
      <c r="FY8" s="43">
        <f>FW8+FS8+FN8+FJ8+FE8+FA8+EV8+ER8+EM8+EI8+ED8+DZ8+DU8+DQ8+DL8+DH8+DC8+CY8</f>
        <v>0</v>
      </c>
      <c r="FZ8" s="43">
        <f>COUNTIF(FY8,"&gt;=7")</f>
        <v>0</v>
      </c>
      <c r="GA8" s="43">
        <f>COUNTIF(FY8,"&gt;=8")</f>
        <v>0</v>
      </c>
      <c r="GB8" s="46">
        <f>COUNTIF(FY8,"&gt;=3")</f>
        <v>0</v>
      </c>
      <c r="GC8" s="47">
        <f>IF(AND(AI8=1,FZ8=1),1,IF(AND(AI8=1,FZ8=0),2,IF(AND(AI8=0,FZ8=1),3,IF(AND(AI8=0,FZ8=0),4))))</f>
        <v>4</v>
      </c>
      <c r="GD8" s="47" t="s">
        <v>184</v>
      </c>
      <c r="GE8" s="47">
        <f>IF(AND(AB8=1,FZ8=1),1,IF(AND(AB8=1,FZ8=0),2,IF(AND(AB8=0,FZ8=1),3,IF(AND(AB8=0,FZ8=0),4))))</f>
        <v>4</v>
      </c>
      <c r="GF8" s="47">
        <f>IF(AND(AB8=1,GA8=1),1,IF(AND(AB8=1,GA8=0),2,IF(AND(AB8=0,GA8=1),3,IF(AND(AB8=0,GA8=0),4))))</f>
        <v>4</v>
      </c>
      <c r="GG8" s="93">
        <f>FV8+FR8+FM8+FI8+FD8+EZ8+EU8+EQ8+EL8+EH8+EC8+DY8+DT8+DP8+DK8+DG8+DB8+CX8</f>
        <v>-2</v>
      </c>
      <c r="GH8" s="6">
        <f>FX8+FT8+FO8+FK8+FF8+FB8+EW8+ES8+EN8+EJ8+EE8+EA8+DV8+DR8+DM8+DI8+DD8+CZ8</f>
        <v>1</v>
      </c>
      <c r="GI8" s="92">
        <f>FW8+FS8+FN8+FJ8+FE8+FA8+EV8+ER8+EM8+EI8+DU8+DQ8+DL8+DH8+DC8+CY8</f>
        <v>0</v>
      </c>
      <c r="GJ8" s="6">
        <f>FX8+FT8+FO8+FK8+FF8+FB8+EW8+ES8+EN8+EJ8+DV8+DR8+DM8+DI8+DD8+CZ8</f>
        <v>1</v>
      </c>
      <c r="GK8" s="92">
        <f>FW8+FS8+FN8+FJ8+FE8+FA8+EV8+ER8+EM8+EI8+DU8+DQ8+DC8+CY8</f>
        <v>0</v>
      </c>
      <c r="GL8" s="6">
        <f>FX8+FT8+FO8+FK8+FF8+FB8+EW8+ES8+EN8+EJ8+DV8+DR8+DD8+CZ8</f>
        <v>1</v>
      </c>
      <c r="GM8" s="92">
        <f>FW8+FS8+FN8+FJ8+FE8+FA8+EV8+ER8+DU8+DQ8+DC8+CY8</f>
        <v>0</v>
      </c>
      <c r="GN8" s="6">
        <f>FX8+FT8+FO8+FK8+FF8+FB8+EW8+ER8+DV8+DR8+DD8+CZ8</f>
        <v>1</v>
      </c>
      <c r="GO8" s="92">
        <f>CY8+DC8+DQ8+DU8+FA8+FE8+FJ8+FN8+FS8+FW8</f>
        <v>0</v>
      </c>
      <c r="GP8" s="6">
        <f>CZ8+DD8+DR8+DV8+FB8+FF8+FK8+FO8+FT8+FX8</f>
        <v>1</v>
      </c>
      <c r="GQ8" s="8">
        <f>DH8+DL8+DZ8+ED8+EI8+EM8+ER8+EV8</f>
        <v>0</v>
      </c>
      <c r="GR8" s="6">
        <f>DI8+DM8+EA8+EE8+EJ8+EN8+ES8+EW8</f>
        <v>0</v>
      </c>
      <c r="GS8" s="8">
        <f>GO8</f>
        <v>0</v>
      </c>
      <c r="GT8" s="6">
        <f>GR8</f>
        <v>0</v>
      </c>
      <c r="GU8" s="7"/>
      <c r="GV8" s="3"/>
      <c r="GW8" s="6" t="s">
        <v>270</v>
      </c>
      <c r="GX8" s="5"/>
      <c r="GY8" s="4">
        <v>1</v>
      </c>
      <c r="GZ8" s="107"/>
      <c r="HA8" s="107">
        <v>1</v>
      </c>
      <c r="HB8" s="107"/>
      <c r="HC8" s="107" t="s">
        <v>302</v>
      </c>
      <c r="HD8" s="108"/>
      <c r="HE8" s="108"/>
      <c r="HF8" s="108"/>
      <c r="HG8" s="108"/>
      <c r="HH8" s="108"/>
      <c r="HI8" s="108"/>
      <c r="HJ8" s="3">
        <v>8270</v>
      </c>
      <c r="HK8" s="2" t="s">
        <v>366</v>
      </c>
      <c r="HL8" s="105"/>
    </row>
    <row r="9" spans="1:220" s="1" customFormat="1" x14ac:dyDescent="0.45">
      <c r="A9" s="11">
        <v>1.2</v>
      </c>
      <c r="B9" s="138" t="s">
        <v>216</v>
      </c>
      <c r="C9" s="135">
        <v>171</v>
      </c>
      <c r="D9" s="110"/>
      <c r="E9" s="110"/>
      <c r="L9" s="10" t="s">
        <v>389</v>
      </c>
    </row>
    <row r="10" spans="1:220" s="1" customFormat="1" x14ac:dyDescent="0.45">
      <c r="A10" s="44">
        <v>1.1000000000000001</v>
      </c>
      <c r="B10" s="139" t="s">
        <v>244</v>
      </c>
      <c r="C10" s="135">
        <v>172</v>
      </c>
      <c r="D10" s="2">
        <v>2</v>
      </c>
      <c r="E10" s="2">
        <v>51</v>
      </c>
      <c r="F10" s="18" t="e">
        <f>#REF!/#REF!/#REF!</f>
        <v>#REF!</v>
      </c>
      <c r="G10" s="97">
        <v>44065</v>
      </c>
      <c r="H10" s="3" t="s">
        <v>1</v>
      </c>
      <c r="I10" s="3" t="s">
        <v>1</v>
      </c>
      <c r="J10" s="11" t="str">
        <f>IF(I10&gt;=21,"4(≧21)",IF(I10&gt;=11,"3(11-20)",IF(I10&gt;=6,"2(6-10)",IF(I10&gt;=0,"1(≦5)",IF(I10=0," ")))))</f>
        <v>4(≧21)</v>
      </c>
      <c r="K10" s="3" t="s">
        <v>1</v>
      </c>
      <c r="L10" s="10" t="s">
        <v>389</v>
      </c>
      <c r="M10" s="17">
        <v>40</v>
      </c>
      <c r="N10" s="16">
        <f>E10-M10</f>
        <v>11</v>
      </c>
      <c r="O10" s="15">
        <v>30</v>
      </c>
      <c r="P10" s="9">
        <v>2</v>
      </c>
      <c r="Q10" s="12">
        <v>2</v>
      </c>
      <c r="R10" s="8">
        <v>0</v>
      </c>
      <c r="S10" s="3">
        <v>1</v>
      </c>
      <c r="T10" s="3">
        <v>0</v>
      </c>
      <c r="U10" s="3">
        <v>0</v>
      </c>
      <c r="V10" s="3">
        <v>0</v>
      </c>
      <c r="W10" s="11" t="s">
        <v>1</v>
      </c>
      <c r="X10" s="99">
        <f>COUNTIF(AL10:AS10,"&gt;=1")+COUNTIF(AX10,"&gt;=1")+COUNTIF(AX10,"&gt;=1")+COUNTIF(AZ10,"&gt;=1")+COUNTIF(BA10,"&gt;=1")+COUNTIF(BC10,"&gt;=1")</f>
        <v>0</v>
      </c>
      <c r="Y10" s="98">
        <f>COUNTIF(X10,"&gt;=1")</f>
        <v>0</v>
      </c>
      <c r="Z10" s="99">
        <f>COUNTIF(AT10:AW10,"&gt;=1")+COUNTIF(BB10,"&gt;=1")+COUNTIF(BD10,"&gt;=1")</f>
        <v>0</v>
      </c>
      <c r="AA10" s="98">
        <f>COUNTIF(Z10,"&gt;=1")</f>
        <v>0</v>
      </c>
      <c r="AB10" s="8">
        <f>COUNTIF(AD10,"&gt;=2")</f>
        <v>0</v>
      </c>
      <c r="AC10" s="98">
        <f>COUNTIF(AD10,"&gt;=1")</f>
        <v>0</v>
      </c>
      <c r="AD10" s="9">
        <f>COUNTIF(AL10:AX10,"&gt;=1")+COUNTIF(AZ10,"&gt;=1")+COUNTIF(BA10,"&gt;=1")+COUNTIF(BC10,"&gt;=1")</f>
        <v>0</v>
      </c>
      <c r="AE10" s="100">
        <f>COUNTIF(AL10:BD10,"&gt;=1")</f>
        <v>0</v>
      </c>
      <c r="AF10" s="98">
        <f>COUNTIF(AE10,"&gt;=2")</f>
        <v>0</v>
      </c>
      <c r="AG10" s="98">
        <f>COUNTIF(AE10,"&gt;=1")</f>
        <v>0</v>
      </c>
      <c r="AH10" s="7">
        <f>COUNTIF(AL10:AR10,"&gt;=1")+COUNTIF(AV10,"&gt;=1")+COUNTIF(AX10,"&gt;=1")+COUNTIF(AZ10,"&gt;=1")+COUNTIF(BA10,"&gt;=1")+COUNTIF(BC10,"&gt;=1")</f>
        <v>0</v>
      </c>
      <c r="AI10" s="7">
        <f>COUNTIF(AH10,"&gt;=2")</f>
        <v>0</v>
      </c>
      <c r="AJ10" s="7">
        <f>COUNTIF(AH10,"&gt;=1")</f>
        <v>0</v>
      </c>
      <c r="AK10" s="7">
        <f>X10+Z10</f>
        <v>0</v>
      </c>
      <c r="AL10" s="9"/>
      <c r="AM10" s="9"/>
      <c r="AN10" s="9"/>
      <c r="AO10" s="9"/>
      <c r="AP10" s="9"/>
      <c r="AQ10" s="9"/>
      <c r="AR10" s="9"/>
      <c r="AS10" s="14"/>
      <c r="AT10" s="10"/>
      <c r="AU10" s="10"/>
      <c r="AV10" s="9"/>
      <c r="AW10" s="10"/>
      <c r="AX10" s="9"/>
      <c r="AY10" s="10"/>
      <c r="AZ10" s="9"/>
      <c r="BA10" s="9"/>
      <c r="BB10" s="10"/>
      <c r="BC10" s="9"/>
      <c r="BD10" s="10"/>
      <c r="BE10" s="7">
        <f>COUNTIF(AL10:AS10,"&gt;=1")+COUNTIF(AX10,"&gt;=1")+COUNTIF(AZ10,"&gt;=1")+COUNTIF(BA10,"&gt;=1")+COUNTIF(BC10,"&gt;=1")</f>
        <v>0</v>
      </c>
      <c r="BF10" s="7">
        <f>COUNTIF(BE10,"&gt;=1")</f>
        <v>0</v>
      </c>
      <c r="BG10" s="7">
        <f>COUNTIF(AT10:AW10,"&gt;=1")+COUNTIF(AY10,"&gt;=1")+COUNTIF(BB10,"&gt;=1")+COUNTIF(BD10,"&gt;=1")</f>
        <v>0</v>
      </c>
      <c r="BH10" s="7">
        <f>COUNTIF(BG10,"&gt;=1")</f>
        <v>0</v>
      </c>
      <c r="BI10" s="7">
        <f>COUNTIF(BD10,"&gt;=1")+COUNTIF(BC10,"&gt;=1")+COUNTIF(BB10,"&gt;=1")+COUNTIF(BA10,"&gt;=1")+COUNTIF(AZ10,"&gt;=1")</f>
        <v>0</v>
      </c>
      <c r="BJ10" s="7">
        <f>COUNTIF(BI10,"&gt;=1")</f>
        <v>0</v>
      </c>
      <c r="BK10" s="7">
        <f>COUNTIF(BC10,"&gt;=1")+COUNTIF(BA10,"&gt;=1")+COUNTIF(AZ10,"&gt;=1")</f>
        <v>0</v>
      </c>
      <c r="BL10" s="7">
        <f>COUNTIF(BK10,"&gt;=1")</f>
        <v>0</v>
      </c>
      <c r="BM10" s="7">
        <f>COUNTIF(AZ10,"&gt;=1")+COUNTIF(BC10,"&gt;=1")+COUNTIF(BA10,"&gt;=1")+COUNTIF(AX10,"&gt;=1")+COUNTIF(AN10,"&gt;=1")</f>
        <v>0</v>
      </c>
      <c r="BN10" s="7">
        <f>COUNTIF(BM10,"&gt;=1")</f>
        <v>0</v>
      </c>
      <c r="BO10" s="7">
        <f>COUNTIF(AL10,"&gt;=1")+COUNTIF(AN10,"&gt;=1")+COUNTIF(AX10,"&gt;=1")+COUNTIF(AY10,"&gt;=1")</f>
        <v>0</v>
      </c>
      <c r="BP10" s="7">
        <f>COUNTIF(BO10,"&gt;=1")</f>
        <v>0</v>
      </c>
      <c r="BQ10" s="7">
        <f>COUNTIF(AL10,"&gt;=1")+COUNTIF(AN10,"&gt;=1")+COUNTIF(AX10,"&gt;=1")</f>
        <v>0</v>
      </c>
      <c r="BR10" s="7">
        <f>COUNTIF(BQ10,"&gt;=1")</f>
        <v>0</v>
      </c>
      <c r="BS10" s="7">
        <f>COUNTIF(AL10,"&gt;=1")+COUNTIF(AM10,"&gt;=1")</f>
        <v>0</v>
      </c>
      <c r="BT10" s="7">
        <f>COUNTIF(BS10,"&gt;=1")</f>
        <v>0</v>
      </c>
      <c r="BU10" s="7">
        <f>COUNTIF(AM10,"&gt;=1")+COUNTIF(AO10,"&gt;=1")+COUNTIF(AP10,"&gt;=1")+COUNTIF(AQ10,"&gt;=1")+COUNTIF(AR10,"&gt;=1")+COUNTIF(AS10,"&gt;=1")+COUNTIF(AT10,"&gt;=1")+COUNTIF(AU10,"&gt;=1")+COUNTIF(AV10,"&gt;=1")+COUNTIF(AW10,"&gt;=1")</f>
        <v>0</v>
      </c>
      <c r="BV10" s="7">
        <f>COUNTIF(BU10,"&gt;=1")</f>
        <v>0</v>
      </c>
      <c r="BW10" s="7">
        <f>COUNTIF(AO10,"&gt;=1")+COUNTIF(AQ10,"&gt;=1")+COUNTIF(AR10,"&gt;=1")+COUNTIF(AV10,"&gt;=1")+COUNTIF(AM10,"&gt;=1")+COUNTIF(AP10,"&gt;=1")</f>
        <v>0</v>
      </c>
      <c r="BX10" s="7">
        <f>COUNTIF(BW10,"&gt;=1")</f>
        <v>0</v>
      </c>
      <c r="BY10" s="7">
        <f>COUNTIF(AP10,"&gt;=1")+COUNTIF(AR10,"&gt;=1")+COUNTIF(AS10,"&gt;=1")+COUNTIF(AO10,"&gt;=1")+COUNTIF(AQ10,"&gt;=1")</f>
        <v>0</v>
      </c>
      <c r="BZ10" s="7">
        <f>COUNTIF(BY10,"&gt;=1")</f>
        <v>0</v>
      </c>
      <c r="CA10" s="7">
        <f>COUNTIF(BD10,"&gt;=1")+COUNTIF(BC10,"&gt;=1")+COUNTIF(BA10,"&gt;=1")+COUNTIF(BB10,"&gt;=1")</f>
        <v>0</v>
      </c>
      <c r="CB10" s="7">
        <f>COUNTIF(CA10,"&gt;=1")</f>
        <v>0</v>
      </c>
      <c r="CC10" s="7">
        <f>COUNTIF(AL10,"&gt;=1")+COUNTIF(AM10,"&gt;=1")+COUNTIF(AN10,"&gt;=1")+COUNTIF(AO10,"&gt;=1")+COUNTIF(AP10,"&gt;=1")+COUNTIF(AQ10,"&gt;=1")+COUNTIF(AR10,"&gt;=1")+COUNTIF(AS10,"&gt;=1")+COUNTIF(AT10,"&gt;=1")+COUNTIF(AU10,"&gt;=1")+COUNTIF(AV10,"&gt;=1")+COUNTIF(AW10,"&gt;=1")+COUNTIF(AX10,"&gt;=1")+COUNTIF(AY10,"&gt;=1")+COUNTIF(AZ10,"&gt;=1")</f>
        <v>0</v>
      </c>
      <c r="CD10" s="7">
        <f>COUNTIF(CC10,"&gt;=1")</f>
        <v>0</v>
      </c>
      <c r="CE10" s="101">
        <f>COUNTIF(AO10,"&gt;=1")+COUNTIF(AP10,"&gt;=1")+COUNTIF(AQ10,"&gt;=1")+COUNTIF(AR10,"&gt;=1")+COUNTIF(AS10,"&gt;=1")+COUNTIF(AU10,"&gt;=1")+COUNTIF(AV10,"&gt;=1")+COUNTIF(AW10,"&gt;=1")+COUNTIF(AT10,"&gt;=1")</f>
        <v>0</v>
      </c>
      <c r="CF10" s="101">
        <f>COUNTIF(CE10,"&gt;=1")</f>
        <v>0</v>
      </c>
      <c r="CG10" s="7">
        <f>COUNTIF(AL10,"&gt;=1")+COUNTIF(AN10,"&gt;=1")+COUNTIF(BA10,"&gt;=1")</f>
        <v>0</v>
      </c>
      <c r="CH10" s="101">
        <f>COUNTIF(CG10,"&gt;=1")</f>
        <v>0</v>
      </c>
      <c r="CI10" s="101">
        <f>COUNTIF(BB10,"&gt;=1")+COUNTIF(BC10,"&gt;=1")+COUNTIF(BD10,"&gt;=1")+COUNTIF(BA10,"&gt;=1")</f>
        <v>0</v>
      </c>
      <c r="CJ10" s="101">
        <f>COUNTIF(CI10,"&gt;=1")</f>
        <v>0</v>
      </c>
      <c r="CK10" s="12" t="s">
        <v>0</v>
      </c>
      <c r="CL10" s="13" t="s">
        <v>0</v>
      </c>
      <c r="CM10" s="12" t="s">
        <v>0</v>
      </c>
      <c r="CN10" s="99" t="s">
        <v>0</v>
      </c>
      <c r="CO10" s="103" t="s">
        <v>1</v>
      </c>
      <c r="CP10" s="11" t="s">
        <v>1</v>
      </c>
      <c r="CQ10" s="10" t="s">
        <v>1</v>
      </c>
      <c r="CR10" s="10" t="s">
        <v>1</v>
      </c>
      <c r="CS10" s="10" t="s">
        <v>1</v>
      </c>
      <c r="CT10" s="9" t="s">
        <v>1</v>
      </c>
      <c r="CU10" s="3" t="s">
        <v>1</v>
      </c>
      <c r="CV10" s="3" t="s">
        <v>235</v>
      </c>
      <c r="CW10" s="3" t="s">
        <v>1</v>
      </c>
      <c r="CX10" s="105">
        <v>0</v>
      </c>
      <c r="CY10" s="92">
        <f>COUNTIF(CX10,"&gt;=1")</f>
        <v>0</v>
      </c>
      <c r="CZ10" s="6">
        <v>0</v>
      </c>
      <c r="DA10" s="3" t="s">
        <v>1</v>
      </c>
      <c r="DB10" s="105">
        <v>0</v>
      </c>
      <c r="DC10" s="92">
        <f>COUNTIF(DB10,"&gt;=1")</f>
        <v>0</v>
      </c>
      <c r="DD10" s="6">
        <v>0</v>
      </c>
      <c r="DE10" s="3" t="s">
        <v>157</v>
      </c>
      <c r="DF10" s="3" t="s">
        <v>1</v>
      </c>
      <c r="DG10" s="105">
        <v>0</v>
      </c>
      <c r="DH10" s="92">
        <f>COUNTIF(DG10,"&gt;=1")</f>
        <v>0</v>
      </c>
      <c r="DI10" s="6">
        <v>0</v>
      </c>
      <c r="DJ10" s="3" t="s">
        <v>1</v>
      </c>
      <c r="DK10" s="105">
        <v>0</v>
      </c>
      <c r="DL10" s="92">
        <f>COUNTIF(DK10,"&gt;=1")</f>
        <v>0</v>
      </c>
      <c r="DM10" s="6">
        <v>0</v>
      </c>
      <c r="DN10" s="3" t="s">
        <v>161</v>
      </c>
      <c r="DO10" s="3" t="s">
        <v>1</v>
      </c>
      <c r="DP10" s="105">
        <v>0</v>
      </c>
      <c r="DQ10" s="92">
        <f>COUNTIF(DP10,"&gt;=1")</f>
        <v>0</v>
      </c>
      <c r="DR10" s="6">
        <v>0</v>
      </c>
      <c r="DS10" s="3" t="s">
        <v>1</v>
      </c>
      <c r="DT10" s="105">
        <v>0</v>
      </c>
      <c r="DU10" s="92">
        <f>COUNTIF(DT10,"&gt;=1")</f>
        <v>0</v>
      </c>
      <c r="DV10" s="6">
        <v>0</v>
      </c>
      <c r="DW10" s="3" t="s">
        <v>164</v>
      </c>
      <c r="DX10" s="3" t="s">
        <v>1</v>
      </c>
      <c r="DY10" s="105">
        <v>0</v>
      </c>
      <c r="DZ10" s="92">
        <f>COUNTIF(DY10,"&gt;=1")</f>
        <v>0</v>
      </c>
      <c r="EA10" s="6">
        <v>0</v>
      </c>
      <c r="EB10" s="3" t="s">
        <v>1</v>
      </c>
      <c r="EC10" s="105">
        <v>0</v>
      </c>
      <c r="ED10" s="92">
        <f>COUNTIF(EC10,"&gt;=1")</f>
        <v>0</v>
      </c>
      <c r="EE10" s="6">
        <v>0</v>
      </c>
      <c r="EF10" s="3" t="s">
        <v>166</v>
      </c>
      <c r="EG10" s="3" t="s">
        <v>1</v>
      </c>
      <c r="EH10" s="105">
        <v>0</v>
      </c>
      <c r="EI10" s="92">
        <f>COUNTIF(EH10,"&gt;=1")</f>
        <v>0</v>
      </c>
      <c r="EJ10" s="6">
        <v>0</v>
      </c>
      <c r="EK10" s="3" t="s">
        <v>1</v>
      </c>
      <c r="EL10" s="105">
        <v>0</v>
      </c>
      <c r="EM10" s="92">
        <f>COUNTIF(EL10,"&gt;=1")</f>
        <v>0</v>
      </c>
      <c r="EN10" s="6">
        <v>0</v>
      </c>
      <c r="EO10" s="3" t="s">
        <v>170</v>
      </c>
      <c r="EP10" s="3" t="s">
        <v>0</v>
      </c>
      <c r="EQ10" s="105">
        <v>0</v>
      </c>
      <c r="ER10" s="92">
        <f>COUNTIF(EQ10,"&gt;=1")</f>
        <v>0</v>
      </c>
      <c r="ES10" s="6">
        <v>0</v>
      </c>
      <c r="ET10" s="3" t="s">
        <v>1</v>
      </c>
      <c r="EU10" s="105">
        <v>0</v>
      </c>
      <c r="EV10" s="92">
        <f>COUNTIF(EU10,"&gt;=1")</f>
        <v>0</v>
      </c>
      <c r="EW10" s="6">
        <v>0</v>
      </c>
      <c r="EX10" s="3" t="s">
        <v>172</v>
      </c>
      <c r="EY10" s="3" t="s">
        <v>0</v>
      </c>
      <c r="EZ10" s="105">
        <v>0</v>
      </c>
      <c r="FA10" s="92">
        <f>COUNTIF(EZ10,"&gt;=1")</f>
        <v>0</v>
      </c>
      <c r="FB10" s="6">
        <v>0</v>
      </c>
      <c r="FC10" s="3" t="s">
        <v>0</v>
      </c>
      <c r="FD10" s="105">
        <v>0</v>
      </c>
      <c r="FE10" s="92">
        <f>COUNTIF(FD10,"&gt;=1")</f>
        <v>0</v>
      </c>
      <c r="FF10" s="6">
        <v>0</v>
      </c>
      <c r="FG10" s="3" t="s">
        <v>175</v>
      </c>
      <c r="FH10" s="3" t="s">
        <v>0</v>
      </c>
      <c r="FI10" s="105">
        <v>0</v>
      </c>
      <c r="FJ10" s="92">
        <f>COUNTIF(FI10,"&gt;=1")</f>
        <v>0</v>
      </c>
      <c r="FK10" s="6">
        <v>0</v>
      </c>
      <c r="FL10" s="3" t="s">
        <v>0</v>
      </c>
      <c r="FM10" s="105">
        <v>0</v>
      </c>
      <c r="FN10" s="92">
        <f>COUNTIF(FM10,"&gt;=1")</f>
        <v>0</v>
      </c>
      <c r="FO10" s="6">
        <v>0</v>
      </c>
      <c r="FP10" s="3" t="s">
        <v>177</v>
      </c>
      <c r="FQ10" s="3" t="s">
        <v>0</v>
      </c>
      <c r="FR10" s="105">
        <v>0</v>
      </c>
      <c r="FS10" s="92">
        <f>COUNTIF(FR10,"&gt;=1")</f>
        <v>0</v>
      </c>
      <c r="FT10" s="6">
        <v>0</v>
      </c>
      <c r="FU10" s="3" t="s">
        <v>0</v>
      </c>
      <c r="FV10" s="105">
        <v>0</v>
      </c>
      <c r="FW10" s="92">
        <f>COUNTIF(FV10,"&gt;=1")</f>
        <v>0</v>
      </c>
      <c r="FX10" s="6">
        <v>0</v>
      </c>
      <c r="FY10" s="43">
        <f>FW10+FS10+FN10+FJ10+FE10+FA10+EV10+ER10+EM10+EI10+ED10+DZ10+DU10+DQ10+DL10+DH10+DC10+CY10</f>
        <v>0</v>
      </c>
      <c r="FZ10" s="43">
        <f>COUNTIF(FY10,"&gt;=7")</f>
        <v>0</v>
      </c>
      <c r="GA10" s="43">
        <f>COUNTIF(FY10,"&gt;=8")</f>
        <v>0</v>
      </c>
      <c r="GB10" s="46">
        <f>COUNTIF(FY10,"&gt;=3")</f>
        <v>0</v>
      </c>
      <c r="GC10" s="47">
        <f>IF(AND(AI10=1,FZ10=1),1,IF(AND(AI10=1,FZ10=0),2,IF(AND(AI10=0,FZ10=1),3,IF(AND(AI10=0,FZ10=0),4))))</f>
        <v>4</v>
      </c>
      <c r="GD10" s="47" t="s">
        <v>184</v>
      </c>
      <c r="GE10" s="47">
        <f>IF(AND(AB10=1,FZ10=1),1,IF(AND(AB10=1,FZ10=0),2,IF(AND(AB10=0,FZ10=1),3,IF(AND(AB10=0,FZ10=0),4))))</f>
        <v>4</v>
      </c>
      <c r="GF10" s="47">
        <f>IF(AND(AB10=1,GA10=1),1,IF(AND(AB10=1,GA10=0),2,IF(AND(AB10=0,GA10=1),3,IF(AND(AB10=0,GA10=0),4))))</f>
        <v>4</v>
      </c>
      <c r="GG10" s="93">
        <f>FV10+FR10+FM10+FI10+FD10+EZ10+EU10+EQ10+EL10+EH10+EC10+DY10+DT10+DP10+DK10+DG10+DB10+CX10</f>
        <v>0</v>
      </c>
      <c r="GH10" s="6">
        <f>FX10+FT10+FO10+FK10+FF10+FB10+EW10+ES10+EN10+EJ10+EE10+EA10+DV10+DR10+DM10+DI10+DD10+CZ10</f>
        <v>0</v>
      </c>
      <c r="GI10" s="92">
        <f>FW10+FS10+FN10+FJ10+FE10+FA10+EV10+ER10+EM10+EI10+DU10+DQ10+DL10+DH10+DC10+CY10</f>
        <v>0</v>
      </c>
      <c r="GJ10" s="6">
        <f>FX10+FT10+FO10+FK10+FF10+FB10+EW10+ES10+EN10+EJ10+DV10+DR10+DM10+DI10+DD10+CZ10</f>
        <v>0</v>
      </c>
      <c r="GK10" s="92">
        <f>FW10+FS10+FN10+FJ10+FE10+FA10+EV10+ER10+EM10+EI10+DU10+DQ10+DC10+CY10</f>
        <v>0</v>
      </c>
      <c r="GL10" s="6">
        <f>FX10+FT10+FO10+FK10+FF10+FB10+EW10+ES10+EN10+EJ10+DV10+DR10+DD10+CZ10</f>
        <v>0</v>
      </c>
      <c r="GM10" s="92">
        <f>FW10+FS10+FN10+FJ10+FE10+FA10+EV10+ER10+DU10+DQ10+DC10+CY10</f>
        <v>0</v>
      </c>
      <c r="GN10" s="6">
        <f>FX10+FT10+FO10+FK10+FF10+FB10+EW10+ER10+DV10+DR10+DD10+CZ10</f>
        <v>0</v>
      </c>
      <c r="GO10" s="92">
        <f>CY10+DC10+DQ10+DU10+FA10+FE10+FJ10+FN10+FS10+FW10</f>
        <v>0</v>
      </c>
      <c r="GP10" s="6">
        <f>CZ10+DD10+DR10+DV10+FB10+FF10+FK10+FO10+FT10+FX10</f>
        <v>0</v>
      </c>
      <c r="GQ10" s="8">
        <f>DH10+DL10+DZ10+ED10+EI10+EM10+ER10+EV10</f>
        <v>0</v>
      </c>
      <c r="GR10" s="6">
        <f>DI10+DM10+EA10+EE10+EJ10+EN10+ES10+EW10</f>
        <v>0</v>
      </c>
      <c r="GS10" s="8">
        <f>GO10</f>
        <v>0</v>
      </c>
      <c r="GT10" s="6">
        <f>GR10</f>
        <v>0</v>
      </c>
      <c r="GU10" s="7"/>
      <c r="GV10" s="3" t="s">
        <v>248</v>
      </c>
      <c r="GW10" s="22" t="s">
        <v>236</v>
      </c>
      <c r="GX10" s="5">
        <v>1</v>
      </c>
      <c r="GY10" s="4"/>
      <c r="GZ10" s="107"/>
      <c r="HA10" s="107"/>
      <c r="HB10" s="107">
        <v>1</v>
      </c>
      <c r="HC10" s="107" t="s">
        <v>256</v>
      </c>
      <c r="HD10" s="108"/>
      <c r="HE10" s="108"/>
      <c r="HF10" s="108"/>
      <c r="HG10" s="108"/>
      <c r="HH10" s="108"/>
      <c r="HI10" s="108" t="s">
        <v>257</v>
      </c>
      <c r="HJ10" s="3">
        <v>11676</v>
      </c>
      <c r="HK10" s="2" t="s">
        <v>255</v>
      </c>
      <c r="HL10" s="105"/>
    </row>
    <row r="11" spans="1:220" s="1" customFormat="1" x14ac:dyDescent="0.45">
      <c r="A11" s="11">
        <v>1.1000000000000001</v>
      </c>
      <c r="B11" s="133" t="s">
        <v>334</v>
      </c>
      <c r="C11" s="135">
        <v>173</v>
      </c>
      <c r="D11" s="113">
        <v>1</v>
      </c>
      <c r="E11" s="113">
        <v>35</v>
      </c>
      <c r="F11" s="18" t="e">
        <v>#DIV/0!</v>
      </c>
      <c r="G11" s="114">
        <v>43519</v>
      </c>
      <c r="H11" s="115">
        <v>30</v>
      </c>
      <c r="I11" s="115">
        <v>14</v>
      </c>
      <c r="J11" s="3" t="s">
        <v>8</v>
      </c>
      <c r="K11" s="115">
        <v>66</v>
      </c>
      <c r="L11" s="10" t="s">
        <v>389</v>
      </c>
      <c r="M11" s="122" t="s">
        <v>0</v>
      </c>
      <c r="N11" s="123" t="e">
        <v>#VALUE!</v>
      </c>
      <c r="O11" s="49">
        <v>4.5</v>
      </c>
      <c r="P11" s="5" t="s">
        <v>0</v>
      </c>
      <c r="Q11" s="8" t="s">
        <v>0</v>
      </c>
      <c r="R11" s="8">
        <v>0</v>
      </c>
      <c r="S11" s="115" t="s">
        <v>0</v>
      </c>
      <c r="T11" s="115" t="s">
        <v>0</v>
      </c>
      <c r="U11" s="115" t="s">
        <v>0</v>
      </c>
      <c r="V11" s="115" t="s">
        <v>0</v>
      </c>
      <c r="W11" s="115" t="s">
        <v>0</v>
      </c>
      <c r="X11" s="99">
        <v>5</v>
      </c>
      <c r="Y11" s="98">
        <v>1</v>
      </c>
      <c r="Z11" s="99">
        <v>5</v>
      </c>
      <c r="AA11" s="98">
        <v>1</v>
      </c>
      <c r="AB11" s="8">
        <v>1</v>
      </c>
      <c r="AC11" s="98">
        <v>1</v>
      </c>
      <c r="AD11" s="5">
        <v>9</v>
      </c>
      <c r="AE11" s="100">
        <v>10</v>
      </c>
      <c r="AF11" s="98">
        <v>1</v>
      </c>
      <c r="AG11" s="98">
        <v>1</v>
      </c>
      <c r="AH11" s="6">
        <v>5</v>
      </c>
      <c r="AI11" s="7">
        <v>1</v>
      </c>
      <c r="AJ11" s="7">
        <v>1</v>
      </c>
      <c r="AK11" s="6">
        <v>10</v>
      </c>
      <c r="AL11" s="8" t="s">
        <v>0</v>
      </c>
      <c r="AM11" s="8" t="s">
        <v>0</v>
      </c>
      <c r="AN11" s="8">
        <v>0</v>
      </c>
      <c r="AO11" s="8">
        <v>1</v>
      </c>
      <c r="AP11" s="8">
        <v>1</v>
      </c>
      <c r="AQ11" s="8" t="s">
        <v>0</v>
      </c>
      <c r="AR11" s="115" t="s">
        <v>0</v>
      </c>
      <c r="AS11" s="115">
        <v>1</v>
      </c>
      <c r="AT11" s="92">
        <v>1</v>
      </c>
      <c r="AU11" s="92">
        <v>1</v>
      </c>
      <c r="AV11" s="92">
        <v>1</v>
      </c>
      <c r="AW11" s="92">
        <v>1</v>
      </c>
      <c r="AX11" s="8">
        <v>0</v>
      </c>
      <c r="AY11" s="8">
        <v>0</v>
      </c>
      <c r="AZ11" s="8">
        <v>1</v>
      </c>
      <c r="BA11" s="8">
        <v>1</v>
      </c>
      <c r="BB11" s="8">
        <v>1</v>
      </c>
      <c r="BC11" s="8">
        <v>0</v>
      </c>
      <c r="BD11" s="8">
        <v>0</v>
      </c>
      <c r="BE11" s="7">
        <v>5</v>
      </c>
      <c r="BF11" s="7">
        <v>1</v>
      </c>
      <c r="BG11" s="7">
        <v>5</v>
      </c>
      <c r="BH11" s="7">
        <v>1</v>
      </c>
      <c r="BI11" s="7">
        <v>3</v>
      </c>
      <c r="BJ11" s="7">
        <v>1</v>
      </c>
      <c r="BK11" s="7">
        <v>2</v>
      </c>
      <c r="BL11" s="7">
        <v>1</v>
      </c>
      <c r="BM11" s="7">
        <v>2</v>
      </c>
      <c r="BN11" s="7">
        <v>1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7</v>
      </c>
      <c r="BV11" s="7">
        <v>1</v>
      </c>
      <c r="BW11" s="7">
        <v>3</v>
      </c>
      <c r="BX11" s="7">
        <v>1</v>
      </c>
      <c r="BY11" s="7">
        <v>3</v>
      </c>
      <c r="BZ11" s="7">
        <v>1</v>
      </c>
      <c r="CA11" s="7">
        <v>2</v>
      </c>
      <c r="CB11" s="7">
        <v>1</v>
      </c>
      <c r="CC11" s="7">
        <v>8</v>
      </c>
      <c r="CD11" s="7">
        <v>1</v>
      </c>
      <c r="CE11" s="101">
        <v>7</v>
      </c>
      <c r="CF11" s="101">
        <v>1</v>
      </c>
      <c r="CG11" s="101">
        <v>1</v>
      </c>
      <c r="CH11" s="101">
        <v>1</v>
      </c>
      <c r="CI11" s="101">
        <v>2</v>
      </c>
      <c r="CJ11" s="101">
        <v>1</v>
      </c>
      <c r="CK11" s="8" t="s">
        <v>265</v>
      </c>
      <c r="CL11" s="30">
        <v>43</v>
      </c>
      <c r="CM11" s="8" t="s">
        <v>0</v>
      </c>
      <c r="CN11" s="98" t="s">
        <v>0</v>
      </c>
      <c r="CO11" s="47" t="s">
        <v>0</v>
      </c>
      <c r="CP11" s="115" t="s">
        <v>0</v>
      </c>
      <c r="CQ11" s="22" t="s">
        <v>0</v>
      </c>
      <c r="CR11" s="22" t="s">
        <v>0</v>
      </c>
      <c r="CS11" s="22" t="s">
        <v>0</v>
      </c>
      <c r="CT11" s="5">
        <v>0</v>
      </c>
      <c r="CU11" s="115" t="s">
        <v>291</v>
      </c>
      <c r="CV11" s="22" t="s">
        <v>235</v>
      </c>
      <c r="CW11" s="124">
        <v>5</v>
      </c>
      <c r="CX11" s="8">
        <v>2</v>
      </c>
      <c r="CY11" s="92">
        <v>1</v>
      </c>
      <c r="CZ11" s="6">
        <v>1</v>
      </c>
      <c r="DA11" s="124">
        <v>8</v>
      </c>
      <c r="DB11" s="8">
        <v>5</v>
      </c>
      <c r="DC11" s="92">
        <v>1</v>
      </c>
      <c r="DD11" s="6">
        <v>2</v>
      </c>
      <c r="DE11" s="22" t="s">
        <v>157</v>
      </c>
      <c r="DF11" s="124">
        <v>2</v>
      </c>
      <c r="DG11" s="8">
        <v>0</v>
      </c>
      <c r="DH11" s="92">
        <v>0</v>
      </c>
      <c r="DI11" s="6">
        <v>0</v>
      </c>
      <c r="DJ11" s="124">
        <v>5</v>
      </c>
      <c r="DK11" s="8">
        <v>2</v>
      </c>
      <c r="DL11" s="92">
        <v>1</v>
      </c>
      <c r="DM11" s="6">
        <v>1</v>
      </c>
      <c r="DN11" s="22" t="s">
        <v>161</v>
      </c>
      <c r="DO11" s="124">
        <v>5</v>
      </c>
      <c r="DP11" s="8">
        <v>2</v>
      </c>
      <c r="DQ11" s="92">
        <v>1</v>
      </c>
      <c r="DR11" s="6">
        <v>1</v>
      </c>
      <c r="DS11" s="124">
        <v>8</v>
      </c>
      <c r="DT11" s="8">
        <v>5</v>
      </c>
      <c r="DU11" s="92">
        <v>1</v>
      </c>
      <c r="DV11" s="6">
        <v>2</v>
      </c>
      <c r="DW11" s="22" t="s">
        <v>164</v>
      </c>
      <c r="DX11" s="93" t="s">
        <v>0</v>
      </c>
      <c r="DY11" s="8">
        <v>0</v>
      </c>
      <c r="DZ11" s="92">
        <v>0</v>
      </c>
      <c r="EA11" s="6">
        <v>0</v>
      </c>
      <c r="EB11" s="124">
        <v>2</v>
      </c>
      <c r="EC11" s="8">
        <v>0</v>
      </c>
      <c r="ED11" s="92">
        <v>0</v>
      </c>
      <c r="EE11" s="6">
        <v>0</v>
      </c>
      <c r="EF11" s="22" t="s">
        <v>166</v>
      </c>
      <c r="EG11" s="93" t="s">
        <v>0</v>
      </c>
      <c r="EH11" s="8">
        <v>0</v>
      </c>
      <c r="EI11" s="92">
        <v>0</v>
      </c>
      <c r="EJ11" s="6">
        <v>0</v>
      </c>
      <c r="EK11" s="93" t="s">
        <v>0</v>
      </c>
      <c r="EL11" s="8">
        <v>0</v>
      </c>
      <c r="EM11" s="92">
        <v>0</v>
      </c>
      <c r="EN11" s="6">
        <v>0</v>
      </c>
      <c r="EO11" s="10" t="s">
        <v>170</v>
      </c>
      <c r="EP11" s="93" t="s">
        <v>0</v>
      </c>
      <c r="EQ11" s="8">
        <v>0</v>
      </c>
      <c r="ER11" s="92">
        <v>0</v>
      </c>
      <c r="ES11" s="6">
        <v>0</v>
      </c>
      <c r="ET11" s="93" t="s">
        <v>0</v>
      </c>
      <c r="EU11" s="8">
        <v>0</v>
      </c>
      <c r="EV11" s="92">
        <v>0</v>
      </c>
      <c r="EW11" s="6">
        <v>0</v>
      </c>
      <c r="EX11" s="22" t="s">
        <v>172</v>
      </c>
      <c r="EY11" s="124">
        <v>5</v>
      </c>
      <c r="EZ11" s="8">
        <v>2</v>
      </c>
      <c r="FA11" s="92">
        <v>1</v>
      </c>
      <c r="FB11" s="6">
        <v>1</v>
      </c>
      <c r="FC11" s="124">
        <v>2</v>
      </c>
      <c r="FD11" s="8">
        <v>0</v>
      </c>
      <c r="FE11" s="92">
        <v>0</v>
      </c>
      <c r="FF11" s="6">
        <v>0</v>
      </c>
      <c r="FG11" s="22" t="s">
        <v>175</v>
      </c>
      <c r="FH11" s="124">
        <v>2</v>
      </c>
      <c r="FI11" s="8">
        <v>0</v>
      </c>
      <c r="FJ11" s="92">
        <v>0</v>
      </c>
      <c r="FK11" s="6">
        <v>0</v>
      </c>
      <c r="FL11" s="93" t="s">
        <v>0</v>
      </c>
      <c r="FM11" s="8">
        <v>0</v>
      </c>
      <c r="FN11" s="92">
        <v>0</v>
      </c>
      <c r="FO11" s="6">
        <v>0</v>
      </c>
      <c r="FP11" s="22" t="s">
        <v>177</v>
      </c>
      <c r="FQ11" s="93" t="s">
        <v>0</v>
      </c>
      <c r="FR11" s="8">
        <v>0</v>
      </c>
      <c r="FS11" s="92">
        <v>0</v>
      </c>
      <c r="FT11" s="6">
        <v>0</v>
      </c>
      <c r="FU11" s="93" t="s">
        <v>0</v>
      </c>
      <c r="FV11" s="8">
        <v>0</v>
      </c>
      <c r="FW11" s="92">
        <v>0</v>
      </c>
      <c r="FX11" s="6">
        <v>0</v>
      </c>
      <c r="FY11" s="43">
        <v>6</v>
      </c>
      <c r="FZ11" s="43">
        <v>0</v>
      </c>
      <c r="GA11" s="43">
        <v>0</v>
      </c>
      <c r="GB11" s="46">
        <v>1</v>
      </c>
      <c r="GC11" s="47">
        <v>2</v>
      </c>
      <c r="GD11" s="47">
        <v>2</v>
      </c>
      <c r="GE11" s="47">
        <v>2</v>
      </c>
      <c r="GF11" s="47">
        <v>2</v>
      </c>
      <c r="GG11" s="93">
        <v>18</v>
      </c>
      <c r="GH11" s="6">
        <v>8</v>
      </c>
      <c r="GI11" s="92">
        <v>6</v>
      </c>
      <c r="GJ11" s="6">
        <v>8</v>
      </c>
      <c r="GK11" s="92">
        <v>5</v>
      </c>
      <c r="GL11" s="6">
        <v>7</v>
      </c>
      <c r="GM11" s="92">
        <v>5</v>
      </c>
      <c r="GN11" s="6">
        <v>7</v>
      </c>
      <c r="GO11" s="92">
        <v>5</v>
      </c>
      <c r="GP11" s="6">
        <v>7</v>
      </c>
      <c r="GQ11" s="8">
        <v>1</v>
      </c>
      <c r="GR11" s="6">
        <v>1</v>
      </c>
      <c r="GS11" s="8">
        <v>5</v>
      </c>
      <c r="GT11" s="6">
        <v>1</v>
      </c>
      <c r="GU11" s="6"/>
      <c r="GV11" s="115"/>
      <c r="GW11" s="22" t="s">
        <v>350</v>
      </c>
      <c r="GX11" s="5">
        <v>1</v>
      </c>
      <c r="GY11" s="4">
        <v>1</v>
      </c>
      <c r="GZ11" s="107">
        <v>1</v>
      </c>
      <c r="HA11" s="107"/>
      <c r="HB11" s="107"/>
      <c r="HC11" s="107" t="s">
        <v>351</v>
      </c>
      <c r="HD11" s="108"/>
      <c r="HE11" s="108"/>
      <c r="HF11" s="108"/>
      <c r="HG11" s="108"/>
      <c r="HH11" s="108"/>
      <c r="HI11" s="108"/>
      <c r="HJ11" s="115">
        <v>12048</v>
      </c>
      <c r="HK11" s="115" t="s">
        <v>349</v>
      </c>
      <c r="HL11" s="115"/>
    </row>
    <row r="12" spans="1:220" s="1" customFormat="1" x14ac:dyDescent="0.45">
      <c r="A12" s="11">
        <v>1.1000000000000001</v>
      </c>
      <c r="B12" s="134" t="s">
        <v>357</v>
      </c>
      <c r="C12" s="135">
        <v>174</v>
      </c>
      <c r="D12" s="2">
        <v>2</v>
      </c>
      <c r="E12" s="2">
        <v>51</v>
      </c>
      <c r="F12" s="18">
        <v>37.324029372388331</v>
      </c>
      <c r="G12" s="97">
        <v>43558</v>
      </c>
      <c r="H12" s="3">
        <v>37</v>
      </c>
      <c r="I12" s="3">
        <v>10</v>
      </c>
      <c r="J12" s="3" t="s">
        <v>329</v>
      </c>
      <c r="K12" s="3">
        <v>58</v>
      </c>
      <c r="L12" s="10" t="s">
        <v>389</v>
      </c>
      <c r="M12" s="17">
        <v>8</v>
      </c>
      <c r="N12" s="16">
        <v>42</v>
      </c>
      <c r="O12" s="15">
        <v>4.5</v>
      </c>
      <c r="P12" s="9">
        <v>7</v>
      </c>
      <c r="Q12" s="12">
        <v>12</v>
      </c>
      <c r="R12" s="8">
        <v>1</v>
      </c>
      <c r="S12" s="3">
        <v>1</v>
      </c>
      <c r="T12" s="3">
        <v>1</v>
      </c>
      <c r="U12" s="3">
        <v>1</v>
      </c>
      <c r="V12" s="3">
        <v>1</v>
      </c>
      <c r="W12" s="11">
        <v>1</v>
      </c>
      <c r="X12" s="99">
        <v>6</v>
      </c>
      <c r="Y12" s="98">
        <v>1</v>
      </c>
      <c r="Z12" s="99">
        <v>6</v>
      </c>
      <c r="AA12" s="98">
        <v>1</v>
      </c>
      <c r="AB12" s="8">
        <v>1</v>
      </c>
      <c r="AC12" s="98">
        <v>1</v>
      </c>
      <c r="AD12" s="9">
        <v>8</v>
      </c>
      <c r="AE12" s="100">
        <v>8</v>
      </c>
      <c r="AF12" s="98">
        <v>1</v>
      </c>
      <c r="AG12" s="98">
        <v>1</v>
      </c>
      <c r="AH12" s="7">
        <v>7</v>
      </c>
      <c r="AI12" s="7">
        <v>1</v>
      </c>
      <c r="AJ12" s="7">
        <v>1</v>
      </c>
      <c r="AK12" s="7">
        <v>12</v>
      </c>
      <c r="AL12" s="9">
        <v>0</v>
      </c>
      <c r="AM12" s="9">
        <v>1</v>
      </c>
      <c r="AN12" s="9" t="s">
        <v>0</v>
      </c>
      <c r="AO12" s="9">
        <v>0</v>
      </c>
      <c r="AP12" s="9">
        <v>1</v>
      </c>
      <c r="AQ12" s="9">
        <v>1</v>
      </c>
      <c r="AR12" s="9">
        <v>0</v>
      </c>
      <c r="AS12" s="14">
        <v>0</v>
      </c>
      <c r="AT12" s="10">
        <v>0</v>
      </c>
      <c r="AU12" s="10">
        <v>0</v>
      </c>
      <c r="AV12" s="9">
        <v>1</v>
      </c>
      <c r="AW12" s="10">
        <v>1</v>
      </c>
      <c r="AX12" s="9">
        <v>1</v>
      </c>
      <c r="AY12" s="10">
        <v>0</v>
      </c>
      <c r="AZ12" s="9">
        <v>1</v>
      </c>
      <c r="BA12" s="9">
        <v>0</v>
      </c>
      <c r="BB12" s="10">
        <v>0</v>
      </c>
      <c r="BC12" s="9">
        <v>1</v>
      </c>
      <c r="BD12" s="10">
        <v>0</v>
      </c>
      <c r="BE12" s="7">
        <f>COUNTIF(AL12:AS12,"&gt;=1")+COUNTIF(AX12,"&gt;=1")+COUNTIF(AZ12,"&gt;=1")+COUNTIF(BA12,"&gt;=1")+COUNTIF(BC12,"&gt;=1")</f>
        <v>6</v>
      </c>
      <c r="BF12" s="7">
        <v>1</v>
      </c>
      <c r="BG12" s="7">
        <f>COUNTIF(AT12:AW12,"&gt;=1")+COUNTIF(AY12,"&gt;=1")+COUNTIF(BB12,"&gt;=1")+COUNTIF(BD12,"&gt;=1")</f>
        <v>2</v>
      </c>
      <c r="BH12" s="7">
        <v>1</v>
      </c>
      <c r="BI12" s="7">
        <f>COUNTIF(BD12,"&gt;=1")+COUNTIF(BC12,"&gt;=1")+COUNTIF(BB12,"&gt;=1")+COUNTIF(BA12,"&gt;=1")+COUNTIF(AZ12,"&gt;=1")</f>
        <v>2</v>
      </c>
      <c r="BJ12" s="7">
        <v>1</v>
      </c>
      <c r="BK12" s="7">
        <f>COUNTIF(BC12,"&gt;=1")+COUNTIF(BA12,"&gt;=1")+COUNTIF(AZ12,"&gt;=1")</f>
        <v>2</v>
      </c>
      <c r="BL12" s="7">
        <v>1</v>
      </c>
      <c r="BM12" s="7">
        <f>COUNTIF(AZ12,"&gt;=1")+COUNTIF(BC12,"&gt;=1")+COUNTIF(BA12,"&gt;=1")+COUNTIF(AX12,"&gt;=1")+COUNTIF(AN12,"&gt;=1")</f>
        <v>3</v>
      </c>
      <c r="BN12" s="7">
        <v>1</v>
      </c>
      <c r="BO12" s="7">
        <f>COUNTIF(AL12,"&gt;=1")+COUNTIF(AN12,"&gt;=1")+COUNTIF(AX12,"&gt;=1")+COUNTIF(AY12,"&gt;=1")</f>
        <v>1</v>
      </c>
      <c r="BP12" s="7">
        <v>1</v>
      </c>
      <c r="BQ12" s="7">
        <f>COUNTIF(AL12,"&gt;=1")+COUNTIF(AN12,"&gt;=1")+COUNTIF(AX12,"&gt;=1")</f>
        <v>1</v>
      </c>
      <c r="BR12" s="7">
        <v>1</v>
      </c>
      <c r="BS12" s="7">
        <f>COUNTIF(AL12,"&gt;=1")+COUNTIF(AM12,"&gt;=1")</f>
        <v>1</v>
      </c>
      <c r="BT12" s="7">
        <v>1</v>
      </c>
      <c r="BU12" s="7">
        <f>COUNTIF(AM12,"&gt;=1")+COUNTIF(AO12,"&gt;=1")+COUNTIF(AP12,"&gt;=1")+COUNTIF(AQ12,"&gt;=1")+COUNTIF(AR12,"&gt;=1")+COUNTIF(AS12,"&gt;=1")+COUNTIF(AT12,"&gt;=1")+COUNTIF(AU12,"&gt;=1")+COUNTIF(AV12,"&gt;=1")+COUNTIF(AW12,"&gt;=1")</f>
        <v>5</v>
      </c>
      <c r="BV12" s="7">
        <v>1</v>
      </c>
      <c r="BW12" s="7">
        <f>COUNTIF(AO12,"&gt;=1")+COUNTIF(AQ12,"&gt;=1")+COUNTIF(AR12,"&gt;=1")+COUNTIF(AV12,"&gt;=1")+COUNTIF(AM12,"&gt;=1")+COUNTIF(AP12,"&gt;=1")</f>
        <v>4</v>
      </c>
      <c r="BX12" s="7">
        <v>1</v>
      </c>
      <c r="BY12" s="7">
        <f>COUNTIF(AP12,"&gt;=1")+COUNTIF(AR12,"&gt;=1")+COUNTIF(AS12,"&gt;=1")+COUNTIF(AO12,"&gt;=1")+COUNTIF(AQ12,"&gt;=1")</f>
        <v>2</v>
      </c>
      <c r="BZ12" s="7">
        <v>1</v>
      </c>
      <c r="CA12" s="7">
        <f>COUNTIF(BD12,"&gt;=1")+COUNTIF(BC12,"&gt;=1")+COUNTIF(BA12,"&gt;=1")+COUNTIF(BB12,"&gt;=1")</f>
        <v>1</v>
      </c>
      <c r="CB12" s="7">
        <v>1</v>
      </c>
      <c r="CC12" s="7">
        <f>COUNTIF(AL12,"&gt;=1")+COUNTIF(AM12,"&gt;=1")+COUNTIF(AN12,"&gt;=1")+COUNTIF(AO12,"&gt;=1")+COUNTIF(AP12,"&gt;=1")+COUNTIF(AQ12,"&gt;=1")+COUNTIF(AR12,"&gt;=1")+COUNTIF(AS12,"&gt;=1")+COUNTIF(AT12,"&gt;=1")+COUNTIF(AU12,"&gt;=1")+COUNTIF(AV12,"&gt;=1")+COUNTIF(AW12,"&gt;=1")+COUNTIF(AX12,"&gt;=1")+COUNTIF(AY12,"&gt;=1")+COUNTIF(AZ12,"&gt;=1")</f>
        <v>7</v>
      </c>
      <c r="CD12" s="7">
        <v>1</v>
      </c>
      <c r="CE12" s="101">
        <f>COUNTIF(AO12,"&gt;=1")+COUNTIF(AP12,"&gt;=1")+COUNTIF(AQ12,"&gt;=1")+COUNTIF(AR12,"&gt;=1")+COUNTIF(AS12,"&gt;=1")+COUNTIF(AU12,"&gt;=1")+COUNTIF(AV12,"&gt;=1")+COUNTIF(AW12,"&gt;=1")+COUNTIF(AT12,"&gt;=1")</f>
        <v>4</v>
      </c>
      <c r="CF12" s="101">
        <f>COUNTIF(CE12,"&gt;=1")</f>
        <v>1</v>
      </c>
      <c r="CG12" s="102">
        <f>COUNTIF(AL12,"&gt;=1")+COUNTIF(AN12,"&gt;=1")+COUNTIF(AX12,"&gt;=1")</f>
        <v>1</v>
      </c>
      <c r="CH12" s="101">
        <f>COUNTIF(CG12,"&gt;=1")</f>
        <v>1</v>
      </c>
      <c r="CI12" s="101">
        <f>COUNTIF(BB12,"&gt;=1")+COUNTIF(BC12,"&gt;=1")+COUNTIF(BD12,"&gt;=1")+COUNTIF(BA12,"&gt;=1")</f>
        <v>1</v>
      </c>
      <c r="CJ12" s="101">
        <f>COUNTIF(CI12,"&gt;=1")</f>
        <v>1</v>
      </c>
      <c r="CK12" s="12" t="s">
        <v>242</v>
      </c>
      <c r="CL12" s="13">
        <v>41</v>
      </c>
      <c r="CM12" s="12">
        <v>1</v>
      </c>
      <c r="CN12" s="99" t="s">
        <v>359</v>
      </c>
      <c r="CO12" s="103">
        <v>1</v>
      </c>
      <c r="CP12" s="11" t="s">
        <v>360</v>
      </c>
      <c r="CQ12" s="10">
        <v>2</v>
      </c>
      <c r="CR12" s="10">
        <v>2</v>
      </c>
      <c r="CS12" s="10">
        <v>2</v>
      </c>
      <c r="CT12" s="9">
        <v>0</v>
      </c>
      <c r="CU12" s="3" t="s">
        <v>220</v>
      </c>
      <c r="CV12" s="3" t="s">
        <v>221</v>
      </c>
      <c r="CW12" s="104">
        <v>3</v>
      </c>
      <c r="CX12" s="105">
        <v>0</v>
      </c>
      <c r="CY12" s="92">
        <v>0</v>
      </c>
      <c r="CZ12" s="6">
        <v>0</v>
      </c>
      <c r="DA12" s="104">
        <v>4</v>
      </c>
      <c r="DB12" s="105">
        <v>1</v>
      </c>
      <c r="DC12" s="92">
        <v>1</v>
      </c>
      <c r="DD12" s="6">
        <v>1</v>
      </c>
      <c r="DE12" s="3" t="s">
        <v>222</v>
      </c>
      <c r="DF12" s="104">
        <v>6</v>
      </c>
      <c r="DG12" s="105">
        <v>3</v>
      </c>
      <c r="DH12" s="92">
        <v>1</v>
      </c>
      <c r="DI12" s="6">
        <v>1</v>
      </c>
      <c r="DJ12" s="104">
        <v>6</v>
      </c>
      <c r="DK12" s="105">
        <v>3</v>
      </c>
      <c r="DL12" s="92">
        <v>1</v>
      </c>
      <c r="DM12" s="6">
        <v>1</v>
      </c>
      <c r="DN12" s="3" t="s">
        <v>223</v>
      </c>
      <c r="DO12" s="104">
        <v>3</v>
      </c>
      <c r="DP12" s="105">
        <v>0</v>
      </c>
      <c r="DQ12" s="106">
        <v>0</v>
      </c>
      <c r="DR12" s="6">
        <v>0</v>
      </c>
      <c r="DS12" s="104">
        <v>5</v>
      </c>
      <c r="DT12" s="105">
        <v>2</v>
      </c>
      <c r="DU12" s="106">
        <v>1</v>
      </c>
      <c r="DV12" s="6">
        <v>1</v>
      </c>
      <c r="DW12" s="3" t="s">
        <v>224</v>
      </c>
      <c r="DX12" s="3" t="s">
        <v>0</v>
      </c>
      <c r="DY12" s="105">
        <v>0</v>
      </c>
      <c r="DZ12" s="92">
        <v>0</v>
      </c>
      <c r="EA12" s="6">
        <v>0</v>
      </c>
      <c r="EB12" s="104">
        <v>3</v>
      </c>
      <c r="EC12" s="105">
        <v>0</v>
      </c>
      <c r="ED12" s="92">
        <v>0</v>
      </c>
      <c r="EE12" s="6">
        <v>0</v>
      </c>
      <c r="EF12" s="3" t="s">
        <v>225</v>
      </c>
      <c r="EG12" s="3" t="s">
        <v>0</v>
      </c>
      <c r="EH12" s="105">
        <v>0</v>
      </c>
      <c r="EI12" s="92">
        <v>0</v>
      </c>
      <c r="EJ12" s="6">
        <v>0</v>
      </c>
      <c r="EK12" s="3" t="s">
        <v>0</v>
      </c>
      <c r="EL12" s="105">
        <v>0</v>
      </c>
      <c r="EM12" s="106">
        <v>0</v>
      </c>
      <c r="EN12" s="6">
        <v>0</v>
      </c>
      <c r="EO12" s="3" t="s">
        <v>226</v>
      </c>
      <c r="EP12" s="104">
        <v>4</v>
      </c>
      <c r="EQ12" s="105">
        <v>1</v>
      </c>
      <c r="ER12" s="106">
        <v>1</v>
      </c>
      <c r="ES12" s="6">
        <v>1</v>
      </c>
      <c r="ET12" s="104">
        <v>5</v>
      </c>
      <c r="EU12" s="105">
        <v>2</v>
      </c>
      <c r="EV12" s="106">
        <v>1</v>
      </c>
      <c r="EW12" s="6">
        <v>1</v>
      </c>
      <c r="EX12" s="3" t="s">
        <v>227</v>
      </c>
      <c r="EY12" s="3" t="s">
        <v>0</v>
      </c>
      <c r="EZ12" s="105">
        <v>0</v>
      </c>
      <c r="FA12" s="106">
        <v>0</v>
      </c>
      <c r="FB12" s="6">
        <v>0</v>
      </c>
      <c r="FC12" s="3" t="s">
        <v>0</v>
      </c>
      <c r="FD12" s="105">
        <v>0</v>
      </c>
      <c r="FE12" s="106">
        <v>0</v>
      </c>
      <c r="FF12" s="6">
        <v>0</v>
      </c>
      <c r="FG12" s="3" t="s">
        <v>228</v>
      </c>
      <c r="FH12" s="104">
        <v>3</v>
      </c>
      <c r="FI12" s="105">
        <v>0</v>
      </c>
      <c r="FJ12" s="106">
        <v>0</v>
      </c>
      <c r="FK12" s="6">
        <v>0</v>
      </c>
      <c r="FL12" s="104">
        <v>3</v>
      </c>
      <c r="FM12" s="105">
        <v>0</v>
      </c>
      <c r="FN12" s="106">
        <v>0</v>
      </c>
      <c r="FO12" s="6">
        <v>0</v>
      </c>
      <c r="FP12" s="3" t="s">
        <v>229</v>
      </c>
      <c r="FQ12" s="104">
        <v>3</v>
      </c>
      <c r="FR12" s="105">
        <v>0</v>
      </c>
      <c r="FS12" s="106">
        <v>0</v>
      </c>
      <c r="FT12" s="6">
        <v>0</v>
      </c>
      <c r="FU12" s="3" t="s">
        <v>0</v>
      </c>
      <c r="FV12" s="105">
        <v>0</v>
      </c>
      <c r="FW12" s="106">
        <v>0</v>
      </c>
      <c r="FX12" s="6">
        <v>0</v>
      </c>
      <c r="FY12" s="43">
        <v>6</v>
      </c>
      <c r="FZ12" s="43">
        <v>0</v>
      </c>
      <c r="GA12" s="43">
        <v>0</v>
      </c>
      <c r="GB12" s="46">
        <v>1</v>
      </c>
      <c r="GC12" s="47">
        <v>2</v>
      </c>
      <c r="GD12" s="47">
        <v>2</v>
      </c>
      <c r="GE12" s="47">
        <v>2</v>
      </c>
      <c r="GF12" s="47">
        <v>2</v>
      </c>
      <c r="GG12" s="93">
        <v>12</v>
      </c>
      <c r="GH12" s="6">
        <v>6</v>
      </c>
      <c r="GI12" s="92">
        <v>6</v>
      </c>
      <c r="GJ12" s="6">
        <v>6</v>
      </c>
      <c r="GK12" s="92">
        <v>4</v>
      </c>
      <c r="GL12" s="6">
        <v>4</v>
      </c>
      <c r="GM12" s="92">
        <v>4</v>
      </c>
      <c r="GN12" s="6">
        <v>4</v>
      </c>
      <c r="GO12" s="92">
        <v>2</v>
      </c>
      <c r="GP12" s="6">
        <v>2</v>
      </c>
      <c r="GQ12" s="8">
        <v>4</v>
      </c>
      <c r="GR12" s="6">
        <v>4</v>
      </c>
      <c r="GS12" s="8">
        <v>2</v>
      </c>
      <c r="GT12" s="6">
        <v>4</v>
      </c>
      <c r="GU12" s="7"/>
      <c r="GV12" s="3"/>
      <c r="GW12" s="22" t="s">
        <v>252</v>
      </c>
      <c r="GX12" s="5">
        <v>1</v>
      </c>
      <c r="GY12" s="4"/>
      <c r="GZ12" s="107">
        <v>1</v>
      </c>
      <c r="HA12" s="107"/>
      <c r="HB12" s="107"/>
      <c r="HC12" s="107" t="s">
        <v>253</v>
      </c>
      <c r="HD12" s="108">
        <v>1</v>
      </c>
      <c r="HE12" s="108"/>
      <c r="HF12" s="108"/>
      <c r="HG12" s="108"/>
      <c r="HH12" s="108"/>
      <c r="HI12" s="108" t="s">
        <v>358</v>
      </c>
      <c r="HJ12" s="3">
        <v>13934</v>
      </c>
      <c r="HK12" s="2" t="s">
        <v>361</v>
      </c>
      <c r="HL12" s="105"/>
    </row>
    <row r="13" spans="1:220" s="1" customFormat="1" x14ac:dyDescent="0.45">
      <c r="A13" s="44">
        <v>1.1000000000000001</v>
      </c>
      <c r="B13" s="131" t="s">
        <v>328</v>
      </c>
      <c r="C13" s="135">
        <v>175</v>
      </c>
      <c r="D13" s="24">
        <v>2</v>
      </c>
      <c r="E13" s="2">
        <v>22</v>
      </c>
      <c r="F13" s="18" t="e">
        <f>#REF!/#REF!/#REF!</f>
        <v>#REF!</v>
      </c>
      <c r="G13" s="97">
        <v>43560</v>
      </c>
      <c r="H13" s="3" t="s">
        <v>1</v>
      </c>
      <c r="I13" s="3">
        <v>8</v>
      </c>
      <c r="J13" s="11" t="str">
        <f>IF(I13&gt;=21,"4(≧21)",IF(I13&gt;=11,"3(11-20)",IF(I13&gt;=6,"2(6-10)",IF(I13&gt;=0,"1(≦5)",IF(I13=0," ")))))</f>
        <v>2(6-10)</v>
      </c>
      <c r="K13" s="3">
        <v>63</v>
      </c>
      <c r="L13" s="10" t="s">
        <v>389</v>
      </c>
      <c r="M13" s="17" t="s">
        <v>1</v>
      </c>
      <c r="N13" s="16" t="e">
        <f>E13-M13</f>
        <v>#VALUE!</v>
      </c>
      <c r="O13" s="15">
        <v>1</v>
      </c>
      <c r="P13" s="9" t="s">
        <v>1</v>
      </c>
      <c r="Q13" s="12" t="s">
        <v>1</v>
      </c>
      <c r="R13" s="8">
        <v>1</v>
      </c>
      <c r="S13" s="3" t="s">
        <v>0</v>
      </c>
      <c r="T13" s="3" t="s">
        <v>0</v>
      </c>
      <c r="U13" s="3" t="s">
        <v>0</v>
      </c>
      <c r="V13" s="3" t="s">
        <v>0</v>
      </c>
      <c r="W13" s="11">
        <v>0</v>
      </c>
      <c r="X13" s="99">
        <f>COUNTIF(AL13:AS13,"&gt;=1")+COUNTIF(AX13,"&gt;=1")+COUNTIF(AX13,"&gt;=1")+COUNTIF(AZ13,"&gt;=1")+COUNTIF(BA13,"&gt;=1")+COUNTIF(BC13,"&gt;=1")</f>
        <v>0</v>
      </c>
      <c r="Y13" s="98">
        <f>COUNTIF(X13,"&gt;=1")</f>
        <v>0</v>
      </c>
      <c r="Z13" s="99">
        <f>COUNTIF(AT13:AW13,"&gt;=1")+COUNTIF(BB13,"&gt;=1")+COUNTIF(BD13,"&gt;=1")</f>
        <v>0</v>
      </c>
      <c r="AA13" s="98">
        <f>COUNTIF(Z13,"&gt;=1")</f>
        <v>0</v>
      </c>
      <c r="AB13" s="8">
        <f>COUNTIF(AD13,"&gt;=2")</f>
        <v>0</v>
      </c>
      <c r="AC13" s="98">
        <f>COUNTIF(AD13,"&gt;=1")</f>
        <v>0</v>
      </c>
      <c r="AD13" s="9">
        <f>COUNTIF(AL13:AX13,"&gt;=1")+COUNTIF(AZ13,"&gt;=1")+COUNTIF(BA13,"&gt;=1")+COUNTIF(BC13,"&gt;=1")</f>
        <v>0</v>
      </c>
      <c r="AE13" s="100">
        <f>COUNTIF(AL13:BD13,"&gt;=1")</f>
        <v>0</v>
      </c>
      <c r="AF13" s="98">
        <f>COUNTIF(AE13,"&gt;=2")</f>
        <v>0</v>
      </c>
      <c r="AG13" s="98">
        <f>COUNTIF(AE13,"&gt;=1")</f>
        <v>0</v>
      </c>
      <c r="AH13" s="7">
        <f>COUNTIF(AL13:AR13,"&gt;=1")+COUNTIF(AV13,"&gt;=1")+COUNTIF(AX13,"&gt;=1")+COUNTIF(AZ13,"&gt;=1")+COUNTIF(BA13,"&gt;=1")+COUNTIF(BC13,"&gt;=1")</f>
        <v>0</v>
      </c>
      <c r="AI13" s="7">
        <f>COUNTIF(AH13,"&gt;=2")</f>
        <v>0</v>
      </c>
      <c r="AJ13" s="7">
        <f>COUNTIF(AH13,"&gt;=1")</f>
        <v>0</v>
      </c>
      <c r="AK13" s="7">
        <f>X13+Z13</f>
        <v>0</v>
      </c>
      <c r="AL13" s="9"/>
      <c r="AM13" s="9"/>
      <c r="AN13" s="9"/>
      <c r="AO13" s="9"/>
      <c r="AP13" s="9"/>
      <c r="AQ13" s="9"/>
      <c r="AR13" s="9"/>
      <c r="AS13" s="14"/>
      <c r="AT13" s="10"/>
      <c r="AU13" s="10"/>
      <c r="AV13" s="9"/>
      <c r="AW13" s="10"/>
      <c r="AX13" s="9"/>
      <c r="AY13" s="10"/>
      <c r="AZ13" s="9"/>
      <c r="BA13" s="9"/>
      <c r="BB13" s="10"/>
      <c r="BC13" s="9"/>
      <c r="BD13" s="10"/>
      <c r="BE13" s="7">
        <f>COUNTIF(AL13:AS13,"&gt;=1")+COUNTIF(AX13,"&gt;=1")+COUNTIF(AZ13,"&gt;=1")+COUNTIF(BA13,"&gt;=1")+COUNTIF(BC13,"&gt;=1")</f>
        <v>0</v>
      </c>
      <c r="BF13" s="7">
        <f>COUNTIF(BE13,"&gt;=1")</f>
        <v>0</v>
      </c>
      <c r="BG13" s="7">
        <f>COUNTIF(AT13:AW13,"&gt;=1")+COUNTIF(AY13,"&gt;=1")+COUNTIF(BB13,"&gt;=1")+COUNTIF(BD13,"&gt;=1")</f>
        <v>0</v>
      </c>
      <c r="BH13" s="7">
        <f>COUNTIF(BG13,"&gt;=1")</f>
        <v>0</v>
      </c>
      <c r="BI13" s="7">
        <f>COUNTIF(BD13,"&gt;=1")+COUNTIF(BC13,"&gt;=1")+COUNTIF(BB13,"&gt;=1")+COUNTIF(BA13,"&gt;=1")+COUNTIF(AZ13,"&gt;=1")</f>
        <v>0</v>
      </c>
      <c r="BJ13" s="7">
        <f>COUNTIF(BI13,"&gt;=1")</f>
        <v>0</v>
      </c>
      <c r="BK13" s="7">
        <f>COUNTIF(BC13,"&gt;=1")+COUNTIF(BA13,"&gt;=1")+COUNTIF(AZ13,"&gt;=1")</f>
        <v>0</v>
      </c>
      <c r="BL13" s="7">
        <f>COUNTIF(BK13,"&gt;=1")</f>
        <v>0</v>
      </c>
      <c r="BM13" s="7">
        <f>COUNTIF(AZ13,"&gt;=1")+COUNTIF(BC13,"&gt;=1")+COUNTIF(BA13,"&gt;=1")+COUNTIF(AX13,"&gt;=1")+COUNTIF(AN13,"&gt;=1")</f>
        <v>0</v>
      </c>
      <c r="BN13" s="7">
        <f>COUNTIF(BM13,"&gt;=1")</f>
        <v>0</v>
      </c>
      <c r="BO13" s="7">
        <f>COUNTIF(AL13,"&gt;=1")+COUNTIF(AN13,"&gt;=1")+COUNTIF(AX13,"&gt;=1")+COUNTIF(AY13,"&gt;=1")</f>
        <v>0</v>
      </c>
      <c r="BP13" s="7">
        <f>COUNTIF(BO13,"&gt;=1")</f>
        <v>0</v>
      </c>
      <c r="BQ13" s="7">
        <f>COUNTIF(AL13,"&gt;=1")+COUNTIF(AN13,"&gt;=1")+COUNTIF(AX13,"&gt;=1")</f>
        <v>0</v>
      </c>
      <c r="BR13" s="7">
        <f>COUNTIF(BQ13,"&gt;=1")</f>
        <v>0</v>
      </c>
      <c r="BS13" s="7">
        <f>COUNTIF(AL13,"&gt;=1")+COUNTIF(AM13,"&gt;=1")</f>
        <v>0</v>
      </c>
      <c r="BT13" s="7">
        <f>COUNTIF(BS13,"&gt;=1")</f>
        <v>0</v>
      </c>
      <c r="BU13" s="7">
        <f>COUNTIF(AM13,"&gt;=1")+COUNTIF(AO13,"&gt;=1")+COUNTIF(AP13,"&gt;=1")+COUNTIF(AQ13,"&gt;=1")+COUNTIF(AR13,"&gt;=1")+COUNTIF(AS13,"&gt;=1")+COUNTIF(AT13,"&gt;=1")+COUNTIF(AU13,"&gt;=1")+COUNTIF(AV13,"&gt;=1")+COUNTIF(AW13,"&gt;=1")</f>
        <v>0</v>
      </c>
      <c r="BV13" s="7">
        <f>COUNTIF(BU13,"&gt;=1")</f>
        <v>0</v>
      </c>
      <c r="BW13" s="7">
        <f>COUNTIF(AO13,"&gt;=1")+COUNTIF(AQ13,"&gt;=1")+COUNTIF(AR13,"&gt;=1")+COUNTIF(AV13,"&gt;=1")+COUNTIF(AM13,"&gt;=1")+COUNTIF(AP13,"&gt;=1")</f>
        <v>0</v>
      </c>
      <c r="BX13" s="7">
        <f>COUNTIF(BW13,"&gt;=1")</f>
        <v>0</v>
      </c>
      <c r="BY13" s="7">
        <f>COUNTIF(AP13,"&gt;=1")+COUNTIF(AR13,"&gt;=1")+COUNTIF(AS13,"&gt;=1")+COUNTIF(AO13,"&gt;=1")+COUNTIF(AQ13,"&gt;=1")</f>
        <v>0</v>
      </c>
      <c r="BZ13" s="7">
        <f>COUNTIF(BY13,"&gt;=1")</f>
        <v>0</v>
      </c>
      <c r="CA13" s="7">
        <f>COUNTIF(BD13,"&gt;=1")+COUNTIF(BC13,"&gt;=1")+COUNTIF(BA13,"&gt;=1")+COUNTIF(BB13,"&gt;=1")</f>
        <v>0</v>
      </c>
      <c r="CB13" s="7">
        <f>COUNTIF(CA13,"&gt;=1")</f>
        <v>0</v>
      </c>
      <c r="CC13" s="7">
        <f>COUNTIF(AL13,"&gt;=1")+COUNTIF(AM13,"&gt;=1")+COUNTIF(AN13,"&gt;=1")+COUNTIF(AO13,"&gt;=1")+COUNTIF(AP13,"&gt;=1")+COUNTIF(AQ13,"&gt;=1")+COUNTIF(AR13,"&gt;=1")+COUNTIF(AS13,"&gt;=1")+COUNTIF(AT13,"&gt;=1")+COUNTIF(AU13,"&gt;=1")+COUNTIF(AV13,"&gt;=1")+COUNTIF(AW13,"&gt;=1")+COUNTIF(AX13,"&gt;=1")+COUNTIF(AY13,"&gt;=1")+COUNTIF(AZ13,"&gt;=1")</f>
        <v>0</v>
      </c>
      <c r="CD13" s="7">
        <f>COUNTIF(CC13,"&gt;=1")</f>
        <v>0</v>
      </c>
      <c r="CE13" s="101">
        <f>COUNTIF(AO13,"&gt;=1")+COUNTIF(AP13,"&gt;=1")+COUNTIF(AQ13,"&gt;=1")+COUNTIF(AR13,"&gt;=1")+COUNTIF(AS13,"&gt;=1")+COUNTIF(AU13,"&gt;=1")+COUNTIF(AV13,"&gt;=1")+COUNTIF(AW13,"&gt;=1")+COUNTIF(AT13,"&gt;=1")</f>
        <v>0</v>
      </c>
      <c r="CF13" s="101">
        <f>COUNTIF(CE13,"&gt;=1")</f>
        <v>0</v>
      </c>
      <c r="CG13" s="7">
        <f>COUNTIF(AL13,"&gt;=1")+COUNTIF(AN13,"&gt;=1")+COUNTIF(BA13,"&gt;=1")</f>
        <v>0</v>
      </c>
      <c r="CH13" s="101">
        <f>COUNTIF(CG13,"&gt;=1")</f>
        <v>0</v>
      </c>
      <c r="CI13" s="101">
        <f>COUNTIF(BB13,"&gt;=1")+COUNTIF(BC13,"&gt;=1")+COUNTIF(BD13,"&gt;=1")+COUNTIF(BA13,"&gt;=1")</f>
        <v>0</v>
      </c>
      <c r="CJ13" s="101">
        <f>COUNTIF(CI13,"&gt;=1")</f>
        <v>0</v>
      </c>
      <c r="CK13" s="12" t="s">
        <v>0</v>
      </c>
      <c r="CL13" s="13" t="s">
        <v>0</v>
      </c>
      <c r="CM13" s="12" t="s">
        <v>0</v>
      </c>
      <c r="CN13" s="99" t="s">
        <v>0</v>
      </c>
      <c r="CO13" s="103">
        <v>1</v>
      </c>
      <c r="CP13" s="11" t="s">
        <v>1</v>
      </c>
      <c r="CQ13" s="10" t="s">
        <v>1</v>
      </c>
      <c r="CR13" s="10" t="s">
        <v>1</v>
      </c>
      <c r="CS13" s="10" t="s">
        <v>0</v>
      </c>
      <c r="CT13" s="9" t="s">
        <v>0</v>
      </c>
      <c r="CU13" s="3" t="s">
        <v>1</v>
      </c>
      <c r="CV13" s="3" t="s">
        <v>235</v>
      </c>
      <c r="CW13" s="3" t="s">
        <v>0</v>
      </c>
      <c r="CX13" s="105">
        <v>0</v>
      </c>
      <c r="CY13" s="92">
        <f>COUNTIF(CX13,"&gt;=1")</f>
        <v>0</v>
      </c>
      <c r="CZ13" s="6">
        <v>0</v>
      </c>
      <c r="DA13" s="3" t="s">
        <v>0</v>
      </c>
      <c r="DB13" s="105">
        <v>0</v>
      </c>
      <c r="DC13" s="92">
        <f>COUNTIF(DB13,"&gt;=1")</f>
        <v>0</v>
      </c>
      <c r="DD13" s="6">
        <v>0</v>
      </c>
      <c r="DE13" s="3" t="s">
        <v>157</v>
      </c>
      <c r="DF13" s="3" t="s">
        <v>0</v>
      </c>
      <c r="DG13" s="105">
        <v>0</v>
      </c>
      <c r="DH13" s="92">
        <f>COUNTIF(DG13,"&gt;=1")</f>
        <v>0</v>
      </c>
      <c r="DI13" s="6">
        <v>0</v>
      </c>
      <c r="DJ13" s="3" t="s">
        <v>0</v>
      </c>
      <c r="DK13" s="105">
        <v>0</v>
      </c>
      <c r="DL13" s="92">
        <f>COUNTIF(DK13,"&gt;=1")</f>
        <v>0</v>
      </c>
      <c r="DM13" s="6">
        <v>0</v>
      </c>
      <c r="DN13" s="3" t="s">
        <v>161</v>
      </c>
      <c r="DO13" s="3" t="s">
        <v>0</v>
      </c>
      <c r="DP13" s="105">
        <v>0</v>
      </c>
      <c r="DQ13" s="92">
        <f>COUNTIF(DP13,"&gt;=1")</f>
        <v>0</v>
      </c>
      <c r="DR13" s="6">
        <v>0</v>
      </c>
      <c r="DS13" s="3" t="s">
        <v>0</v>
      </c>
      <c r="DT13" s="105">
        <v>0</v>
      </c>
      <c r="DU13" s="92">
        <f>COUNTIF(DT13,"&gt;=1")</f>
        <v>0</v>
      </c>
      <c r="DV13" s="6">
        <v>0</v>
      </c>
      <c r="DW13" s="3" t="s">
        <v>164</v>
      </c>
      <c r="DX13" s="3" t="s">
        <v>0</v>
      </c>
      <c r="DY13" s="105">
        <v>0</v>
      </c>
      <c r="DZ13" s="92">
        <f>COUNTIF(DY13,"&gt;=1")</f>
        <v>0</v>
      </c>
      <c r="EA13" s="6">
        <v>0</v>
      </c>
      <c r="EB13" s="3" t="s">
        <v>0</v>
      </c>
      <c r="EC13" s="105">
        <v>0</v>
      </c>
      <c r="ED13" s="92">
        <f>COUNTIF(EC13,"&gt;=1")</f>
        <v>0</v>
      </c>
      <c r="EE13" s="6">
        <v>0</v>
      </c>
      <c r="EF13" s="3" t="s">
        <v>166</v>
      </c>
      <c r="EG13" s="3" t="s">
        <v>0</v>
      </c>
      <c r="EH13" s="105">
        <v>0</v>
      </c>
      <c r="EI13" s="92">
        <f>COUNTIF(EH13,"&gt;=1")</f>
        <v>0</v>
      </c>
      <c r="EJ13" s="6">
        <v>0</v>
      </c>
      <c r="EK13" s="3" t="s">
        <v>0</v>
      </c>
      <c r="EL13" s="105">
        <v>0</v>
      </c>
      <c r="EM13" s="92">
        <f>COUNTIF(EL13,"&gt;=1")</f>
        <v>0</v>
      </c>
      <c r="EN13" s="6">
        <v>0</v>
      </c>
      <c r="EO13" s="3" t="s">
        <v>170</v>
      </c>
      <c r="EP13" s="3" t="s">
        <v>0</v>
      </c>
      <c r="EQ13" s="105">
        <v>0</v>
      </c>
      <c r="ER13" s="92">
        <f>COUNTIF(EQ13,"&gt;=1")</f>
        <v>0</v>
      </c>
      <c r="ES13" s="6">
        <v>0</v>
      </c>
      <c r="ET13" s="3" t="s">
        <v>0</v>
      </c>
      <c r="EU13" s="105">
        <v>0</v>
      </c>
      <c r="EV13" s="92">
        <f>COUNTIF(EU13,"&gt;=1")</f>
        <v>0</v>
      </c>
      <c r="EW13" s="6">
        <v>0</v>
      </c>
      <c r="EX13" s="3" t="s">
        <v>172</v>
      </c>
      <c r="EY13" s="3" t="s">
        <v>0</v>
      </c>
      <c r="EZ13" s="105">
        <v>0</v>
      </c>
      <c r="FA13" s="92">
        <f>COUNTIF(EZ13,"&gt;=1")</f>
        <v>0</v>
      </c>
      <c r="FB13" s="6">
        <v>0</v>
      </c>
      <c r="FC13" s="3" t="s">
        <v>0</v>
      </c>
      <c r="FD13" s="105">
        <v>0</v>
      </c>
      <c r="FE13" s="92">
        <f>COUNTIF(FD13,"&gt;=1")</f>
        <v>0</v>
      </c>
      <c r="FF13" s="6">
        <v>0</v>
      </c>
      <c r="FG13" s="3" t="s">
        <v>175</v>
      </c>
      <c r="FH13" s="3" t="s">
        <v>0</v>
      </c>
      <c r="FI13" s="105">
        <v>0</v>
      </c>
      <c r="FJ13" s="92">
        <f>COUNTIF(FI13,"&gt;=1")</f>
        <v>0</v>
      </c>
      <c r="FK13" s="6">
        <v>0</v>
      </c>
      <c r="FL13" s="3" t="s">
        <v>0</v>
      </c>
      <c r="FM13" s="105">
        <v>0</v>
      </c>
      <c r="FN13" s="92">
        <f>COUNTIF(FM13,"&gt;=1")</f>
        <v>0</v>
      </c>
      <c r="FO13" s="6">
        <v>0</v>
      </c>
      <c r="FP13" s="3" t="s">
        <v>177</v>
      </c>
      <c r="FQ13" s="3" t="s">
        <v>0</v>
      </c>
      <c r="FR13" s="105">
        <v>0</v>
      </c>
      <c r="FS13" s="92">
        <f>COUNTIF(FR13,"&gt;=1")</f>
        <v>0</v>
      </c>
      <c r="FT13" s="6">
        <v>0</v>
      </c>
      <c r="FU13" s="3" t="s">
        <v>0</v>
      </c>
      <c r="FV13" s="105">
        <v>0</v>
      </c>
      <c r="FW13" s="92">
        <f>COUNTIF(FV13,"&gt;=1")</f>
        <v>0</v>
      </c>
      <c r="FX13" s="6">
        <v>0</v>
      </c>
      <c r="FY13" s="43">
        <f>FW13+FS13+FN13+FJ13+FE13+FA13+EV13+ER13+EM13+EI13+ED13+DZ13+DU13+DQ13+DL13+DH13+DC13+CY13</f>
        <v>0</v>
      </c>
      <c r="FZ13" s="43">
        <f>COUNTIF(FY13,"&gt;=7")</f>
        <v>0</v>
      </c>
      <c r="GA13" s="43">
        <f>COUNTIF(FY13,"&gt;=8")</f>
        <v>0</v>
      </c>
      <c r="GB13" s="46">
        <f>COUNTIF(FY13,"&gt;=3")</f>
        <v>0</v>
      </c>
      <c r="GC13" s="47">
        <f>IF(AND(AI13=1,FZ13=1),1,IF(AND(AI13=1,FZ13=0),2,IF(AND(AI13=0,FZ13=1),3,IF(AND(AI13=0,FZ13=0),4))))</f>
        <v>4</v>
      </c>
      <c r="GD13" s="47" t="s">
        <v>184</v>
      </c>
      <c r="GE13" s="47">
        <f>IF(AND(AB13=1,FZ13=1),1,IF(AND(AB13=1,FZ13=0),2,IF(AND(AB13=0,FZ13=1),3,IF(AND(AB13=0,FZ13=0),4))))</f>
        <v>4</v>
      </c>
      <c r="GF13" s="47">
        <f>IF(AND(AB13=1,GA13=1),1,IF(AND(AB13=1,GA13=0),2,IF(AND(AB13=0,GA13=1),3,IF(AND(AB13=0,GA13=0),4))))</f>
        <v>4</v>
      </c>
      <c r="GG13" s="93">
        <f>FV13+FR13+FM13+FI13+FD13+EZ13+EU13+EQ13+EL13+EH13+EC13+DY13+DT13+DP13+DK13+DG13+DB13+CX13</f>
        <v>0</v>
      </c>
      <c r="GH13" s="6">
        <f>FX13+FT13+FO13+FK13+FF13+FB13+EW13+ES13+EN13+EJ13+EE13+EA13+DV13+DR13+DM13+DI13+DD13+CZ13</f>
        <v>0</v>
      </c>
      <c r="GI13" s="92">
        <f>FW13+FS13+FN13+FJ13+FE13+FA13+EV13+ER13+EM13+EI13+DU13+DQ13+DL13+DH13+DC13+CY13</f>
        <v>0</v>
      </c>
      <c r="GJ13" s="6">
        <f>FX13+FT13+FO13+FK13+FF13+FB13+EW13+ES13+EN13+EJ13+DV13+DR13+DM13+DI13+DD13+CZ13</f>
        <v>0</v>
      </c>
      <c r="GK13" s="92">
        <f>FW13+FS13+FN13+FJ13+FE13+FA13+EV13+ER13+EM13+EI13+DU13+DQ13+DC13+CY13</f>
        <v>0</v>
      </c>
      <c r="GL13" s="6">
        <f>FX13+FT13+FO13+FK13+FF13+FB13+EW13+ES13+EN13+EJ13+DV13+DR13+DD13+CZ13</f>
        <v>0</v>
      </c>
      <c r="GM13" s="92">
        <f>FW13+FS13+FN13+FJ13+FE13+FA13+EV13+ER13+DU13+DQ13+DC13+CY13</f>
        <v>0</v>
      </c>
      <c r="GN13" s="6">
        <f>FX13+FT13+FO13+FK13+FF13+FB13+EW13+ER13+DV13+DR13+DD13+CZ13</f>
        <v>0</v>
      </c>
      <c r="GO13" s="92">
        <f>CY13+DC13+DQ13+DU13+FA13+FE13+FJ13+FN13+FS13+FW13</f>
        <v>0</v>
      </c>
      <c r="GP13" s="6">
        <f>CZ13+DD13+DR13+DV13+FB13+FF13+FK13+FO13+FT13+FX13</f>
        <v>0</v>
      </c>
      <c r="GQ13" s="8">
        <f>DH13+DL13+DZ13+ED13+EI13+EM13+ER13+EV13</f>
        <v>0</v>
      </c>
      <c r="GR13" s="6">
        <f>DI13+DM13+EA13+EE13+EJ13+EN13+ES13+EW13</f>
        <v>0</v>
      </c>
      <c r="GS13" s="8">
        <f>GO13</f>
        <v>0</v>
      </c>
      <c r="GT13" s="6">
        <f>GR13</f>
        <v>0</v>
      </c>
      <c r="GU13" s="7"/>
      <c r="GV13" s="3"/>
      <c r="GW13" s="22" t="s">
        <v>331</v>
      </c>
      <c r="GX13" s="5">
        <v>1</v>
      </c>
      <c r="GY13" s="4"/>
      <c r="GZ13" s="107"/>
      <c r="HA13" s="107"/>
      <c r="HB13" s="107"/>
      <c r="HC13" s="107" t="s">
        <v>332</v>
      </c>
      <c r="HD13" s="108">
        <v>1</v>
      </c>
      <c r="HE13" s="108">
        <v>1</v>
      </c>
      <c r="HF13" s="108">
        <v>1</v>
      </c>
      <c r="HG13" s="108"/>
      <c r="HH13" s="108"/>
      <c r="HI13" s="108" t="s">
        <v>333</v>
      </c>
      <c r="HJ13" s="3">
        <v>14121</v>
      </c>
      <c r="HK13" s="2" t="s">
        <v>330</v>
      </c>
      <c r="HL13" s="105"/>
    </row>
    <row r="14" spans="1:220" s="1" customFormat="1" ht="18.600000000000001" customHeight="1" x14ac:dyDescent="0.45">
      <c r="A14" s="44">
        <v>1.1000000000000001</v>
      </c>
      <c r="B14" s="132" t="s">
        <v>335</v>
      </c>
      <c r="C14" s="135">
        <v>176</v>
      </c>
      <c r="D14" s="2">
        <v>2</v>
      </c>
      <c r="E14" s="2">
        <v>57</v>
      </c>
      <c r="F14" s="18" t="e">
        <f>#REF!/#REF!/#REF!</f>
        <v>#REF!</v>
      </c>
      <c r="G14" s="97">
        <v>43706</v>
      </c>
      <c r="H14" s="3" t="s">
        <v>1</v>
      </c>
      <c r="I14" s="3">
        <v>0</v>
      </c>
      <c r="J14" s="3" t="str">
        <f>IF(I14&gt;=21,"4(≧21)",IF(I14&gt;=11,"3(11-20)",IF(I14&gt;=6,"2(6-10)",IF(I14&gt;=0,"1(≦5)",IF(I14=0," ")))))</f>
        <v>1(≦5)</v>
      </c>
      <c r="K14" s="3">
        <v>54</v>
      </c>
      <c r="L14" s="10" t="s">
        <v>389</v>
      </c>
      <c r="M14" s="17" t="s">
        <v>1</v>
      </c>
      <c r="N14" s="16" t="e">
        <f>E14-M14</f>
        <v>#VALUE!</v>
      </c>
      <c r="O14" s="15">
        <v>0</v>
      </c>
      <c r="P14" s="9" t="s">
        <v>1</v>
      </c>
      <c r="Q14" s="12" t="s">
        <v>1</v>
      </c>
      <c r="R14" s="8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11" t="s">
        <v>1</v>
      </c>
      <c r="X14" s="99" t="e">
        <f>COUNTIF(AL14:AS14,"&gt;=1")+COUNTIF(AX14,"&gt;=1")+#REF!+COUNTIF(AX14,"&gt;=1")+COUNTIF(AZ14,"&gt;=1")+COUNTIF(BA14,"&gt;=1")+COUNTIF(BC14,"&gt;=1")</f>
        <v>#REF!</v>
      </c>
      <c r="Y14" s="98">
        <f>COUNTIF(X14,"&gt;=1")</f>
        <v>0</v>
      </c>
      <c r="Z14" s="99">
        <f>COUNTIF(AT14:AW14,"&gt;=1")+COUNTIF(BB14,"&gt;=1")+COUNTIF(BD14,"&gt;=1")</f>
        <v>0</v>
      </c>
      <c r="AA14" s="98">
        <f>COUNTIF(Z14,"&gt;=1")</f>
        <v>0</v>
      </c>
      <c r="AB14" s="8">
        <f>COUNTIF(AD14,"&gt;=2")</f>
        <v>0</v>
      </c>
      <c r="AC14" s="98">
        <f>COUNTIF(AD14,"&gt;=1")</f>
        <v>0</v>
      </c>
      <c r="AD14" s="9">
        <f>COUNTIF(AL14:AX14,"&gt;=1")+COUNTIF(AZ14,"&gt;=1")+COUNTIF(BA14,"&gt;=1")+COUNTIF(BC14,"&gt;=1")</f>
        <v>0</v>
      </c>
      <c r="AE14" s="100">
        <f>COUNTIF(AL14:BD14,"&gt;=1")</f>
        <v>0</v>
      </c>
      <c r="AF14" s="98">
        <f>COUNTIF(AE14,"&gt;=2")</f>
        <v>0</v>
      </c>
      <c r="AG14" s="98">
        <f>COUNTIF(AE14,"&gt;=1")</f>
        <v>0</v>
      </c>
      <c r="AH14" s="7">
        <f>COUNTIF(AL14:AR14,"&gt;=1")+COUNTIF(AV14,"&gt;=1")+COUNTIF(AX14,"&gt;=1")+COUNTIF(AZ14,"&gt;=1")+COUNTIF(BA14,"&gt;=1")+COUNTIF(BC14,"&gt;=1")</f>
        <v>0</v>
      </c>
      <c r="AI14" s="7">
        <f>COUNTIF(AH14,"&gt;=2")</f>
        <v>0</v>
      </c>
      <c r="AJ14" s="7">
        <f>COUNTIF(AH14,"&gt;=1")</f>
        <v>0</v>
      </c>
      <c r="AK14" s="7">
        <v>0</v>
      </c>
      <c r="AL14" s="9"/>
      <c r="AM14" s="9"/>
      <c r="AN14" s="9"/>
      <c r="AO14" s="9"/>
      <c r="AP14" s="9"/>
      <c r="AQ14" s="9"/>
      <c r="AR14" s="9"/>
      <c r="AS14" s="14"/>
      <c r="AT14" s="10"/>
      <c r="AU14" s="10"/>
      <c r="AV14" s="9"/>
      <c r="AW14" s="10"/>
      <c r="AX14" s="9"/>
      <c r="AY14" s="10"/>
      <c r="AZ14" s="9"/>
      <c r="BA14" s="9"/>
      <c r="BB14" s="10"/>
      <c r="BC14" s="9"/>
      <c r="BD14" s="10"/>
      <c r="BE14" s="7">
        <f>COUNTIF(AL14:AS14,"&gt;=1")+COUNTIF(AX14,"&gt;=1")+COUNTIF(AZ14,"&gt;=1")+COUNTIF(BA14,"&gt;=1")+COUNTIF(BC14,"&gt;=1")</f>
        <v>0</v>
      </c>
      <c r="BF14" s="7">
        <f>COUNTIF(BE14,"&gt;=1")</f>
        <v>0</v>
      </c>
      <c r="BG14" s="7">
        <f>COUNTIF(AT14:AW14,"&gt;=1")+COUNTIF(AY14,"&gt;=1")+COUNTIF(BB14,"&gt;=1")+COUNTIF(BD14,"&gt;=1")</f>
        <v>0</v>
      </c>
      <c r="BH14" s="7">
        <f>COUNTIF(BG14,"&gt;=1")</f>
        <v>0</v>
      </c>
      <c r="BI14" s="7">
        <f>COUNTIF(BD14,"&gt;=1")+COUNTIF(BC14,"&gt;=1")+COUNTIF(BB14,"&gt;=1")+COUNTIF(BA14,"&gt;=1")+COUNTIF(AZ14,"&gt;=1")</f>
        <v>0</v>
      </c>
      <c r="BJ14" s="7">
        <f>COUNTIF(BI14,"&gt;=1")</f>
        <v>0</v>
      </c>
      <c r="BK14" s="7">
        <f>COUNTIF(BC14,"&gt;=1")+COUNTIF(BA14,"&gt;=1")+COUNTIF(AZ14,"&gt;=1")</f>
        <v>0</v>
      </c>
      <c r="BL14" s="7">
        <f>COUNTIF(BK14,"&gt;=1")</f>
        <v>0</v>
      </c>
      <c r="BM14" s="7">
        <f>COUNTIF(AZ14,"&gt;=1")+COUNTIF(BC14,"&gt;=1")+COUNTIF(BA14,"&gt;=1")+COUNTIF(AX14,"&gt;=1")+COUNTIF(AN14,"&gt;=1")</f>
        <v>0</v>
      </c>
      <c r="BN14" s="7">
        <f>COUNTIF(BM14,"&gt;=1")</f>
        <v>0</v>
      </c>
      <c r="BO14" s="7">
        <f>COUNTIF(AL14,"&gt;=1")+COUNTIF(AN14,"&gt;=1")+COUNTIF(AX14,"&gt;=1")+COUNTIF(AY14,"&gt;=1")</f>
        <v>0</v>
      </c>
      <c r="BP14" s="7">
        <f>COUNTIF(BO14,"&gt;=1")</f>
        <v>0</v>
      </c>
      <c r="BQ14" s="7">
        <f>COUNTIF(AL14,"&gt;=1")+COUNTIF(AN14,"&gt;=1")+COUNTIF(AX14,"&gt;=1")</f>
        <v>0</v>
      </c>
      <c r="BR14" s="7">
        <f>COUNTIF(BQ14,"&gt;=1")</f>
        <v>0</v>
      </c>
      <c r="BS14" s="7">
        <f>COUNTIF(AL14,"&gt;=1")+COUNTIF(AM14,"&gt;=1")</f>
        <v>0</v>
      </c>
      <c r="BT14" s="7">
        <f>COUNTIF(BS14,"&gt;=1")</f>
        <v>0</v>
      </c>
      <c r="BU14" s="7">
        <f>COUNTIF(AM14,"&gt;=1")+COUNTIF(AO14,"&gt;=1")+COUNTIF(AP14,"&gt;=1")+COUNTIF(AQ14,"&gt;=1")+COUNTIF(AR14,"&gt;=1")+COUNTIF(AS14,"&gt;=1")+COUNTIF(AT14,"&gt;=1")+COUNTIF(AU14,"&gt;=1")+COUNTIF(AV14,"&gt;=1")+COUNTIF(AW14,"&gt;=1")</f>
        <v>0</v>
      </c>
      <c r="BV14" s="7">
        <f>COUNTIF(BU14,"&gt;=1")</f>
        <v>0</v>
      </c>
      <c r="BW14" s="7">
        <f>COUNTIF(AO14,"&gt;=1")+COUNTIF(AQ14,"&gt;=1")+COUNTIF(AR14,"&gt;=1")+COUNTIF(AV14,"&gt;=1")+COUNTIF(AM14,"&gt;=1")+COUNTIF(AP14,"&gt;=1")</f>
        <v>0</v>
      </c>
      <c r="BX14" s="7">
        <f>COUNTIF(BW14,"&gt;=1")</f>
        <v>0</v>
      </c>
      <c r="BY14" s="7">
        <f>COUNTIF(AP14,"&gt;=1")+COUNTIF(AR14,"&gt;=1")+COUNTIF(AS14,"&gt;=1")+COUNTIF(AO14,"&gt;=1")+COUNTIF(AQ14,"&gt;=1")</f>
        <v>0</v>
      </c>
      <c r="BZ14" s="7">
        <f>COUNTIF(BY14,"&gt;=1")</f>
        <v>0</v>
      </c>
      <c r="CA14" s="7">
        <f>COUNTIF(BD14,"&gt;=1")+COUNTIF(BC14,"&gt;=1")+COUNTIF(BA14,"&gt;=1")+COUNTIF(BB14,"&gt;=1")</f>
        <v>0</v>
      </c>
      <c r="CB14" s="7">
        <f>COUNTIF(CA14,"&gt;=1")</f>
        <v>0</v>
      </c>
      <c r="CC14" s="7">
        <f>COUNTIF(AL14,"&gt;=1")+COUNTIF(AM14,"&gt;=1")+COUNTIF(AN14,"&gt;=1")+COUNTIF(AO14,"&gt;=1")+COUNTIF(AP14,"&gt;=1")+COUNTIF(AQ14,"&gt;=1")+COUNTIF(AR14,"&gt;=1")+COUNTIF(AS14,"&gt;=1")+COUNTIF(AT14,"&gt;=1")+COUNTIF(AU14,"&gt;=1")+COUNTIF(AV14,"&gt;=1")+COUNTIF(AW14,"&gt;=1")+COUNTIF(AX14,"&gt;=1")+COUNTIF(AY14,"&gt;=1")+COUNTIF(AZ14,"&gt;=1")</f>
        <v>0</v>
      </c>
      <c r="CD14" s="7">
        <f>COUNTIF(CC14,"&gt;=1")</f>
        <v>0</v>
      </c>
      <c r="CE14" s="101">
        <f>COUNTIF(AO14,"&gt;=1")+COUNTIF(AP14,"&gt;=1")+COUNTIF(AQ14,"&gt;=1")+COUNTIF(AR14,"&gt;=1")+COUNTIF(AS14,"&gt;=1")+COUNTIF(AU14,"&gt;=1")+COUNTIF(AV14,"&gt;=1")+COUNTIF(AW14,"&gt;=1")+COUNTIF(AT14,"&gt;=1")</f>
        <v>0</v>
      </c>
      <c r="CF14" s="101">
        <f>COUNTIF(CE14,"&gt;=1")</f>
        <v>0</v>
      </c>
      <c r="CG14" s="102">
        <f>COUNTIF(CF14,"&gt;=1")</f>
        <v>0</v>
      </c>
      <c r="CH14" s="101">
        <f>COUNTIF(CG14,"&gt;=1")</f>
        <v>0</v>
      </c>
      <c r="CI14" s="101">
        <f>COUNTIF(BB14,"&gt;=1")+COUNTIF(BC14,"&gt;=1")+COUNTIF(BD14,"&gt;=1")+COUNTIF(BA14,"&gt;=1")</f>
        <v>0</v>
      </c>
      <c r="CJ14" s="101">
        <f>COUNTIF(CI14,"&gt;=1")</f>
        <v>0</v>
      </c>
      <c r="CK14" s="12" t="s">
        <v>0</v>
      </c>
      <c r="CL14" s="13" t="s">
        <v>0</v>
      </c>
      <c r="CM14" s="12" t="s">
        <v>0</v>
      </c>
      <c r="CN14" s="99" t="s">
        <v>0</v>
      </c>
      <c r="CO14" s="103" t="s">
        <v>10</v>
      </c>
      <c r="CP14" s="11" t="s">
        <v>1</v>
      </c>
      <c r="CQ14" s="10" t="s">
        <v>1</v>
      </c>
      <c r="CR14" s="10" t="s">
        <v>1</v>
      </c>
      <c r="CS14" s="10" t="s">
        <v>0</v>
      </c>
      <c r="CT14" s="9" t="s">
        <v>1</v>
      </c>
      <c r="CU14" s="3" t="s">
        <v>1</v>
      </c>
      <c r="CV14" s="3" t="s">
        <v>235</v>
      </c>
      <c r="CW14" s="3" t="s">
        <v>0</v>
      </c>
      <c r="CX14" s="105">
        <v>0</v>
      </c>
      <c r="CY14" s="92">
        <f>COUNTIF(CX14,"&gt;=1")</f>
        <v>0</v>
      </c>
      <c r="CZ14" s="6">
        <v>0</v>
      </c>
      <c r="DA14" s="3" t="s">
        <v>0</v>
      </c>
      <c r="DB14" s="105">
        <v>0</v>
      </c>
      <c r="DC14" s="92">
        <f>COUNTIF(DB14,"&gt;=1")</f>
        <v>0</v>
      </c>
      <c r="DD14" s="6">
        <v>0</v>
      </c>
      <c r="DE14" s="3" t="s">
        <v>157</v>
      </c>
      <c r="DF14" s="3" t="s">
        <v>0</v>
      </c>
      <c r="DG14" s="105">
        <v>0</v>
      </c>
      <c r="DH14" s="92">
        <f>COUNTIF(DG14,"&gt;=1")</f>
        <v>0</v>
      </c>
      <c r="DI14" s="6">
        <v>0</v>
      </c>
      <c r="DJ14" s="3" t="s">
        <v>0</v>
      </c>
      <c r="DK14" s="105">
        <v>0</v>
      </c>
      <c r="DL14" s="92">
        <f>COUNTIF(DK14,"&gt;=1")</f>
        <v>0</v>
      </c>
      <c r="DM14" s="6">
        <v>0</v>
      </c>
      <c r="DN14" s="3" t="s">
        <v>161</v>
      </c>
      <c r="DO14" s="3" t="s">
        <v>0</v>
      </c>
      <c r="DP14" s="105">
        <v>0</v>
      </c>
      <c r="DQ14" s="106">
        <f>COUNTIF(DP14,"&gt;=1")</f>
        <v>0</v>
      </c>
      <c r="DR14" s="6">
        <v>0</v>
      </c>
      <c r="DS14" s="3" t="s">
        <v>0</v>
      </c>
      <c r="DT14" s="105">
        <v>0</v>
      </c>
      <c r="DU14" s="106">
        <f>COUNTIF(DT14,"&gt;=1")</f>
        <v>0</v>
      </c>
      <c r="DV14" s="6">
        <v>0</v>
      </c>
      <c r="DW14" s="3" t="s">
        <v>164</v>
      </c>
      <c r="DX14" s="3" t="s">
        <v>0</v>
      </c>
      <c r="DY14" s="105">
        <v>0</v>
      </c>
      <c r="DZ14" s="92">
        <f>COUNTIF(DY14,"&gt;=1")</f>
        <v>0</v>
      </c>
      <c r="EA14" s="6">
        <v>0</v>
      </c>
      <c r="EB14" s="3" t="s">
        <v>0</v>
      </c>
      <c r="EC14" s="105">
        <v>0</v>
      </c>
      <c r="ED14" s="92">
        <f>COUNTIF(EC14,"&gt;=1")</f>
        <v>0</v>
      </c>
      <c r="EE14" s="6">
        <v>0</v>
      </c>
      <c r="EF14" s="3" t="s">
        <v>166</v>
      </c>
      <c r="EG14" s="3" t="s">
        <v>0</v>
      </c>
      <c r="EH14" s="105">
        <v>0</v>
      </c>
      <c r="EI14" s="92">
        <f>COUNTIF(EH14,"&gt;=1")</f>
        <v>0</v>
      </c>
      <c r="EJ14" s="6">
        <v>0</v>
      </c>
      <c r="EK14" s="3" t="s">
        <v>0</v>
      </c>
      <c r="EL14" s="105">
        <v>0</v>
      </c>
      <c r="EM14" s="106">
        <f>COUNTIF(EL14,"&gt;=1")</f>
        <v>0</v>
      </c>
      <c r="EN14" s="6">
        <v>0</v>
      </c>
      <c r="EO14" s="3" t="s">
        <v>170</v>
      </c>
      <c r="EP14" s="3" t="s">
        <v>0</v>
      </c>
      <c r="EQ14" s="105">
        <v>0</v>
      </c>
      <c r="ER14" s="106">
        <f>COUNTIF(EQ14,"&gt;=1")</f>
        <v>0</v>
      </c>
      <c r="ES14" s="6">
        <v>0</v>
      </c>
      <c r="ET14" s="3" t="s">
        <v>1</v>
      </c>
      <c r="EU14" s="105">
        <v>0</v>
      </c>
      <c r="EV14" s="106">
        <f>COUNTIF(EU14,"&gt;=1")</f>
        <v>0</v>
      </c>
      <c r="EW14" s="6">
        <v>0</v>
      </c>
      <c r="EX14" s="3" t="s">
        <v>172</v>
      </c>
      <c r="EY14" s="3" t="s">
        <v>0</v>
      </c>
      <c r="EZ14" s="105">
        <v>0</v>
      </c>
      <c r="FA14" s="106">
        <f>COUNTIF(EZ14,"&gt;=1")</f>
        <v>0</v>
      </c>
      <c r="FB14" s="6">
        <v>0</v>
      </c>
      <c r="FC14" s="3" t="s">
        <v>0</v>
      </c>
      <c r="FD14" s="105">
        <v>0</v>
      </c>
      <c r="FE14" s="106">
        <f>COUNTIF(FD14,"&gt;=1")</f>
        <v>0</v>
      </c>
      <c r="FF14" s="6">
        <v>0</v>
      </c>
      <c r="FG14" s="3" t="s">
        <v>175</v>
      </c>
      <c r="FH14" s="3" t="s">
        <v>0</v>
      </c>
      <c r="FI14" s="105">
        <v>0</v>
      </c>
      <c r="FJ14" s="106">
        <f>COUNTIF(FI14,"&gt;=1")</f>
        <v>0</v>
      </c>
      <c r="FK14" s="6">
        <v>0</v>
      </c>
      <c r="FL14" s="3" t="s">
        <v>0</v>
      </c>
      <c r="FM14" s="105">
        <v>0</v>
      </c>
      <c r="FN14" s="106">
        <f>COUNTIF(FM14,"&gt;=1")</f>
        <v>0</v>
      </c>
      <c r="FO14" s="6">
        <v>0</v>
      </c>
      <c r="FP14" s="3" t="s">
        <v>177</v>
      </c>
      <c r="FQ14" s="3" t="s">
        <v>0</v>
      </c>
      <c r="FR14" s="105">
        <v>0</v>
      </c>
      <c r="FS14" s="106">
        <f>COUNTIF(FR14,"&gt;=1")</f>
        <v>0</v>
      </c>
      <c r="FT14" s="6">
        <v>0</v>
      </c>
      <c r="FU14" s="3" t="s">
        <v>0</v>
      </c>
      <c r="FV14" s="105">
        <v>0</v>
      </c>
      <c r="FW14" s="106">
        <f>COUNTIF(FV14,"&gt;=1")</f>
        <v>0</v>
      </c>
      <c r="FX14" s="6">
        <v>0</v>
      </c>
      <c r="FY14" s="43">
        <f>FW14+FS14+FN14+FJ14+FE14+FA14+EV14+ER14+EM14+EI14+ED14+DZ14+DU14+DQ14+DL14+DH14+DC14+CY14</f>
        <v>0</v>
      </c>
      <c r="FZ14" s="43">
        <f>COUNTIF(FY14,"&gt;=7")</f>
        <v>0</v>
      </c>
      <c r="GA14" s="43">
        <f>COUNTIF(FY14,"&gt;=8")</f>
        <v>0</v>
      </c>
      <c r="GB14" s="46">
        <f>COUNTIF(FY14,"&gt;=3")</f>
        <v>0</v>
      </c>
      <c r="GC14" s="47">
        <f>IF(AND(AI14=1,FZ14=1),1,IF(AND(AI14=1,FZ14=0),2,IF(AND(AI14=0,FZ14=1),3,IF(AND(AI14=0,FZ14=0),4))))</f>
        <v>4</v>
      </c>
      <c r="GD14" s="47" t="s">
        <v>184</v>
      </c>
      <c r="GE14" s="47">
        <f>IF(AND(AB14=1,FZ14=1),1,IF(AND(AB14=1,FZ14=0),2,IF(AND(AB14=0,FZ14=1),3,IF(AND(AB14=0,FZ14=0),4))))</f>
        <v>4</v>
      </c>
      <c r="GF14" s="47">
        <f>IF(AND(AB14=1,GA14=1),1,IF(AND(AB14=1,GA14=0),2,IF(AND(AB14=0,GA14=1),3,IF(AND(AB14=0,GA14=0),4))))</f>
        <v>4</v>
      </c>
      <c r="GG14" s="93">
        <f>FV14+FR14+FM14+FI14+FD14+EZ14+EU14+EQ14+EL14+EH14+EC14+DY14+DT14+DP14+DK14+DG14+DB14+CX14</f>
        <v>0</v>
      </c>
      <c r="GH14" s="6">
        <f>FX14+FT14+FO14+FK14+FF14+FB14+EW14+ES14+EN14+EJ14+EE14+EA14+DV14+DR14+DM14+DI14+DD14+CZ14</f>
        <v>0</v>
      </c>
      <c r="GI14" s="92">
        <f>FW14+FS14+FN14+FJ14+FE14+FA14+EV14+ER14+EM14+EI14+DU14+DQ14+DL14+DH14+DC14+CY14</f>
        <v>0</v>
      </c>
      <c r="GJ14" s="6">
        <f>FX14+FT14+FO14+FK14+FF14+FB14+EW14+ES14+EN14+EJ14+DV14+DR14+DM14+DI14+DD14+CZ14</f>
        <v>0</v>
      </c>
      <c r="GK14" s="92">
        <f>FW14+FS14+FN14+FJ14+FE14+FA14+EV14+ER14+EM14+EI14+DU14+DQ14+DC14+CY14</f>
        <v>0</v>
      </c>
      <c r="GL14" s="6">
        <f>FX14+FT14+FO14+FK14+FF14+FB14+EW14+ES14+EN14+EJ14+DV14+DR14+DD14+CZ14</f>
        <v>0</v>
      </c>
      <c r="GM14" s="92">
        <f>FW14+FS14+FN14+FJ14+FE14+FA14+EV14+ER14+DU14+DQ14+DC14+CY14</f>
        <v>0</v>
      </c>
      <c r="GN14" s="6">
        <f>FX14+FT14+FO14+FK14+FF14+FB14+EW14+ER14+DV14+DR14+DD14+CZ14</f>
        <v>0</v>
      </c>
      <c r="GO14" s="92">
        <f>CY14+DC14+DQ14+DU14+FA14+FE14+FJ14+FN14+FS14+FW14</f>
        <v>0</v>
      </c>
      <c r="GP14" s="6">
        <f>CZ14+DD14+DR14+DV14+FB14+FF14+FK14+FO14+FT14+FX14</f>
        <v>0</v>
      </c>
      <c r="GQ14" s="8">
        <f>DH14+DL14+DZ14+ED14+EI14+EM14+ER14+EV14</f>
        <v>0</v>
      </c>
      <c r="GR14" s="6">
        <f>DI14+DM14+EA14+EE14+EJ14+EN14+ES14+EW14</f>
        <v>0</v>
      </c>
      <c r="GS14" s="8">
        <f>GO14</f>
        <v>0</v>
      </c>
      <c r="GT14" s="6">
        <f>GR14</f>
        <v>0</v>
      </c>
      <c r="GU14" s="7"/>
      <c r="GV14" s="3"/>
      <c r="GW14" s="22" t="s">
        <v>236</v>
      </c>
      <c r="GX14" s="5">
        <v>1</v>
      </c>
      <c r="GY14" s="4"/>
      <c r="GZ14" s="107">
        <v>1</v>
      </c>
      <c r="HA14" s="107"/>
      <c r="HB14" s="107"/>
      <c r="HC14" s="107" t="s">
        <v>337</v>
      </c>
      <c r="HD14" s="108"/>
      <c r="HE14" s="108"/>
      <c r="HF14" s="108"/>
      <c r="HG14" s="108"/>
      <c r="HH14" s="108"/>
      <c r="HI14" s="108" t="s">
        <v>337</v>
      </c>
      <c r="HJ14" s="3">
        <v>14542</v>
      </c>
      <c r="HK14" s="2" t="s">
        <v>336</v>
      </c>
      <c r="HL14" s="105"/>
    </row>
    <row r="15" spans="1:220" s="1" customFormat="1" x14ac:dyDescent="0.45">
      <c r="A15" s="11">
        <v>1.1000000000000001</v>
      </c>
      <c r="B15" s="125" t="s">
        <v>258</v>
      </c>
      <c r="C15" s="135">
        <v>177</v>
      </c>
      <c r="D15" s="113">
        <v>2</v>
      </c>
      <c r="E15" s="113">
        <v>22</v>
      </c>
      <c r="F15" s="18">
        <v>19.473406629072173</v>
      </c>
      <c r="G15" s="114">
        <v>43273</v>
      </c>
      <c r="H15" s="115">
        <v>43</v>
      </c>
      <c r="I15" s="115">
        <v>6</v>
      </c>
      <c r="J15" s="3" t="s">
        <v>4</v>
      </c>
      <c r="K15" s="115">
        <v>62</v>
      </c>
      <c r="L15" s="10" t="s">
        <v>389</v>
      </c>
      <c r="M15" s="17" t="s">
        <v>0</v>
      </c>
      <c r="N15" s="16" t="e">
        <v>#VALUE!</v>
      </c>
      <c r="O15" s="49" t="s">
        <v>0</v>
      </c>
      <c r="P15" s="116" t="s">
        <v>0</v>
      </c>
      <c r="Q15" s="8" t="s">
        <v>0</v>
      </c>
      <c r="R15" s="8">
        <v>0</v>
      </c>
      <c r="S15" s="117" t="s">
        <v>0</v>
      </c>
      <c r="T15" s="117" t="s">
        <v>0</v>
      </c>
      <c r="U15" s="117" t="s">
        <v>0</v>
      </c>
      <c r="V15" s="117" t="s">
        <v>0</v>
      </c>
      <c r="W15" s="115" t="s">
        <v>0</v>
      </c>
      <c r="X15" s="99">
        <v>0</v>
      </c>
      <c r="Y15" s="98">
        <v>0</v>
      </c>
      <c r="Z15" s="99">
        <v>0</v>
      </c>
      <c r="AA15" s="98">
        <v>0</v>
      </c>
      <c r="AB15" s="8">
        <v>0</v>
      </c>
      <c r="AC15" s="98">
        <v>0</v>
      </c>
      <c r="AD15" s="5">
        <v>0</v>
      </c>
      <c r="AE15" s="100">
        <v>0</v>
      </c>
      <c r="AF15" s="98">
        <v>0</v>
      </c>
      <c r="AG15" s="98">
        <v>0</v>
      </c>
      <c r="AH15" s="6">
        <v>0</v>
      </c>
      <c r="AI15" s="7">
        <v>0</v>
      </c>
      <c r="AJ15" s="7">
        <v>0</v>
      </c>
      <c r="AK15" s="6">
        <v>0</v>
      </c>
      <c r="AL15" s="8">
        <v>0</v>
      </c>
      <c r="AM15" s="8">
        <v>0</v>
      </c>
      <c r="AN15" s="8" t="s">
        <v>0</v>
      </c>
      <c r="AO15" s="8">
        <v>0</v>
      </c>
      <c r="AP15" s="8" t="s">
        <v>0</v>
      </c>
      <c r="AQ15" s="8" t="s">
        <v>0</v>
      </c>
      <c r="AR15" s="115" t="s">
        <v>0</v>
      </c>
      <c r="AS15" s="115" t="s">
        <v>0</v>
      </c>
      <c r="AT15" s="92">
        <v>0</v>
      </c>
      <c r="AU15" s="92" t="s">
        <v>0</v>
      </c>
      <c r="AV15" s="92">
        <v>0</v>
      </c>
      <c r="AW15" s="92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101">
        <v>0</v>
      </c>
      <c r="CF15" s="101">
        <v>0</v>
      </c>
      <c r="CG15" s="101">
        <v>0</v>
      </c>
      <c r="CH15" s="101">
        <v>0</v>
      </c>
      <c r="CI15" s="101">
        <v>0</v>
      </c>
      <c r="CJ15" s="101">
        <v>0</v>
      </c>
      <c r="CK15" s="8" t="s">
        <v>265</v>
      </c>
      <c r="CL15" s="30">
        <v>43</v>
      </c>
      <c r="CM15" s="8"/>
      <c r="CN15" s="98">
        <v>0</v>
      </c>
      <c r="CO15" s="47" t="s">
        <v>0</v>
      </c>
      <c r="CP15" s="115" t="s">
        <v>0</v>
      </c>
      <c r="CQ15" s="22" t="s">
        <v>0</v>
      </c>
      <c r="CR15" s="22" t="s">
        <v>0</v>
      </c>
      <c r="CS15" s="22" t="s">
        <v>0</v>
      </c>
      <c r="CT15" s="5" t="s">
        <v>0</v>
      </c>
      <c r="CU15" s="118" t="s">
        <v>0</v>
      </c>
      <c r="CV15" s="118" t="s">
        <v>235</v>
      </c>
      <c r="CW15" s="118" t="s">
        <v>0</v>
      </c>
      <c r="CX15" s="118">
        <v>0</v>
      </c>
      <c r="CY15" s="118">
        <v>0</v>
      </c>
      <c r="CZ15" s="118">
        <v>0</v>
      </c>
      <c r="DA15" s="118" t="s">
        <v>0</v>
      </c>
      <c r="DB15" s="118">
        <v>0</v>
      </c>
      <c r="DC15" s="118">
        <v>0</v>
      </c>
      <c r="DD15" s="118">
        <v>0</v>
      </c>
      <c r="DE15" s="118" t="s">
        <v>157</v>
      </c>
      <c r="DF15" s="118" t="s">
        <v>0</v>
      </c>
      <c r="DG15" s="118">
        <v>0</v>
      </c>
      <c r="DH15" s="118">
        <v>0</v>
      </c>
      <c r="DI15" s="118">
        <v>0</v>
      </c>
      <c r="DJ15" s="118" t="s">
        <v>0</v>
      </c>
      <c r="DK15" s="118">
        <v>0</v>
      </c>
      <c r="DL15" s="118">
        <v>0</v>
      </c>
      <c r="DM15" s="118">
        <v>0</v>
      </c>
      <c r="DN15" s="118" t="s">
        <v>161</v>
      </c>
      <c r="DO15" s="118" t="s">
        <v>0</v>
      </c>
      <c r="DP15" s="118">
        <v>0</v>
      </c>
      <c r="DQ15" s="118">
        <v>0</v>
      </c>
      <c r="DR15" s="118">
        <v>0</v>
      </c>
      <c r="DS15" s="118" t="s">
        <v>0</v>
      </c>
      <c r="DT15" s="118">
        <v>0</v>
      </c>
      <c r="DU15" s="118">
        <v>0</v>
      </c>
      <c r="DV15" s="118">
        <v>0</v>
      </c>
      <c r="DW15" s="118" t="s">
        <v>164</v>
      </c>
      <c r="DX15" s="118" t="s">
        <v>0</v>
      </c>
      <c r="DY15" s="118">
        <v>0</v>
      </c>
      <c r="DZ15" s="118">
        <v>0</v>
      </c>
      <c r="EA15" s="118">
        <v>0</v>
      </c>
      <c r="EB15" s="118" t="s">
        <v>0</v>
      </c>
      <c r="EC15" s="118">
        <v>0</v>
      </c>
      <c r="ED15" s="118">
        <v>0</v>
      </c>
      <c r="EE15" s="118">
        <v>0</v>
      </c>
      <c r="EF15" s="118" t="s">
        <v>166</v>
      </c>
      <c r="EG15" s="118" t="s">
        <v>0</v>
      </c>
      <c r="EH15" s="118">
        <v>0</v>
      </c>
      <c r="EI15" s="118">
        <v>0</v>
      </c>
      <c r="EJ15" s="118">
        <v>0</v>
      </c>
      <c r="EK15" s="118" t="s">
        <v>0</v>
      </c>
      <c r="EL15" s="118">
        <v>0</v>
      </c>
      <c r="EM15" s="118">
        <v>0</v>
      </c>
      <c r="EN15" s="118">
        <v>0</v>
      </c>
      <c r="EO15" s="119" t="s">
        <v>170</v>
      </c>
      <c r="EP15" s="118" t="s">
        <v>0</v>
      </c>
      <c r="EQ15" s="118">
        <v>0</v>
      </c>
      <c r="ER15" s="118">
        <v>0</v>
      </c>
      <c r="ES15" s="118">
        <v>0</v>
      </c>
      <c r="ET15" s="118" t="s">
        <v>0</v>
      </c>
      <c r="EU15" s="118">
        <v>0</v>
      </c>
      <c r="EV15" s="118">
        <v>0</v>
      </c>
      <c r="EW15" s="118">
        <v>0</v>
      </c>
      <c r="EX15" s="118" t="s">
        <v>172</v>
      </c>
      <c r="EY15" s="118" t="s">
        <v>0</v>
      </c>
      <c r="EZ15" s="118">
        <v>0</v>
      </c>
      <c r="FA15" s="118">
        <v>0</v>
      </c>
      <c r="FB15" s="118">
        <v>0</v>
      </c>
      <c r="FC15" s="118" t="s">
        <v>0</v>
      </c>
      <c r="FD15" s="118">
        <v>0</v>
      </c>
      <c r="FE15" s="118">
        <v>0</v>
      </c>
      <c r="FF15" s="118">
        <v>0</v>
      </c>
      <c r="FG15" s="118" t="s">
        <v>175</v>
      </c>
      <c r="FH15" s="118" t="s">
        <v>0</v>
      </c>
      <c r="FI15" s="118">
        <v>0</v>
      </c>
      <c r="FJ15" s="118">
        <v>0</v>
      </c>
      <c r="FK15" s="118">
        <v>0</v>
      </c>
      <c r="FL15" s="118" t="s">
        <v>0</v>
      </c>
      <c r="FM15" s="118">
        <v>0</v>
      </c>
      <c r="FN15" s="118">
        <v>0</v>
      </c>
      <c r="FO15" s="118">
        <v>0</v>
      </c>
      <c r="FP15" s="118" t="s">
        <v>177</v>
      </c>
      <c r="FQ15" s="118" t="s">
        <v>0</v>
      </c>
      <c r="FR15" s="118">
        <v>0</v>
      </c>
      <c r="FS15" s="118">
        <v>0</v>
      </c>
      <c r="FT15" s="118">
        <v>0</v>
      </c>
      <c r="FU15" s="118" t="s">
        <v>0</v>
      </c>
      <c r="FV15" s="118">
        <v>0</v>
      </c>
      <c r="FW15" s="118">
        <v>0</v>
      </c>
      <c r="FX15" s="118">
        <v>0</v>
      </c>
      <c r="FY15" s="43">
        <v>0</v>
      </c>
      <c r="FZ15" s="43">
        <v>0</v>
      </c>
      <c r="GA15" s="43">
        <v>0</v>
      </c>
      <c r="GB15" s="46">
        <v>0</v>
      </c>
      <c r="GC15" s="47">
        <v>4</v>
      </c>
      <c r="GD15" s="47">
        <v>4</v>
      </c>
      <c r="GE15" s="47">
        <v>4</v>
      </c>
      <c r="GF15" s="47">
        <v>4</v>
      </c>
      <c r="GG15" s="93">
        <v>0</v>
      </c>
      <c r="GH15" s="6">
        <v>0</v>
      </c>
      <c r="GI15" s="92">
        <v>0</v>
      </c>
      <c r="GJ15" s="6">
        <v>0</v>
      </c>
      <c r="GK15" s="92">
        <v>0</v>
      </c>
      <c r="GL15" s="6">
        <v>0</v>
      </c>
      <c r="GM15" s="92">
        <v>0</v>
      </c>
      <c r="GN15" s="6">
        <v>0</v>
      </c>
      <c r="GO15" s="92">
        <v>0</v>
      </c>
      <c r="GP15" s="6">
        <v>0</v>
      </c>
      <c r="GQ15" s="8">
        <v>0</v>
      </c>
      <c r="GR15" s="6">
        <v>0</v>
      </c>
      <c r="GS15" s="8">
        <v>0</v>
      </c>
      <c r="GT15" s="6">
        <v>0</v>
      </c>
      <c r="GU15" s="6"/>
      <c r="GV15" s="115"/>
      <c r="GW15" s="22" t="s">
        <v>266</v>
      </c>
      <c r="GX15" s="5">
        <v>1</v>
      </c>
      <c r="GY15" s="4"/>
      <c r="GZ15" s="107"/>
      <c r="HA15" s="107"/>
      <c r="HB15" s="107"/>
      <c r="HC15" s="107"/>
      <c r="HD15" s="108">
        <v>1</v>
      </c>
      <c r="HE15" s="108"/>
      <c r="HF15" s="108"/>
      <c r="HG15" s="108"/>
      <c r="HH15" s="108"/>
      <c r="HI15" s="108"/>
      <c r="HJ15" s="115">
        <v>14602</v>
      </c>
      <c r="HK15" s="115" t="s">
        <v>264</v>
      </c>
      <c r="HL15" s="115"/>
    </row>
    <row r="16" spans="1:220" s="1" customFormat="1" x14ac:dyDescent="0.45">
      <c r="A16" s="11">
        <v>1.1000000000000001</v>
      </c>
      <c r="B16" s="128" t="s">
        <v>289</v>
      </c>
      <c r="C16" s="135">
        <v>178</v>
      </c>
      <c r="D16" s="2">
        <v>2</v>
      </c>
      <c r="E16" s="2">
        <v>41</v>
      </c>
      <c r="F16" s="18">
        <v>20.569329660238751</v>
      </c>
      <c r="G16" s="111">
        <v>43350</v>
      </c>
      <c r="H16" s="3">
        <v>30</v>
      </c>
      <c r="I16" s="3">
        <v>9</v>
      </c>
      <c r="J16" s="3" t="s">
        <v>308</v>
      </c>
      <c r="K16" s="3">
        <v>60</v>
      </c>
      <c r="L16" s="10" t="s">
        <v>389</v>
      </c>
      <c r="M16" s="17">
        <v>25</v>
      </c>
      <c r="N16" s="16">
        <v>16</v>
      </c>
      <c r="O16" s="15" t="s">
        <v>0</v>
      </c>
      <c r="P16" s="9" t="s">
        <v>0</v>
      </c>
      <c r="Q16" s="12" t="s">
        <v>0</v>
      </c>
      <c r="R16" s="8">
        <v>1</v>
      </c>
      <c r="S16" s="3" t="s">
        <v>0</v>
      </c>
      <c r="T16" s="3" t="s">
        <v>0</v>
      </c>
      <c r="U16" s="3" t="s">
        <v>0</v>
      </c>
      <c r="V16" s="3" t="s">
        <v>0</v>
      </c>
      <c r="W16" s="11" t="s">
        <v>0</v>
      </c>
      <c r="X16" s="99">
        <v>8</v>
      </c>
      <c r="Y16" s="98">
        <v>1</v>
      </c>
      <c r="Z16" s="99">
        <v>3</v>
      </c>
      <c r="AA16" s="98">
        <v>1</v>
      </c>
      <c r="AB16" s="8">
        <v>1</v>
      </c>
      <c r="AC16" s="98">
        <v>1</v>
      </c>
      <c r="AD16" s="9">
        <v>11</v>
      </c>
      <c r="AE16" s="100">
        <v>11</v>
      </c>
      <c r="AF16" s="98">
        <v>1</v>
      </c>
      <c r="AG16" s="98">
        <v>1</v>
      </c>
      <c r="AH16" s="7">
        <v>8</v>
      </c>
      <c r="AI16" s="7">
        <v>1</v>
      </c>
      <c r="AJ16" s="7">
        <v>1</v>
      </c>
      <c r="AK16" s="7">
        <v>11</v>
      </c>
      <c r="AL16" s="9">
        <v>1</v>
      </c>
      <c r="AM16" s="9">
        <v>1</v>
      </c>
      <c r="AN16" s="9" t="s">
        <v>0</v>
      </c>
      <c r="AO16" s="9">
        <v>1</v>
      </c>
      <c r="AP16" s="9">
        <v>1</v>
      </c>
      <c r="AQ16" s="9">
        <v>1</v>
      </c>
      <c r="AR16" s="9">
        <v>1</v>
      </c>
      <c r="AS16" s="14">
        <v>1</v>
      </c>
      <c r="AT16" s="10">
        <v>1</v>
      </c>
      <c r="AU16" s="10" t="s">
        <v>0</v>
      </c>
      <c r="AV16" s="9">
        <v>1</v>
      </c>
      <c r="AW16" s="10">
        <v>1</v>
      </c>
      <c r="AX16" s="9">
        <v>0</v>
      </c>
      <c r="AY16" s="10">
        <v>0</v>
      </c>
      <c r="AZ16" s="9">
        <v>0</v>
      </c>
      <c r="BA16" s="9">
        <v>1</v>
      </c>
      <c r="BB16" s="10">
        <v>0</v>
      </c>
      <c r="BC16" s="9">
        <v>0</v>
      </c>
      <c r="BD16" s="10">
        <v>0</v>
      </c>
      <c r="BE16" s="7">
        <v>8</v>
      </c>
      <c r="BF16" s="7">
        <v>1</v>
      </c>
      <c r="BG16" s="7">
        <v>3</v>
      </c>
      <c r="BH16" s="7">
        <v>1</v>
      </c>
      <c r="BI16" s="7">
        <v>1</v>
      </c>
      <c r="BJ16" s="7">
        <v>1</v>
      </c>
      <c r="BK16" s="7">
        <v>1</v>
      </c>
      <c r="BL16" s="7">
        <v>1</v>
      </c>
      <c r="BM16" s="7">
        <v>1</v>
      </c>
      <c r="BN16" s="7">
        <v>1</v>
      </c>
      <c r="BO16" s="7">
        <v>1</v>
      </c>
      <c r="BP16" s="7">
        <v>1</v>
      </c>
      <c r="BQ16" s="7">
        <v>1</v>
      </c>
      <c r="BR16" s="7">
        <v>1</v>
      </c>
      <c r="BS16" s="7">
        <v>2</v>
      </c>
      <c r="BT16" s="7">
        <v>1</v>
      </c>
      <c r="BU16" s="7">
        <v>9</v>
      </c>
      <c r="BV16" s="7">
        <v>1</v>
      </c>
      <c r="BW16" s="7">
        <v>6</v>
      </c>
      <c r="BX16" s="7">
        <v>1</v>
      </c>
      <c r="BY16" s="7">
        <v>5</v>
      </c>
      <c r="BZ16" s="7">
        <v>1</v>
      </c>
      <c r="CA16" s="7">
        <v>1</v>
      </c>
      <c r="CB16" s="7">
        <v>1</v>
      </c>
      <c r="CC16" s="7">
        <v>10</v>
      </c>
      <c r="CD16" s="7">
        <v>1</v>
      </c>
      <c r="CE16" s="101">
        <v>8</v>
      </c>
      <c r="CF16" s="101">
        <v>1</v>
      </c>
      <c r="CG16" s="102">
        <f>COUNTIF(AL16,"&gt;=1")+COUNTIF(AN16,"&gt;=1")+COUNTIF(AY16,"&gt;=1")+COUNTIF(AX16,"&gt;=1")</f>
        <v>1</v>
      </c>
      <c r="CH16" s="101">
        <f t="shared" ref="CH16:CH24" si="4">COUNTIF(CG16,"&gt;=1")</f>
        <v>1</v>
      </c>
      <c r="CI16" s="101">
        <v>1</v>
      </c>
      <c r="CJ16" s="101">
        <v>1</v>
      </c>
      <c r="CK16" s="12" t="s">
        <v>0</v>
      </c>
      <c r="CL16" s="13" t="s">
        <v>0</v>
      </c>
      <c r="CM16" s="12" t="s">
        <v>0</v>
      </c>
      <c r="CN16" s="99" t="s">
        <v>0</v>
      </c>
      <c r="CO16" s="103" t="s">
        <v>0</v>
      </c>
      <c r="CP16" s="11" t="s">
        <v>1</v>
      </c>
      <c r="CQ16" s="10" t="s">
        <v>1</v>
      </c>
      <c r="CR16" s="10" t="s">
        <v>1</v>
      </c>
      <c r="CS16" s="10" t="s">
        <v>0</v>
      </c>
      <c r="CT16" s="9" t="s">
        <v>0</v>
      </c>
      <c r="CU16" s="3" t="s">
        <v>1</v>
      </c>
      <c r="CV16" s="3" t="s">
        <v>221</v>
      </c>
      <c r="CW16" s="3" t="s">
        <v>0</v>
      </c>
      <c r="CX16" s="105">
        <v>0</v>
      </c>
      <c r="CY16" s="92">
        <v>0</v>
      </c>
      <c r="CZ16" s="6">
        <v>0</v>
      </c>
      <c r="DA16" s="3" t="s">
        <v>0</v>
      </c>
      <c r="DB16" s="105">
        <v>0</v>
      </c>
      <c r="DC16" s="92">
        <v>0</v>
      </c>
      <c r="DD16" s="6">
        <v>0</v>
      </c>
      <c r="DE16" s="3" t="s">
        <v>222</v>
      </c>
      <c r="DF16" s="3" t="s">
        <v>0</v>
      </c>
      <c r="DG16" s="105">
        <v>0</v>
      </c>
      <c r="DH16" s="92">
        <v>0</v>
      </c>
      <c r="DI16" s="6">
        <v>0</v>
      </c>
      <c r="DJ16" s="3" t="s">
        <v>0</v>
      </c>
      <c r="DK16" s="105">
        <v>0</v>
      </c>
      <c r="DL16" s="92">
        <v>0</v>
      </c>
      <c r="DM16" s="6">
        <v>0</v>
      </c>
      <c r="DN16" s="3" t="s">
        <v>223</v>
      </c>
      <c r="DO16" s="3" t="s">
        <v>0</v>
      </c>
      <c r="DP16" s="105">
        <v>0</v>
      </c>
      <c r="DQ16" s="106">
        <v>0</v>
      </c>
      <c r="DR16" s="6">
        <v>0</v>
      </c>
      <c r="DS16" s="3" t="s">
        <v>0</v>
      </c>
      <c r="DT16" s="105">
        <v>0</v>
      </c>
      <c r="DU16" s="106">
        <v>0</v>
      </c>
      <c r="DV16" s="6">
        <v>0</v>
      </c>
      <c r="DW16" s="3" t="s">
        <v>224</v>
      </c>
      <c r="DX16" s="3" t="s">
        <v>0</v>
      </c>
      <c r="DY16" s="105">
        <v>0</v>
      </c>
      <c r="DZ16" s="92">
        <v>0</v>
      </c>
      <c r="EA16" s="6">
        <v>0</v>
      </c>
      <c r="EB16" s="3" t="s">
        <v>0</v>
      </c>
      <c r="EC16" s="105">
        <v>0</v>
      </c>
      <c r="ED16" s="92">
        <v>0</v>
      </c>
      <c r="EE16" s="6">
        <v>0</v>
      </c>
      <c r="EF16" s="3" t="s">
        <v>225</v>
      </c>
      <c r="EG16" s="3" t="s">
        <v>0</v>
      </c>
      <c r="EH16" s="105">
        <v>0</v>
      </c>
      <c r="EI16" s="92">
        <v>0</v>
      </c>
      <c r="EJ16" s="6">
        <v>0</v>
      </c>
      <c r="EK16" s="3" t="s">
        <v>0</v>
      </c>
      <c r="EL16" s="105">
        <v>0</v>
      </c>
      <c r="EM16" s="106">
        <v>0</v>
      </c>
      <c r="EN16" s="6">
        <v>0</v>
      </c>
      <c r="EO16" s="3" t="s">
        <v>226</v>
      </c>
      <c r="EP16" s="3" t="s">
        <v>0</v>
      </c>
      <c r="EQ16" s="105">
        <v>0</v>
      </c>
      <c r="ER16" s="106">
        <v>0</v>
      </c>
      <c r="ES16" s="6">
        <v>0</v>
      </c>
      <c r="ET16" s="3" t="s">
        <v>0</v>
      </c>
      <c r="EU16" s="105">
        <v>0</v>
      </c>
      <c r="EV16" s="106">
        <v>0</v>
      </c>
      <c r="EW16" s="6">
        <v>0</v>
      </c>
      <c r="EX16" s="3" t="s">
        <v>227</v>
      </c>
      <c r="EY16" s="3" t="s">
        <v>0</v>
      </c>
      <c r="EZ16" s="105">
        <v>0</v>
      </c>
      <c r="FA16" s="106">
        <v>0</v>
      </c>
      <c r="FB16" s="6">
        <v>0</v>
      </c>
      <c r="FC16" s="3" t="s">
        <v>0</v>
      </c>
      <c r="FD16" s="105">
        <v>0</v>
      </c>
      <c r="FE16" s="106">
        <v>0</v>
      </c>
      <c r="FF16" s="6">
        <v>0</v>
      </c>
      <c r="FG16" s="3" t="s">
        <v>228</v>
      </c>
      <c r="FH16" s="3" t="s">
        <v>0</v>
      </c>
      <c r="FI16" s="105">
        <v>0</v>
      </c>
      <c r="FJ16" s="106">
        <v>0</v>
      </c>
      <c r="FK16" s="6">
        <v>0</v>
      </c>
      <c r="FL16" s="3" t="s">
        <v>0</v>
      </c>
      <c r="FM16" s="105">
        <v>0</v>
      </c>
      <c r="FN16" s="106">
        <v>0</v>
      </c>
      <c r="FO16" s="6">
        <v>0</v>
      </c>
      <c r="FP16" s="3" t="s">
        <v>229</v>
      </c>
      <c r="FQ16" s="3" t="s">
        <v>0</v>
      </c>
      <c r="FR16" s="105">
        <v>0</v>
      </c>
      <c r="FS16" s="106">
        <v>0</v>
      </c>
      <c r="FT16" s="6">
        <v>0</v>
      </c>
      <c r="FU16" s="3" t="s">
        <v>0</v>
      </c>
      <c r="FV16" s="105">
        <v>0</v>
      </c>
      <c r="FW16" s="106">
        <v>0</v>
      </c>
      <c r="FX16" s="6">
        <v>0</v>
      </c>
      <c r="FY16" s="43">
        <v>0</v>
      </c>
      <c r="FZ16" s="43">
        <v>0</v>
      </c>
      <c r="GA16" s="43">
        <v>0</v>
      </c>
      <c r="GB16" s="46">
        <v>0</v>
      </c>
      <c r="GC16" s="47">
        <v>2</v>
      </c>
      <c r="GD16" s="47">
        <v>2</v>
      </c>
      <c r="GE16" s="47">
        <v>2</v>
      </c>
      <c r="GF16" s="47">
        <v>2</v>
      </c>
      <c r="GG16" s="93">
        <v>0</v>
      </c>
      <c r="GH16" s="6">
        <v>0</v>
      </c>
      <c r="GI16" s="92">
        <v>0</v>
      </c>
      <c r="GJ16" s="6">
        <v>0</v>
      </c>
      <c r="GK16" s="92">
        <v>0</v>
      </c>
      <c r="GL16" s="6">
        <v>0</v>
      </c>
      <c r="GM16" s="92">
        <v>0</v>
      </c>
      <c r="GN16" s="6">
        <v>0</v>
      </c>
      <c r="GO16" s="92">
        <v>0</v>
      </c>
      <c r="GP16" s="6">
        <v>0</v>
      </c>
      <c r="GQ16" s="8">
        <v>0</v>
      </c>
      <c r="GR16" s="6">
        <v>0</v>
      </c>
      <c r="GS16" s="8">
        <v>0</v>
      </c>
      <c r="GT16" s="6">
        <v>0</v>
      </c>
      <c r="GU16" s="7"/>
      <c r="GV16" s="3"/>
      <c r="GW16" s="22" t="s">
        <v>309</v>
      </c>
      <c r="GX16" s="5">
        <v>1</v>
      </c>
      <c r="GY16" s="4"/>
      <c r="GZ16" s="107">
        <v>1</v>
      </c>
      <c r="HA16" s="107"/>
      <c r="HB16" s="107"/>
      <c r="HC16" s="107"/>
      <c r="HD16" s="108">
        <v>1</v>
      </c>
      <c r="HE16" s="108"/>
      <c r="HF16" s="108">
        <v>1</v>
      </c>
      <c r="HG16" s="108"/>
      <c r="HH16" s="108"/>
      <c r="HI16" s="108"/>
      <c r="HJ16" s="3">
        <v>14972</v>
      </c>
      <c r="HK16" s="2" t="s">
        <v>310</v>
      </c>
      <c r="HL16" s="105"/>
    </row>
    <row r="17" spans="1:253" s="1" customFormat="1" x14ac:dyDescent="0.45">
      <c r="A17" s="44">
        <v>1.1000000000000001</v>
      </c>
      <c r="B17" s="127" t="s">
        <v>267</v>
      </c>
      <c r="C17" s="135">
        <v>179</v>
      </c>
      <c r="D17" s="2">
        <v>1</v>
      </c>
      <c r="E17" s="2">
        <v>43</v>
      </c>
      <c r="F17" s="18">
        <v>0</v>
      </c>
      <c r="G17" s="97">
        <v>44103</v>
      </c>
      <c r="H17" s="3">
        <v>43</v>
      </c>
      <c r="I17" s="3">
        <v>2</v>
      </c>
      <c r="J17" s="11" t="str">
        <f>IF(I17&gt;=21,"4(≧21)",IF(I17&gt;=11,"3(11-20)",IF(I17&gt;=6,"2(6-10)",IF(I17&gt;=0,"1(≦5)",IF(I17=0," ")))))</f>
        <v>1(≦5)</v>
      </c>
      <c r="K17" s="3">
        <v>61</v>
      </c>
      <c r="L17" s="10" t="s">
        <v>389</v>
      </c>
      <c r="M17" s="17">
        <v>12</v>
      </c>
      <c r="N17" s="16">
        <f>E17-M17</f>
        <v>31</v>
      </c>
      <c r="O17" s="15">
        <v>0.6</v>
      </c>
      <c r="P17" s="9">
        <v>7</v>
      </c>
      <c r="Q17" s="12">
        <v>24</v>
      </c>
      <c r="R17" s="8">
        <v>0</v>
      </c>
      <c r="S17" s="3">
        <v>1</v>
      </c>
      <c r="T17" s="3">
        <v>1</v>
      </c>
      <c r="U17" s="3">
        <v>1</v>
      </c>
      <c r="V17" s="3">
        <v>1</v>
      </c>
      <c r="W17" s="11">
        <v>1</v>
      </c>
      <c r="X17" s="99">
        <f t="shared" ref="X17:X22" si="5">COUNTIF(AL17:AS17,"&gt;=1")+COUNTIF(AX17,"&gt;=1")+COUNTIF(AX17,"&gt;=1")+COUNTIF(AZ17,"&gt;=1")+COUNTIF(BA17,"&gt;=1")+COUNTIF(BC17,"&gt;=1")</f>
        <v>2</v>
      </c>
      <c r="Y17" s="98">
        <f t="shared" ref="Y17:Y22" si="6">COUNTIF(X17,"&gt;=1")</f>
        <v>1</v>
      </c>
      <c r="Z17" s="99">
        <f t="shared" ref="Z17:Z22" si="7">COUNTIF(AT17:AW17,"&gt;=1")+COUNTIF(BB17,"&gt;=1")+COUNTIF(BD17,"&gt;=1")</f>
        <v>1</v>
      </c>
      <c r="AA17" s="98">
        <f t="shared" ref="AA17:AA22" si="8">COUNTIF(Z17,"&gt;=1")</f>
        <v>1</v>
      </c>
      <c r="AB17" s="8">
        <f t="shared" ref="AB17:AB22" si="9">COUNTIF(AD17,"&gt;=2")</f>
        <v>1</v>
      </c>
      <c r="AC17" s="98">
        <f t="shared" ref="AC17:AC22" si="10">COUNTIF(AD17,"&gt;=1")</f>
        <v>1</v>
      </c>
      <c r="AD17" s="9">
        <f t="shared" ref="AD17:AD22" si="11">COUNTIF(AL17:AX17,"&gt;=1")+COUNTIF(AZ17,"&gt;=1")+COUNTIF(BA17,"&gt;=1")+COUNTIF(BC17,"&gt;=1")</f>
        <v>2</v>
      </c>
      <c r="AE17" s="100">
        <f t="shared" ref="AE17:AE22" si="12">COUNTIF(AL17:BD17,"&gt;=1")</f>
        <v>3</v>
      </c>
      <c r="AF17" s="98">
        <f t="shared" ref="AF17:AF22" si="13">COUNTIF(AE17,"&gt;=2")</f>
        <v>1</v>
      </c>
      <c r="AG17" s="98">
        <f t="shared" ref="AG17:AG22" si="14">COUNTIF(AE17,"&gt;=1")</f>
        <v>1</v>
      </c>
      <c r="AH17" s="7">
        <f t="shared" ref="AH17:AH22" si="15">COUNTIF(AL17:AR17,"&gt;=1")+COUNTIF(AV17,"&gt;=1")+COUNTIF(AX17,"&gt;=1")+COUNTIF(AZ17,"&gt;=1")+COUNTIF(BA17,"&gt;=1")+COUNTIF(BC17,"&gt;=1")</f>
        <v>1</v>
      </c>
      <c r="AI17" s="7">
        <f t="shared" ref="AI17:AI22" si="16">COUNTIF(AH17,"&gt;=2")</f>
        <v>0</v>
      </c>
      <c r="AJ17" s="7">
        <f t="shared" ref="AJ17:AJ22" si="17">COUNTIF(AH17,"&gt;=1")</f>
        <v>1</v>
      </c>
      <c r="AK17" s="7">
        <f t="shared" ref="AK17:AK22" si="18">X17+Z17</f>
        <v>3</v>
      </c>
      <c r="AL17" s="9" t="s">
        <v>1</v>
      </c>
      <c r="AM17" s="9" t="s">
        <v>1</v>
      </c>
      <c r="AN17" s="9">
        <v>0</v>
      </c>
      <c r="AO17" s="9" t="s">
        <v>1</v>
      </c>
      <c r="AP17" s="9" t="s">
        <v>1</v>
      </c>
      <c r="AQ17" s="9" t="s">
        <v>1</v>
      </c>
      <c r="AR17" s="9" t="s">
        <v>1</v>
      </c>
      <c r="AS17" s="14" t="s">
        <v>1</v>
      </c>
      <c r="AT17" s="10">
        <v>0</v>
      </c>
      <c r="AU17" s="10">
        <v>0</v>
      </c>
      <c r="AV17" s="9">
        <v>0</v>
      </c>
      <c r="AW17" s="10">
        <v>1</v>
      </c>
      <c r="AX17" s="9">
        <v>1</v>
      </c>
      <c r="AY17" s="10">
        <v>1</v>
      </c>
      <c r="AZ17" s="9">
        <v>0</v>
      </c>
      <c r="BA17" s="9">
        <v>0</v>
      </c>
      <c r="BB17" s="10">
        <v>0</v>
      </c>
      <c r="BC17" s="9">
        <v>0</v>
      </c>
      <c r="BD17" s="10">
        <v>0</v>
      </c>
      <c r="BE17" s="7">
        <f t="shared" ref="BE17:BE22" si="19">COUNTIF(AL17:AS17,"&gt;=1")+COUNTIF(AX17,"&gt;=1")+COUNTIF(AZ17,"&gt;=1")+COUNTIF(BA17,"&gt;=1")+COUNTIF(BC17,"&gt;=1")</f>
        <v>1</v>
      </c>
      <c r="BF17" s="7">
        <f t="shared" ref="BF17:BF22" si="20">COUNTIF(BE17,"&gt;=1")</f>
        <v>1</v>
      </c>
      <c r="BG17" s="7">
        <f t="shared" ref="BG17:BG22" si="21">COUNTIF(AT17:AW17,"&gt;=1")+COUNTIF(AY17,"&gt;=1")+COUNTIF(BB17,"&gt;=1")+COUNTIF(BD17,"&gt;=1")</f>
        <v>2</v>
      </c>
      <c r="BH17" s="7">
        <f t="shared" ref="BH17:BH22" si="22">COUNTIF(BG17,"&gt;=1")</f>
        <v>1</v>
      </c>
      <c r="BI17" s="7">
        <f>COUNTIF(BD17,"&gt;=1")+COUNTIF(BC17,"&gt;=1")+COUNTIF(BB17,"&gt;=1")+COUNTIF(BA17,"&gt;=1")+COUNTIF(AZ17,"&gt;=1")</f>
        <v>0</v>
      </c>
      <c r="BJ17" s="7">
        <f t="shared" ref="BJ17:BJ22" si="23">COUNTIF(BI17,"&gt;=1")</f>
        <v>0</v>
      </c>
      <c r="BK17" s="7">
        <f t="shared" ref="BK17:BK22" si="24">COUNTIF(BC17,"&gt;=1")+COUNTIF(BA17,"&gt;=1")+COUNTIF(AZ17,"&gt;=1")</f>
        <v>0</v>
      </c>
      <c r="BL17" s="7">
        <f t="shared" ref="BL17:BL22" si="25">COUNTIF(BK17,"&gt;=1")</f>
        <v>0</v>
      </c>
      <c r="BM17" s="7">
        <f t="shared" ref="BM17:BM22" si="26">COUNTIF(AZ17,"&gt;=1")+COUNTIF(BC17,"&gt;=1")+COUNTIF(BA17,"&gt;=1")+COUNTIF(AX17,"&gt;=1")+COUNTIF(AN17,"&gt;=1")</f>
        <v>1</v>
      </c>
      <c r="BN17" s="7">
        <f t="shared" ref="BN17:BN22" si="27">COUNTIF(BM17,"&gt;=1")</f>
        <v>1</v>
      </c>
      <c r="BO17" s="7">
        <f>COUNTIF(AL17,"&gt;=1")+COUNTIF(AN17,"&gt;=1")+COUNTIF(AX17,"&gt;=1")+COUNTIF(AY17,"&gt;=1")</f>
        <v>2</v>
      </c>
      <c r="BP17" s="7">
        <f t="shared" ref="BP17:BP22" si="28">COUNTIF(BO17,"&gt;=1")</f>
        <v>1</v>
      </c>
      <c r="BQ17" s="7">
        <f t="shared" ref="BQ17:BQ22" si="29">COUNTIF(AL17,"&gt;=1")+COUNTIF(AN17,"&gt;=1")+COUNTIF(AX17,"&gt;=1")</f>
        <v>1</v>
      </c>
      <c r="BR17" s="7">
        <f t="shared" ref="BR17:BR22" si="30">COUNTIF(BQ17,"&gt;=1")</f>
        <v>1</v>
      </c>
      <c r="BS17" s="7">
        <f t="shared" ref="BS17:BS22" si="31">COUNTIF(AL17,"&gt;=1")+COUNTIF(AM17,"&gt;=1")</f>
        <v>0</v>
      </c>
      <c r="BT17" s="7">
        <f t="shared" ref="BT17:BT22" si="32">COUNTIF(BS17,"&gt;=1")</f>
        <v>0</v>
      </c>
      <c r="BU17" s="7">
        <f>COUNTIF(AM17,"&gt;=1")+COUNTIF(AO17,"&gt;=1")+COUNTIF(AP17,"&gt;=1")+COUNTIF(AQ17,"&gt;=1")+COUNTIF(AR17,"&gt;=1")+COUNTIF(AS17,"&gt;=1")+COUNTIF(AT17,"&gt;=1")+COUNTIF(AU17,"&gt;=1")+COUNTIF(AV17,"&gt;=1")+COUNTIF(AW17,"&gt;=1")</f>
        <v>1</v>
      </c>
      <c r="BV17" s="7">
        <f t="shared" ref="BV17:BV22" si="33">COUNTIF(BU17,"&gt;=1")</f>
        <v>1</v>
      </c>
      <c r="BW17" s="7">
        <f t="shared" ref="BW17:BW22" si="34">COUNTIF(AO17,"&gt;=1")+COUNTIF(AQ17,"&gt;=1")+COUNTIF(AR17,"&gt;=1")+COUNTIF(AV17,"&gt;=1")+COUNTIF(AM17,"&gt;=1")+COUNTIF(AP17,"&gt;=1")</f>
        <v>0</v>
      </c>
      <c r="BX17" s="7">
        <f t="shared" ref="BX17:BX22" si="35">COUNTIF(BW17,"&gt;=1")</f>
        <v>0</v>
      </c>
      <c r="BY17" s="7">
        <f>COUNTIF(AP17,"&gt;=1")+COUNTIF(AR17,"&gt;=1")+COUNTIF(AS17,"&gt;=1")+COUNTIF(AO17,"&gt;=1")+COUNTIF(AQ17,"&gt;=1")</f>
        <v>0</v>
      </c>
      <c r="BZ17" s="7">
        <f t="shared" ref="BZ17:BZ22" si="36">COUNTIF(BY17,"&gt;=1")</f>
        <v>0</v>
      </c>
      <c r="CA17" s="7">
        <f t="shared" ref="CA17:CA22" si="37">COUNTIF(BD17,"&gt;=1")+COUNTIF(BC17,"&gt;=1")+COUNTIF(BA17,"&gt;=1")+COUNTIF(BB17,"&gt;=1")</f>
        <v>0</v>
      </c>
      <c r="CB17" s="7">
        <f t="shared" ref="CB17:CB22" si="38">COUNTIF(CA17,"&gt;=1")</f>
        <v>0</v>
      </c>
      <c r="CC17" s="7">
        <f t="shared" ref="CC17:CC22" si="39">COUNTIF(AL17,"&gt;=1")+COUNTIF(AM17,"&gt;=1")+COUNTIF(AN17,"&gt;=1")+COUNTIF(AO17,"&gt;=1")+COUNTIF(AP17,"&gt;=1")+COUNTIF(AQ17,"&gt;=1")+COUNTIF(AR17,"&gt;=1")+COUNTIF(AS17,"&gt;=1")+COUNTIF(AT17,"&gt;=1")+COUNTIF(AU17,"&gt;=1")+COUNTIF(AV17,"&gt;=1")+COUNTIF(AW17,"&gt;=1")+COUNTIF(AX17,"&gt;=1")+COUNTIF(AY17,"&gt;=1")+COUNTIF(AZ17,"&gt;=1")</f>
        <v>3</v>
      </c>
      <c r="CD17" s="7">
        <f t="shared" ref="CD17:CD22" si="40">COUNTIF(CC17,"&gt;=1")</f>
        <v>1</v>
      </c>
      <c r="CE17" s="101">
        <f t="shared" ref="CE17:CE22" si="41">COUNTIF(AO17,"&gt;=1")+COUNTIF(AP17,"&gt;=1")+COUNTIF(AQ17,"&gt;=1")+COUNTIF(AR17,"&gt;=1")+COUNTIF(AS17,"&gt;=1")+COUNTIF(AU17,"&gt;=1")+COUNTIF(AV17,"&gt;=1")+COUNTIF(AW17,"&gt;=1")+COUNTIF(AT17,"&gt;=1")</f>
        <v>1</v>
      </c>
      <c r="CF17" s="101">
        <f t="shared" ref="CF17:CF22" si="42">COUNTIF(CE17,"&gt;=1")</f>
        <v>1</v>
      </c>
      <c r="CG17" s="7">
        <f>COUNTIF(AL17,"&gt;=1")+COUNTIF(AN17,"&gt;=1")+COUNTIF(BA17,"&gt;=1")</f>
        <v>0</v>
      </c>
      <c r="CH17" s="101">
        <f t="shared" si="4"/>
        <v>0</v>
      </c>
      <c r="CI17" s="101">
        <f t="shared" ref="CI17:CI22" si="43">COUNTIF(BB17,"&gt;=1")+COUNTIF(BC17,"&gt;=1")+COUNTIF(BD17,"&gt;=1")+COUNTIF(BA17,"&gt;=1")</f>
        <v>0</v>
      </c>
      <c r="CJ17" s="101">
        <f t="shared" ref="CJ17:CJ22" si="44">COUNTIF(CI17,"&gt;=1")</f>
        <v>0</v>
      </c>
      <c r="CK17" s="12" t="s">
        <v>269</v>
      </c>
      <c r="CL17" s="13">
        <v>40</v>
      </c>
      <c r="CM17" s="12" t="s">
        <v>0</v>
      </c>
      <c r="CN17" s="99" t="s">
        <v>0</v>
      </c>
      <c r="CO17" s="103">
        <v>1</v>
      </c>
      <c r="CP17" s="11" t="s">
        <v>1</v>
      </c>
      <c r="CQ17" s="10" t="s">
        <v>241</v>
      </c>
      <c r="CR17" s="10" t="s">
        <v>239</v>
      </c>
      <c r="CS17" s="10" t="s">
        <v>241</v>
      </c>
      <c r="CT17" s="9">
        <v>0</v>
      </c>
      <c r="CU17" s="3">
        <v>1</v>
      </c>
      <c r="CV17" s="3" t="s">
        <v>235</v>
      </c>
      <c r="CW17" s="104">
        <v>6</v>
      </c>
      <c r="CX17" s="105">
        <f>CW17-3</f>
        <v>3</v>
      </c>
      <c r="CY17" s="92">
        <f>COUNTIF(CX17,"&gt;=1")</f>
        <v>1</v>
      </c>
      <c r="CZ17" s="6">
        <v>0</v>
      </c>
      <c r="DA17" s="104">
        <v>6</v>
      </c>
      <c r="DB17" s="105">
        <f>DA17-3</f>
        <v>3</v>
      </c>
      <c r="DC17" s="92">
        <f>COUNTIF(DB17,"&gt;=1")</f>
        <v>1</v>
      </c>
      <c r="DD17" s="6">
        <v>0</v>
      </c>
      <c r="DE17" s="3" t="s">
        <v>157</v>
      </c>
      <c r="DF17" s="104">
        <v>7</v>
      </c>
      <c r="DG17" s="105">
        <f>DF17-3</f>
        <v>4</v>
      </c>
      <c r="DH17" s="92">
        <f>COUNTIF(DG17,"&gt;=1")</f>
        <v>1</v>
      </c>
      <c r="DI17" s="6">
        <v>0</v>
      </c>
      <c r="DJ17" s="104">
        <v>6</v>
      </c>
      <c r="DK17" s="105">
        <f>DJ17-3</f>
        <v>3</v>
      </c>
      <c r="DL17" s="92">
        <f>COUNTIF(DK17,"&gt;=1")</f>
        <v>1</v>
      </c>
      <c r="DM17" s="6">
        <v>0</v>
      </c>
      <c r="DN17" s="3" t="s">
        <v>161</v>
      </c>
      <c r="DO17" s="104">
        <v>8</v>
      </c>
      <c r="DP17" s="105">
        <f>DO17-3</f>
        <v>5</v>
      </c>
      <c r="DQ17" s="92">
        <f>COUNTIF(DP17,"&gt;=1")</f>
        <v>1</v>
      </c>
      <c r="DR17" s="6">
        <v>0</v>
      </c>
      <c r="DS17" s="104">
        <v>8</v>
      </c>
      <c r="DT17" s="105">
        <f>DS17-3</f>
        <v>5</v>
      </c>
      <c r="DU17" s="92">
        <f>COUNTIF(DT17,"&gt;=1")</f>
        <v>1</v>
      </c>
      <c r="DV17" s="6">
        <v>0</v>
      </c>
      <c r="DW17" s="3" t="s">
        <v>164</v>
      </c>
      <c r="DX17" s="3" t="s">
        <v>1</v>
      </c>
      <c r="DY17" s="105">
        <v>0</v>
      </c>
      <c r="DZ17" s="92">
        <f>COUNTIF(DY17,"&gt;=1")</f>
        <v>0</v>
      </c>
      <c r="EA17" s="6">
        <v>0</v>
      </c>
      <c r="EB17" s="3" t="s">
        <v>1</v>
      </c>
      <c r="EC17" s="105">
        <v>0</v>
      </c>
      <c r="ED17" s="92">
        <f>COUNTIF(EC17,"&gt;=1")</f>
        <v>0</v>
      </c>
      <c r="EE17" s="6">
        <v>0</v>
      </c>
      <c r="EF17" s="3" t="s">
        <v>166</v>
      </c>
      <c r="EG17" s="3" t="s">
        <v>1</v>
      </c>
      <c r="EH17" s="105">
        <v>0</v>
      </c>
      <c r="EI17" s="92">
        <f>COUNTIF(EH17,"&gt;=1")</f>
        <v>0</v>
      </c>
      <c r="EJ17" s="6">
        <v>0</v>
      </c>
      <c r="EK17" s="3" t="s">
        <v>1</v>
      </c>
      <c r="EL17" s="105">
        <v>0</v>
      </c>
      <c r="EM17" s="92">
        <f>COUNTIF(EL17,"&gt;=1")</f>
        <v>0</v>
      </c>
      <c r="EN17" s="6">
        <v>0</v>
      </c>
      <c r="EO17" s="3" t="s">
        <v>170</v>
      </c>
      <c r="EP17" s="3" t="s">
        <v>1</v>
      </c>
      <c r="EQ17" s="105">
        <v>0</v>
      </c>
      <c r="ER17" s="92">
        <f>COUNTIF(EQ17,"&gt;=1")</f>
        <v>0</v>
      </c>
      <c r="ES17" s="6">
        <v>0</v>
      </c>
      <c r="ET17" s="3" t="s">
        <v>1</v>
      </c>
      <c r="EU17" s="105">
        <v>0</v>
      </c>
      <c r="EV17" s="92">
        <f>COUNTIF(EU17,"&gt;=1")</f>
        <v>0</v>
      </c>
      <c r="EW17" s="6">
        <v>0</v>
      </c>
      <c r="EX17" s="3" t="s">
        <v>172</v>
      </c>
      <c r="EY17" s="3" t="s">
        <v>1</v>
      </c>
      <c r="EZ17" s="105">
        <v>0</v>
      </c>
      <c r="FA17" s="92">
        <f>COUNTIF(EZ17,"&gt;=1")</f>
        <v>0</v>
      </c>
      <c r="FB17" s="6">
        <v>0</v>
      </c>
      <c r="FC17" s="3" t="s">
        <v>1</v>
      </c>
      <c r="FD17" s="105">
        <v>0</v>
      </c>
      <c r="FE17" s="92">
        <f>COUNTIF(FD17,"&gt;=1")</f>
        <v>0</v>
      </c>
      <c r="FF17" s="6">
        <v>0</v>
      </c>
      <c r="FG17" s="3" t="s">
        <v>175</v>
      </c>
      <c r="FH17" s="3" t="s">
        <v>1</v>
      </c>
      <c r="FI17" s="105">
        <v>0</v>
      </c>
      <c r="FJ17" s="92">
        <f>COUNTIF(FI17,"&gt;=1")</f>
        <v>0</v>
      </c>
      <c r="FK17" s="6">
        <v>0</v>
      </c>
      <c r="FL17" s="3" t="s">
        <v>1</v>
      </c>
      <c r="FM17" s="105">
        <v>0</v>
      </c>
      <c r="FN17" s="92">
        <f>COUNTIF(FM17,"&gt;=1")</f>
        <v>0</v>
      </c>
      <c r="FO17" s="6">
        <v>0</v>
      </c>
      <c r="FP17" s="3" t="s">
        <v>177</v>
      </c>
      <c r="FQ17" s="3" t="s">
        <v>1</v>
      </c>
      <c r="FR17" s="105">
        <v>0</v>
      </c>
      <c r="FS17" s="92">
        <f>COUNTIF(FR17,"&gt;=1")</f>
        <v>0</v>
      </c>
      <c r="FT17" s="6">
        <v>0</v>
      </c>
      <c r="FU17" s="3" t="s">
        <v>1</v>
      </c>
      <c r="FV17" s="105">
        <v>0</v>
      </c>
      <c r="FW17" s="92">
        <f>COUNTIF(FV17,"&gt;=1")</f>
        <v>0</v>
      </c>
      <c r="FX17" s="6">
        <v>0</v>
      </c>
      <c r="FY17" s="43">
        <f t="shared" ref="FY17:FY22" si="45">FW17+FS17+FN17+FJ17+FE17+FA17+EV17+ER17+EM17+EI17+ED17+DZ17+DU17+DQ17+DL17+DH17+DC17+CY17</f>
        <v>6</v>
      </c>
      <c r="FZ17" s="43">
        <f>COUNTIF(FY17,"&gt;=7")</f>
        <v>0</v>
      </c>
      <c r="GA17" s="43">
        <f>COUNTIF(FY17,"&gt;=8")</f>
        <v>0</v>
      </c>
      <c r="GB17" s="46">
        <f>COUNTIF(FY17,"&gt;=3")</f>
        <v>1</v>
      </c>
      <c r="GC17" s="47">
        <f>IF(AND(AI17=1,FZ17=1),1,IF(AND(AI17=1,FZ17=0),2,IF(AND(AI17=0,FZ17=1),3,IF(AND(AI17=0,FZ17=0),4))))</f>
        <v>4</v>
      </c>
      <c r="GD17" s="47" t="s">
        <v>184</v>
      </c>
      <c r="GE17" s="47">
        <f>IF(AND(AB17=1,FZ17=1),1,IF(AND(AB17=1,FZ17=0),2,IF(AND(AB17=0,FZ17=1),3,IF(AND(AB17=0,FZ17=0),4))))</f>
        <v>2</v>
      </c>
      <c r="GF17" s="47">
        <f>IF(AND(AB17=1,GA17=1),1,IF(AND(AB17=1,GA17=0),2,IF(AND(AB17=0,GA17=1),3,IF(AND(AB17=0,GA17=0),4))))</f>
        <v>2</v>
      </c>
      <c r="GG17" s="93">
        <f>FV17+FR17+FM17+FI17+FD17+EZ17+EU17+EQ17+EL17+EH17+EC17+DY17+DT17+DP17+DK17+DG17+DB17+CX17</f>
        <v>23</v>
      </c>
      <c r="GH17" s="6">
        <f>FX17+FT17+FO17+FK17+FF17+FB17+EW17+ES17+EN17+EJ17+EE17+EA17+DV17+DR17+DM17+DI17+DD17+CZ17</f>
        <v>0</v>
      </c>
      <c r="GI17" s="92">
        <f t="shared" ref="GI17:GJ21" si="46">FW17+FS17+FN17+FJ17+FE17+FA17+EV17+ER17+EM17+EI17+DU17+DQ17+DL17+DH17+DC17+CY17</f>
        <v>6</v>
      </c>
      <c r="GJ17" s="6">
        <f t="shared" si="46"/>
        <v>0</v>
      </c>
      <c r="GK17" s="92">
        <f t="shared" ref="GK17:GL21" si="47">FW17+FS17+FN17+FJ17+FE17+FA17+EV17+ER17+EM17+EI17+DU17+DQ17+DC17+CY17</f>
        <v>4</v>
      </c>
      <c r="GL17" s="6">
        <f t="shared" si="47"/>
        <v>0</v>
      </c>
      <c r="GM17" s="92">
        <f>FW17+FS17+FN17+FJ17+FE17+FA17+EV17+ER17+DU17+DQ17+DC17+CY17</f>
        <v>4</v>
      </c>
      <c r="GN17" s="6">
        <f>FX17+FT17+FO17+FK17+FF17+FB17+EW17+ER17+DV17+DR17+DD17+CZ17</f>
        <v>0</v>
      </c>
      <c r="GO17" s="92">
        <f t="shared" ref="GO17:GP21" si="48">CY17+DC17+DQ17+DU17+FA17+FE17+FJ17+FN17+FS17+FW17</f>
        <v>4</v>
      </c>
      <c r="GP17" s="6">
        <f t="shared" si="48"/>
        <v>0</v>
      </c>
      <c r="GQ17" s="8">
        <f t="shared" ref="GQ17:GR21" si="49">DH17+DL17+DZ17+ED17+EI17+EM17+ER17+EV17</f>
        <v>2</v>
      </c>
      <c r="GR17" s="6">
        <f t="shared" si="49"/>
        <v>0</v>
      </c>
      <c r="GS17" s="8">
        <f>GO17</f>
        <v>4</v>
      </c>
      <c r="GT17" s="6">
        <f>GR17</f>
        <v>0</v>
      </c>
      <c r="GU17" s="7"/>
      <c r="GV17" s="3"/>
      <c r="GW17" s="22" t="s">
        <v>285</v>
      </c>
      <c r="GX17" s="5">
        <v>1</v>
      </c>
      <c r="GY17" s="4"/>
      <c r="GZ17" s="107"/>
      <c r="HA17" s="107"/>
      <c r="HB17" s="107"/>
      <c r="HC17" s="107" t="s">
        <v>286</v>
      </c>
      <c r="HD17" s="108"/>
      <c r="HE17" s="108"/>
      <c r="HF17" s="108"/>
      <c r="HG17" s="108"/>
      <c r="HH17" s="108"/>
      <c r="HI17" s="108"/>
      <c r="HJ17" s="3">
        <v>15268</v>
      </c>
      <c r="HK17" s="2" t="s">
        <v>284</v>
      </c>
      <c r="HL17" s="105"/>
    </row>
    <row r="18" spans="1:253" s="1" customFormat="1" x14ac:dyDescent="0.45">
      <c r="A18" s="44">
        <v>1.1000000000000001</v>
      </c>
      <c r="B18" s="127" t="s">
        <v>267</v>
      </c>
      <c r="C18" s="135">
        <v>180</v>
      </c>
      <c r="D18" s="2">
        <v>2</v>
      </c>
      <c r="E18" s="2">
        <v>38</v>
      </c>
      <c r="F18" s="18" t="e">
        <f>#REF!/#REF!/#REF!</f>
        <v>#REF!</v>
      </c>
      <c r="G18" s="97">
        <v>44085</v>
      </c>
      <c r="H18" s="3">
        <v>53</v>
      </c>
      <c r="I18" s="3">
        <v>0</v>
      </c>
      <c r="J18" s="11" t="str">
        <f>IF(I18&gt;=21,"4(≧21)",IF(I18&gt;=11,"3(11-20)",IF(I18&gt;=6,"2(6-10)",IF(I18&gt;=0,"1(≦5)",IF(I18=0," ")))))</f>
        <v>1(≦5)</v>
      </c>
      <c r="K18" s="3">
        <v>50</v>
      </c>
      <c r="L18" s="10" t="s">
        <v>389</v>
      </c>
      <c r="M18" s="17">
        <v>26</v>
      </c>
      <c r="N18" s="16">
        <f>E18-M18</f>
        <v>12</v>
      </c>
      <c r="O18" s="15">
        <v>2.5</v>
      </c>
      <c r="P18" s="9">
        <v>4</v>
      </c>
      <c r="Q18" s="12">
        <v>4</v>
      </c>
      <c r="R18" s="8">
        <v>0</v>
      </c>
      <c r="S18" s="3">
        <v>1</v>
      </c>
      <c r="T18" s="3">
        <v>0</v>
      </c>
      <c r="U18" s="3">
        <v>1</v>
      </c>
      <c r="V18" s="3">
        <v>0</v>
      </c>
      <c r="W18" s="11">
        <v>1</v>
      </c>
      <c r="X18" s="99">
        <f t="shared" si="5"/>
        <v>2</v>
      </c>
      <c r="Y18" s="98">
        <f t="shared" si="6"/>
        <v>1</v>
      </c>
      <c r="Z18" s="99">
        <f t="shared" si="7"/>
        <v>0</v>
      </c>
      <c r="AA18" s="98">
        <f t="shared" si="8"/>
        <v>0</v>
      </c>
      <c r="AB18" s="8">
        <f t="shared" si="9"/>
        <v>1</v>
      </c>
      <c r="AC18" s="98">
        <f t="shared" si="10"/>
        <v>1</v>
      </c>
      <c r="AD18" s="9">
        <f t="shared" si="11"/>
        <v>2</v>
      </c>
      <c r="AE18" s="100">
        <f t="shared" si="12"/>
        <v>2</v>
      </c>
      <c r="AF18" s="98">
        <f t="shared" si="13"/>
        <v>1</v>
      </c>
      <c r="AG18" s="98">
        <f t="shared" si="14"/>
        <v>1</v>
      </c>
      <c r="AH18" s="7">
        <f t="shared" si="15"/>
        <v>2</v>
      </c>
      <c r="AI18" s="7">
        <f t="shared" si="16"/>
        <v>1</v>
      </c>
      <c r="AJ18" s="7">
        <f t="shared" si="17"/>
        <v>1</v>
      </c>
      <c r="AK18" s="7">
        <f t="shared" si="18"/>
        <v>2</v>
      </c>
      <c r="AL18" s="9">
        <v>1</v>
      </c>
      <c r="AM18" s="9">
        <v>1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14">
        <v>0</v>
      </c>
      <c r="AT18" s="10">
        <v>0</v>
      </c>
      <c r="AU18" s="10">
        <v>0</v>
      </c>
      <c r="AV18" s="9">
        <v>0</v>
      </c>
      <c r="AW18" s="10">
        <v>0</v>
      </c>
      <c r="AX18" s="9">
        <v>0</v>
      </c>
      <c r="AY18" s="10">
        <v>0</v>
      </c>
      <c r="AZ18" s="9">
        <v>0</v>
      </c>
      <c r="BA18" s="9">
        <v>0</v>
      </c>
      <c r="BB18" s="10">
        <v>0</v>
      </c>
      <c r="BC18" s="9">
        <v>0</v>
      </c>
      <c r="BD18" s="10">
        <v>0</v>
      </c>
      <c r="BE18" s="7">
        <f t="shared" si="19"/>
        <v>2</v>
      </c>
      <c r="BF18" s="7">
        <f t="shared" si="20"/>
        <v>1</v>
      </c>
      <c r="BG18" s="7">
        <f t="shared" si="21"/>
        <v>0</v>
      </c>
      <c r="BH18" s="7">
        <f t="shared" si="22"/>
        <v>0</v>
      </c>
      <c r="BI18" s="7">
        <f>COUNTIF(BD18,"&gt;=1")+COUNTIF(BC18,"&gt;=1")+COUNTIF(BB18,"&gt;=1")+COUNTIF(BA18,"&gt;=1")+COUNTIF(AZ18,"&gt;=1")</f>
        <v>0</v>
      </c>
      <c r="BJ18" s="7">
        <f t="shared" si="23"/>
        <v>0</v>
      </c>
      <c r="BK18" s="7">
        <f t="shared" si="24"/>
        <v>0</v>
      </c>
      <c r="BL18" s="7">
        <f t="shared" si="25"/>
        <v>0</v>
      </c>
      <c r="BM18" s="7">
        <f t="shared" si="26"/>
        <v>0</v>
      </c>
      <c r="BN18" s="7">
        <f t="shared" si="27"/>
        <v>0</v>
      </c>
      <c r="BO18" s="7">
        <f>COUNTIF(AL18,"&gt;=1")+COUNTIF(AN18,"&gt;=1")+COUNTIF(AX18,"&gt;=1")+COUNTIF(AY18,"&gt;=1")</f>
        <v>1</v>
      </c>
      <c r="BP18" s="7">
        <f t="shared" si="28"/>
        <v>1</v>
      </c>
      <c r="BQ18" s="7">
        <f t="shared" si="29"/>
        <v>1</v>
      </c>
      <c r="BR18" s="7">
        <f t="shared" si="30"/>
        <v>1</v>
      </c>
      <c r="BS18" s="7">
        <f t="shared" si="31"/>
        <v>2</v>
      </c>
      <c r="BT18" s="7">
        <f t="shared" si="32"/>
        <v>1</v>
      </c>
      <c r="BU18" s="7">
        <f>COUNTIF(AM18,"&gt;=1")+COUNTIF(AO18,"&gt;=1")+COUNTIF(AP18,"&gt;=1")+COUNTIF(AQ18,"&gt;=1")+COUNTIF(AR18,"&gt;=1")+COUNTIF(AS18,"&gt;=1")+COUNTIF(AT18,"&gt;=1")+COUNTIF(AU18,"&gt;=1")+COUNTIF(AV18,"&gt;=1")+COUNTIF(AW18,"&gt;=1")</f>
        <v>1</v>
      </c>
      <c r="BV18" s="7">
        <f t="shared" si="33"/>
        <v>1</v>
      </c>
      <c r="BW18" s="7">
        <f t="shared" si="34"/>
        <v>1</v>
      </c>
      <c r="BX18" s="7">
        <f t="shared" si="35"/>
        <v>1</v>
      </c>
      <c r="BY18" s="7">
        <f>COUNTIF(AP18,"&gt;=1")+COUNTIF(AR18,"&gt;=1")+COUNTIF(AS18,"&gt;=1")+COUNTIF(AO18,"&gt;=1")+COUNTIF(AQ18,"&gt;=1")</f>
        <v>0</v>
      </c>
      <c r="BZ18" s="7">
        <f t="shared" si="36"/>
        <v>0</v>
      </c>
      <c r="CA18" s="7">
        <f t="shared" si="37"/>
        <v>0</v>
      </c>
      <c r="CB18" s="7">
        <f t="shared" si="38"/>
        <v>0</v>
      </c>
      <c r="CC18" s="7">
        <f t="shared" si="39"/>
        <v>2</v>
      </c>
      <c r="CD18" s="7">
        <f t="shared" si="40"/>
        <v>1</v>
      </c>
      <c r="CE18" s="101">
        <f t="shared" si="41"/>
        <v>0</v>
      </c>
      <c r="CF18" s="101">
        <f t="shared" si="42"/>
        <v>0</v>
      </c>
      <c r="CG18" s="7">
        <f>COUNTIF(AL18,"&gt;=1")+COUNTIF(AN18,"&gt;=1")+COUNTIF(BA18,"&gt;=1")</f>
        <v>1</v>
      </c>
      <c r="CH18" s="101">
        <f t="shared" si="4"/>
        <v>1</v>
      </c>
      <c r="CI18" s="101">
        <f t="shared" si="43"/>
        <v>0</v>
      </c>
      <c r="CJ18" s="101">
        <f t="shared" si="44"/>
        <v>0</v>
      </c>
      <c r="CK18" s="12" t="s">
        <v>0</v>
      </c>
      <c r="CL18" s="13" t="s">
        <v>0</v>
      </c>
      <c r="CM18" s="12">
        <v>3</v>
      </c>
      <c r="CN18" s="99" t="s">
        <v>0</v>
      </c>
      <c r="CO18" s="103">
        <v>1</v>
      </c>
      <c r="CP18" s="11" t="s">
        <v>1</v>
      </c>
      <c r="CQ18" s="10" t="s">
        <v>239</v>
      </c>
      <c r="CR18" s="10" t="s">
        <v>239</v>
      </c>
      <c r="CS18" s="10" t="str">
        <f>CQ18</f>
        <v>－</v>
      </c>
      <c r="CT18" s="9">
        <v>1</v>
      </c>
      <c r="CU18" s="3">
        <v>1</v>
      </c>
      <c r="CV18" s="3" t="s">
        <v>235</v>
      </c>
      <c r="CW18" s="104">
        <v>8</v>
      </c>
      <c r="CX18" s="105">
        <f>CW18-3</f>
        <v>5</v>
      </c>
      <c r="CY18" s="92">
        <f>COUNTIF(CX18,"&gt;=1")</f>
        <v>1</v>
      </c>
      <c r="CZ18" s="6">
        <v>0</v>
      </c>
      <c r="DA18" s="104">
        <v>8</v>
      </c>
      <c r="DB18" s="105">
        <f>DA18-3</f>
        <v>5</v>
      </c>
      <c r="DC18" s="92">
        <f>COUNTIF(DB18,"&gt;=1")</f>
        <v>1</v>
      </c>
      <c r="DD18" s="6">
        <v>0</v>
      </c>
      <c r="DE18" s="3" t="s">
        <v>157</v>
      </c>
      <c r="DF18" s="104">
        <v>8</v>
      </c>
      <c r="DG18" s="105">
        <f>DF18-3</f>
        <v>5</v>
      </c>
      <c r="DH18" s="92">
        <f>COUNTIF(DG18,"&gt;=1")</f>
        <v>1</v>
      </c>
      <c r="DI18" s="6">
        <v>0</v>
      </c>
      <c r="DJ18" s="104">
        <v>8</v>
      </c>
      <c r="DK18" s="105">
        <f>DJ18-3</f>
        <v>5</v>
      </c>
      <c r="DL18" s="92">
        <f>COUNTIF(DK18,"&gt;=1")</f>
        <v>1</v>
      </c>
      <c r="DM18" s="6">
        <v>0</v>
      </c>
      <c r="DN18" s="3" t="s">
        <v>161</v>
      </c>
      <c r="DO18" s="104">
        <v>4</v>
      </c>
      <c r="DP18" s="105">
        <f>DO18-3</f>
        <v>1</v>
      </c>
      <c r="DQ18" s="92">
        <f>COUNTIF(DP18,"&gt;=1")</f>
        <v>1</v>
      </c>
      <c r="DR18" s="6">
        <v>0</v>
      </c>
      <c r="DS18" s="104">
        <v>4</v>
      </c>
      <c r="DT18" s="105">
        <f>DS18-3</f>
        <v>1</v>
      </c>
      <c r="DU18" s="92">
        <f>COUNTIF(DT18,"&gt;=1")</f>
        <v>1</v>
      </c>
      <c r="DV18" s="6">
        <v>0</v>
      </c>
      <c r="DW18" s="3" t="s">
        <v>164</v>
      </c>
      <c r="DX18" s="3" t="s">
        <v>1</v>
      </c>
      <c r="DY18" s="105">
        <v>0</v>
      </c>
      <c r="DZ18" s="92">
        <f>COUNTIF(DY18,"&gt;=1")</f>
        <v>0</v>
      </c>
      <c r="EA18" s="6">
        <v>0</v>
      </c>
      <c r="EB18" s="3" t="s">
        <v>1</v>
      </c>
      <c r="EC18" s="105">
        <v>0</v>
      </c>
      <c r="ED18" s="92">
        <f>COUNTIF(EC18,"&gt;=1")</f>
        <v>0</v>
      </c>
      <c r="EE18" s="6">
        <v>0</v>
      </c>
      <c r="EF18" s="3" t="s">
        <v>166</v>
      </c>
      <c r="EG18" s="104">
        <v>8</v>
      </c>
      <c r="EH18" s="105">
        <f>EG18-3</f>
        <v>5</v>
      </c>
      <c r="EI18" s="92">
        <f>COUNTIF(EH18,"&gt;=1")</f>
        <v>1</v>
      </c>
      <c r="EJ18" s="6">
        <v>0</v>
      </c>
      <c r="EK18" s="104">
        <v>2</v>
      </c>
      <c r="EL18" s="105">
        <f>EK18-3</f>
        <v>-1</v>
      </c>
      <c r="EM18" s="92">
        <f>COUNTIF(EL18,"&gt;=1")</f>
        <v>0</v>
      </c>
      <c r="EN18" s="6">
        <v>0</v>
      </c>
      <c r="EO18" s="3" t="s">
        <v>170</v>
      </c>
      <c r="EP18" s="3" t="s">
        <v>1</v>
      </c>
      <c r="EQ18" s="105">
        <v>0</v>
      </c>
      <c r="ER18" s="92">
        <f>COUNTIF(EQ18,"&gt;=1")</f>
        <v>0</v>
      </c>
      <c r="ES18" s="6">
        <v>0</v>
      </c>
      <c r="ET18" s="3" t="s">
        <v>1</v>
      </c>
      <c r="EU18" s="105">
        <v>0</v>
      </c>
      <c r="EV18" s="92">
        <f>COUNTIF(EU18,"&gt;=1")</f>
        <v>0</v>
      </c>
      <c r="EW18" s="6">
        <v>0</v>
      </c>
      <c r="EX18" s="3" t="s">
        <v>172</v>
      </c>
      <c r="EY18" s="3" t="s">
        <v>1</v>
      </c>
      <c r="EZ18" s="105">
        <v>0</v>
      </c>
      <c r="FA18" s="92">
        <f>COUNTIF(EZ18,"&gt;=1")</f>
        <v>0</v>
      </c>
      <c r="FB18" s="6">
        <v>0</v>
      </c>
      <c r="FC18" s="3" t="s">
        <v>1</v>
      </c>
      <c r="FD18" s="105">
        <v>0</v>
      </c>
      <c r="FE18" s="92">
        <f>COUNTIF(FD18,"&gt;=1")</f>
        <v>0</v>
      </c>
      <c r="FF18" s="6">
        <v>0</v>
      </c>
      <c r="FG18" s="3" t="s">
        <v>175</v>
      </c>
      <c r="FH18" s="3" t="s">
        <v>1</v>
      </c>
      <c r="FI18" s="105">
        <v>0</v>
      </c>
      <c r="FJ18" s="92">
        <f>COUNTIF(FI18,"&gt;=1")</f>
        <v>0</v>
      </c>
      <c r="FK18" s="6">
        <v>0</v>
      </c>
      <c r="FL18" s="3" t="s">
        <v>1</v>
      </c>
      <c r="FM18" s="105">
        <v>0</v>
      </c>
      <c r="FN18" s="92">
        <f>COUNTIF(FM18,"&gt;=1")</f>
        <v>0</v>
      </c>
      <c r="FO18" s="6">
        <v>0</v>
      </c>
      <c r="FP18" s="3" t="s">
        <v>177</v>
      </c>
      <c r="FQ18" s="3" t="s">
        <v>1</v>
      </c>
      <c r="FR18" s="105">
        <v>0</v>
      </c>
      <c r="FS18" s="92">
        <f>COUNTIF(FR18,"&gt;=1")</f>
        <v>0</v>
      </c>
      <c r="FT18" s="6">
        <v>0</v>
      </c>
      <c r="FU18" s="3" t="s">
        <v>1</v>
      </c>
      <c r="FV18" s="105">
        <v>0</v>
      </c>
      <c r="FW18" s="92">
        <f>COUNTIF(FV18,"&gt;=1")</f>
        <v>0</v>
      </c>
      <c r="FX18" s="6">
        <v>0</v>
      </c>
      <c r="FY18" s="43">
        <f t="shared" si="45"/>
        <v>7</v>
      </c>
      <c r="FZ18" s="43">
        <f>COUNTIF(FY18,"&gt;=7")</f>
        <v>1</v>
      </c>
      <c r="GA18" s="43">
        <f>COUNTIF(FY18,"&gt;=8")</f>
        <v>0</v>
      </c>
      <c r="GB18" s="46">
        <f>COUNTIF(FY18,"&gt;=3")</f>
        <v>1</v>
      </c>
      <c r="GC18" s="47">
        <f>IF(AND(AI18=1,FZ18=1),1,IF(AND(AI18=1,FZ18=0),2,IF(AND(AI18=0,FZ18=1),3,IF(AND(AI18=0,FZ18=0),4))))</f>
        <v>1</v>
      </c>
      <c r="GD18" s="47" t="s">
        <v>184</v>
      </c>
      <c r="GE18" s="47">
        <f>IF(AND(AB18=1,FZ18=1),1,IF(AND(AB18=1,FZ18=0),2,IF(AND(AB18=0,FZ18=1),3,IF(AND(AB18=0,FZ18=0),4))))</f>
        <v>1</v>
      </c>
      <c r="GF18" s="47">
        <f>IF(AND(AB18=1,GA18=1),1,IF(AND(AB18=1,GA18=0),2,IF(AND(AB18=0,GA18=1),3,IF(AND(AB18=0,GA18=0),4))))</f>
        <v>2</v>
      </c>
      <c r="GG18" s="93">
        <f>FV18+FR18+FM18+FI18+FD18+EZ18+EU18+EQ18+EL18+EH18+EC18+DY18+DT18+DP18+DK18+DG18+DB18+CX18</f>
        <v>26</v>
      </c>
      <c r="GH18" s="6">
        <f>FX18+FT18+FO18+FK18+FF18+FB18+EW18+ES18+EN18+EJ18+EE18+EA18+DV18+DR18+DM18+DI18+DD18+CZ18</f>
        <v>0</v>
      </c>
      <c r="GI18" s="92">
        <f t="shared" si="46"/>
        <v>7</v>
      </c>
      <c r="GJ18" s="6">
        <f t="shared" si="46"/>
        <v>0</v>
      </c>
      <c r="GK18" s="92">
        <f t="shared" si="47"/>
        <v>5</v>
      </c>
      <c r="GL18" s="6">
        <f t="shared" si="47"/>
        <v>0</v>
      </c>
      <c r="GM18" s="92">
        <f>FW18+FS18+FN18+FJ18+FE18+FA18+EV18+ER18+DU18+DQ18+DC18+CY18</f>
        <v>4</v>
      </c>
      <c r="GN18" s="6">
        <f>FX18+FT18+FO18+FK18+FF18+FB18+EW18+ER18+DV18+DR18+DD18+CZ18</f>
        <v>0</v>
      </c>
      <c r="GO18" s="92">
        <f t="shared" si="48"/>
        <v>4</v>
      </c>
      <c r="GP18" s="6">
        <f t="shared" si="48"/>
        <v>0</v>
      </c>
      <c r="GQ18" s="8">
        <f t="shared" si="49"/>
        <v>3</v>
      </c>
      <c r="GR18" s="6">
        <f t="shared" si="49"/>
        <v>0</v>
      </c>
      <c r="GS18" s="8">
        <f>GO18</f>
        <v>4</v>
      </c>
      <c r="GT18" s="6">
        <f>GR18</f>
        <v>0</v>
      </c>
      <c r="GU18" s="7"/>
      <c r="GV18" s="3"/>
      <c r="GW18" s="6" t="s">
        <v>282</v>
      </c>
      <c r="GX18" s="5"/>
      <c r="GY18" s="4">
        <v>1</v>
      </c>
      <c r="GZ18" s="107">
        <v>1</v>
      </c>
      <c r="HA18" s="107"/>
      <c r="HB18" s="107"/>
      <c r="HC18" s="107" t="s">
        <v>288</v>
      </c>
      <c r="HD18" s="108"/>
      <c r="HE18" s="108"/>
      <c r="HF18" s="108"/>
      <c r="HG18" s="108"/>
      <c r="HH18" s="108"/>
      <c r="HI18" s="108"/>
      <c r="HJ18" s="3">
        <v>16853</v>
      </c>
      <c r="HK18" s="2" t="s">
        <v>287</v>
      </c>
      <c r="HL18" s="105"/>
    </row>
    <row r="19" spans="1:253" s="1" customFormat="1" x14ac:dyDescent="0.45">
      <c r="A19" s="44">
        <v>1.1000000000000001</v>
      </c>
      <c r="B19" s="129" t="s">
        <v>319</v>
      </c>
      <c r="C19" s="135">
        <v>181</v>
      </c>
      <c r="D19" s="2">
        <v>2</v>
      </c>
      <c r="E19" s="2">
        <v>21</v>
      </c>
      <c r="F19" s="18" t="e">
        <f>#REF!/#REF!/#REF!</f>
        <v>#REF!</v>
      </c>
      <c r="G19" s="97">
        <v>44132</v>
      </c>
      <c r="H19" s="3">
        <v>37</v>
      </c>
      <c r="I19" s="3">
        <v>3</v>
      </c>
      <c r="J19" s="11" t="str">
        <f>IF(I19&gt;=21,"4(≧21)",IF(I19&gt;=11,"3(11-20)",IF(I19&gt;=6,"2(6-10)",IF(I19&gt;=0,"1(≦5)",IF(I19=0," ")))))</f>
        <v>1(≦5)</v>
      </c>
      <c r="K19" s="3">
        <v>64</v>
      </c>
      <c r="L19" s="10" t="s">
        <v>389</v>
      </c>
      <c r="M19" s="17">
        <v>9</v>
      </c>
      <c r="N19" s="16">
        <f>E19-M19</f>
        <v>12</v>
      </c>
      <c r="O19" s="15">
        <v>2</v>
      </c>
      <c r="P19" s="9">
        <v>6</v>
      </c>
      <c r="Q19" s="12">
        <v>24</v>
      </c>
      <c r="R19" s="8">
        <v>0</v>
      </c>
      <c r="S19" s="3">
        <v>1</v>
      </c>
      <c r="T19" s="3">
        <v>1</v>
      </c>
      <c r="U19" s="3">
        <v>1</v>
      </c>
      <c r="V19" s="3">
        <v>0</v>
      </c>
      <c r="W19" s="11">
        <v>0</v>
      </c>
      <c r="X19" s="99">
        <f t="shared" si="5"/>
        <v>5</v>
      </c>
      <c r="Y19" s="98">
        <f t="shared" si="6"/>
        <v>1</v>
      </c>
      <c r="Z19" s="99">
        <f t="shared" si="7"/>
        <v>0</v>
      </c>
      <c r="AA19" s="98">
        <f t="shared" si="8"/>
        <v>0</v>
      </c>
      <c r="AB19" s="8">
        <f t="shared" si="9"/>
        <v>1</v>
      </c>
      <c r="AC19" s="98">
        <f t="shared" si="10"/>
        <v>1</v>
      </c>
      <c r="AD19" s="9">
        <f t="shared" si="11"/>
        <v>5</v>
      </c>
      <c r="AE19" s="100">
        <f t="shared" si="12"/>
        <v>5</v>
      </c>
      <c r="AF19" s="98">
        <f t="shared" si="13"/>
        <v>1</v>
      </c>
      <c r="AG19" s="98">
        <f t="shared" si="14"/>
        <v>1</v>
      </c>
      <c r="AH19" s="7">
        <f t="shared" si="15"/>
        <v>4</v>
      </c>
      <c r="AI19" s="7">
        <f t="shared" si="16"/>
        <v>1</v>
      </c>
      <c r="AJ19" s="7">
        <f t="shared" si="17"/>
        <v>1</v>
      </c>
      <c r="AK19" s="7">
        <f t="shared" si="18"/>
        <v>5</v>
      </c>
      <c r="AL19" s="9">
        <v>0</v>
      </c>
      <c r="AM19" s="9">
        <v>1</v>
      </c>
      <c r="AN19" s="9">
        <v>0</v>
      </c>
      <c r="AO19" s="9">
        <v>1</v>
      </c>
      <c r="AP19" s="9">
        <v>1</v>
      </c>
      <c r="AQ19" s="9">
        <v>1</v>
      </c>
      <c r="AR19" s="9" t="s">
        <v>1</v>
      </c>
      <c r="AS19" s="14">
        <v>1</v>
      </c>
      <c r="AT19" s="10" t="s">
        <v>1</v>
      </c>
      <c r="AU19" s="10" t="s">
        <v>1</v>
      </c>
      <c r="AV19" s="9">
        <v>0</v>
      </c>
      <c r="AW19" s="10">
        <v>0</v>
      </c>
      <c r="AX19" s="9">
        <v>0</v>
      </c>
      <c r="AY19" s="10">
        <v>0</v>
      </c>
      <c r="AZ19" s="9">
        <v>0</v>
      </c>
      <c r="BA19" s="9">
        <v>0</v>
      </c>
      <c r="BB19" s="10">
        <v>0</v>
      </c>
      <c r="BC19" s="9">
        <v>0</v>
      </c>
      <c r="BD19" s="10">
        <v>0</v>
      </c>
      <c r="BE19" s="7">
        <f t="shared" si="19"/>
        <v>5</v>
      </c>
      <c r="BF19" s="7">
        <f t="shared" si="20"/>
        <v>1</v>
      </c>
      <c r="BG19" s="7">
        <f t="shared" si="21"/>
        <v>0</v>
      </c>
      <c r="BH19" s="7">
        <f t="shared" si="22"/>
        <v>0</v>
      </c>
      <c r="BI19" s="7">
        <f>COUNTIF(BD19,"&gt;=1")+COUNTIF(BC19,"&gt;=1")+COUNTIF(BB19,"&gt;=1")+COUNTIF(BA19,"&gt;=1")+COUNTIF(AZ19,"&gt;=1")</f>
        <v>0</v>
      </c>
      <c r="BJ19" s="7">
        <f t="shared" si="23"/>
        <v>0</v>
      </c>
      <c r="BK19" s="7">
        <f t="shared" si="24"/>
        <v>0</v>
      </c>
      <c r="BL19" s="7">
        <f t="shared" si="25"/>
        <v>0</v>
      </c>
      <c r="BM19" s="7">
        <f t="shared" si="26"/>
        <v>0</v>
      </c>
      <c r="BN19" s="7">
        <f t="shared" si="27"/>
        <v>0</v>
      </c>
      <c r="BO19" s="7">
        <f>COUNTIF(AL19,"&gt;=1")+COUNTIF(AN19,"&gt;=1")+COUNTIF(AX19,"&gt;=1")+COUNTIF(AY19,"&gt;=1")</f>
        <v>0</v>
      </c>
      <c r="BP19" s="7">
        <f t="shared" si="28"/>
        <v>0</v>
      </c>
      <c r="BQ19" s="7">
        <f t="shared" si="29"/>
        <v>0</v>
      </c>
      <c r="BR19" s="7">
        <f t="shared" si="30"/>
        <v>0</v>
      </c>
      <c r="BS19" s="7">
        <f t="shared" si="31"/>
        <v>1</v>
      </c>
      <c r="BT19" s="7">
        <f t="shared" si="32"/>
        <v>1</v>
      </c>
      <c r="BU19" s="7">
        <f>COUNTIF(AM19,"&gt;=1")+COUNTIF(AO19,"&gt;=1")+COUNTIF(AP19,"&gt;=1")+COUNTIF(AQ19,"&gt;=1")+COUNTIF(AR19,"&gt;=1")+COUNTIF(AS19,"&gt;=1")+COUNTIF(AT19,"&gt;=1")+COUNTIF(AU19,"&gt;=1")+COUNTIF(AV19,"&gt;=1")+COUNTIF(AW19,"&gt;=1")</f>
        <v>5</v>
      </c>
      <c r="BV19" s="7">
        <f t="shared" si="33"/>
        <v>1</v>
      </c>
      <c r="BW19" s="7">
        <f t="shared" si="34"/>
        <v>4</v>
      </c>
      <c r="BX19" s="7">
        <f t="shared" si="35"/>
        <v>1</v>
      </c>
      <c r="BY19" s="7">
        <f>COUNTIF(AP19,"&gt;=1")+COUNTIF(AR19,"&gt;=1")+COUNTIF(AS19,"&gt;=1")+COUNTIF(AO19,"&gt;=1")+COUNTIF(AQ19,"&gt;=1")</f>
        <v>4</v>
      </c>
      <c r="BZ19" s="7">
        <f t="shared" si="36"/>
        <v>1</v>
      </c>
      <c r="CA19" s="7">
        <f t="shared" si="37"/>
        <v>0</v>
      </c>
      <c r="CB19" s="7">
        <f t="shared" si="38"/>
        <v>0</v>
      </c>
      <c r="CC19" s="7">
        <f t="shared" si="39"/>
        <v>5</v>
      </c>
      <c r="CD19" s="7">
        <f t="shared" si="40"/>
        <v>1</v>
      </c>
      <c r="CE19" s="101">
        <f t="shared" si="41"/>
        <v>4</v>
      </c>
      <c r="CF19" s="101">
        <f t="shared" si="42"/>
        <v>1</v>
      </c>
      <c r="CG19" s="7">
        <f>COUNTIF(AL19,"&gt;=1")+COUNTIF(AN19,"&gt;=1")+COUNTIF(BA19,"&gt;=1")</f>
        <v>0</v>
      </c>
      <c r="CH19" s="101">
        <f t="shared" si="4"/>
        <v>0</v>
      </c>
      <c r="CI19" s="101">
        <f t="shared" si="43"/>
        <v>0</v>
      </c>
      <c r="CJ19" s="101">
        <f t="shared" si="44"/>
        <v>0</v>
      </c>
      <c r="CK19" s="12" t="s">
        <v>269</v>
      </c>
      <c r="CL19" s="13">
        <v>40</v>
      </c>
      <c r="CM19" s="12" t="s">
        <v>0</v>
      </c>
      <c r="CN19" s="99" t="s">
        <v>0</v>
      </c>
      <c r="CO19" s="103">
        <v>1</v>
      </c>
      <c r="CP19" s="11" t="s">
        <v>1</v>
      </c>
      <c r="CQ19" s="10" t="s">
        <v>241</v>
      </c>
      <c r="CR19" s="10" t="s">
        <v>239</v>
      </c>
      <c r="CS19" s="10" t="str">
        <f>CQ19</f>
        <v>－</v>
      </c>
      <c r="CT19" s="9">
        <v>0</v>
      </c>
      <c r="CU19" s="3">
        <v>1</v>
      </c>
      <c r="CV19" s="3" t="s">
        <v>235</v>
      </c>
      <c r="CW19" s="104">
        <v>6</v>
      </c>
      <c r="CX19" s="105">
        <f>CW19-3</f>
        <v>3</v>
      </c>
      <c r="CY19" s="92">
        <f>COUNTIF(CX19,"&gt;=1")</f>
        <v>1</v>
      </c>
      <c r="CZ19" s="6">
        <v>0</v>
      </c>
      <c r="DA19" s="104">
        <v>6</v>
      </c>
      <c r="DB19" s="105">
        <f>DA19-3</f>
        <v>3</v>
      </c>
      <c r="DC19" s="92">
        <f>COUNTIF(DB19,"&gt;=1")</f>
        <v>1</v>
      </c>
      <c r="DD19" s="6">
        <v>0</v>
      </c>
      <c r="DE19" s="3" t="s">
        <v>157</v>
      </c>
      <c r="DF19" s="104">
        <v>4</v>
      </c>
      <c r="DG19" s="105">
        <f>DF19-3</f>
        <v>1</v>
      </c>
      <c r="DH19" s="92">
        <f>COUNTIF(DG19,"&gt;=1")</f>
        <v>1</v>
      </c>
      <c r="DI19" s="6">
        <v>0</v>
      </c>
      <c r="DJ19" s="104">
        <v>4</v>
      </c>
      <c r="DK19" s="105">
        <f>DJ19-3</f>
        <v>1</v>
      </c>
      <c r="DL19" s="92">
        <f>COUNTIF(DK19,"&gt;=1")</f>
        <v>1</v>
      </c>
      <c r="DM19" s="6">
        <v>0</v>
      </c>
      <c r="DN19" s="3" t="s">
        <v>161</v>
      </c>
      <c r="DO19" s="104">
        <v>4</v>
      </c>
      <c r="DP19" s="105">
        <f>DO19-3</f>
        <v>1</v>
      </c>
      <c r="DQ19" s="92">
        <f>COUNTIF(DP19,"&gt;=1")</f>
        <v>1</v>
      </c>
      <c r="DR19" s="6">
        <v>0</v>
      </c>
      <c r="DS19" s="3" t="s">
        <v>1</v>
      </c>
      <c r="DT19" s="105">
        <v>0</v>
      </c>
      <c r="DU19" s="92">
        <f>COUNTIF(DT19,"&gt;=1")</f>
        <v>0</v>
      </c>
      <c r="DV19" s="6">
        <v>0</v>
      </c>
      <c r="DW19" s="3" t="s">
        <v>164</v>
      </c>
      <c r="DX19" s="3" t="s">
        <v>1</v>
      </c>
      <c r="DY19" s="105">
        <v>0</v>
      </c>
      <c r="DZ19" s="92">
        <f>COUNTIF(DY19,"&gt;=1")</f>
        <v>0</v>
      </c>
      <c r="EA19" s="6">
        <v>0</v>
      </c>
      <c r="EB19" s="104">
        <v>6</v>
      </c>
      <c r="EC19" s="105">
        <f>EB19-3</f>
        <v>3</v>
      </c>
      <c r="ED19" s="92">
        <f>COUNTIF(EC19,"&gt;=1")</f>
        <v>1</v>
      </c>
      <c r="EE19" s="6">
        <v>0</v>
      </c>
      <c r="EF19" s="3" t="s">
        <v>166</v>
      </c>
      <c r="EG19" s="3" t="s">
        <v>1</v>
      </c>
      <c r="EH19" s="105">
        <v>0</v>
      </c>
      <c r="EI19" s="92">
        <f>COUNTIF(EH19,"&gt;=1")</f>
        <v>0</v>
      </c>
      <c r="EJ19" s="6">
        <v>0</v>
      </c>
      <c r="EK19" s="104">
        <v>6</v>
      </c>
      <c r="EL19" s="105">
        <f>EK19-3</f>
        <v>3</v>
      </c>
      <c r="EM19" s="92">
        <f>COUNTIF(EL19,"&gt;=1")</f>
        <v>1</v>
      </c>
      <c r="EN19" s="6">
        <v>0</v>
      </c>
      <c r="EO19" s="3" t="s">
        <v>170</v>
      </c>
      <c r="EP19" s="3" t="s">
        <v>1</v>
      </c>
      <c r="EQ19" s="105">
        <v>0</v>
      </c>
      <c r="ER19" s="92">
        <f>COUNTIF(EQ19,"&gt;=1")</f>
        <v>0</v>
      </c>
      <c r="ES19" s="6">
        <v>0</v>
      </c>
      <c r="ET19" s="3" t="s">
        <v>1</v>
      </c>
      <c r="EU19" s="105">
        <v>0</v>
      </c>
      <c r="EV19" s="92">
        <f>COUNTIF(EU19,"&gt;=1")</f>
        <v>0</v>
      </c>
      <c r="EW19" s="6">
        <v>0</v>
      </c>
      <c r="EX19" s="3" t="s">
        <v>172</v>
      </c>
      <c r="EY19" s="3" t="s">
        <v>1</v>
      </c>
      <c r="EZ19" s="105">
        <v>0</v>
      </c>
      <c r="FA19" s="92">
        <f>COUNTIF(EZ19,"&gt;=1")</f>
        <v>0</v>
      </c>
      <c r="FB19" s="6">
        <v>0</v>
      </c>
      <c r="FC19" s="3" t="s">
        <v>1</v>
      </c>
      <c r="FD19" s="105">
        <v>0</v>
      </c>
      <c r="FE19" s="92">
        <f>COUNTIF(FD19,"&gt;=1")</f>
        <v>0</v>
      </c>
      <c r="FF19" s="6">
        <v>0</v>
      </c>
      <c r="FG19" s="3" t="s">
        <v>175</v>
      </c>
      <c r="FH19" s="3" t="s">
        <v>1</v>
      </c>
      <c r="FI19" s="105">
        <v>0</v>
      </c>
      <c r="FJ19" s="92">
        <f>COUNTIF(FI19,"&gt;=1")</f>
        <v>0</v>
      </c>
      <c r="FK19" s="6">
        <v>0</v>
      </c>
      <c r="FL19" s="3" t="s">
        <v>1</v>
      </c>
      <c r="FM19" s="105">
        <v>0</v>
      </c>
      <c r="FN19" s="92">
        <f>COUNTIF(FM19,"&gt;=1")</f>
        <v>0</v>
      </c>
      <c r="FO19" s="6">
        <v>0</v>
      </c>
      <c r="FP19" s="3" t="s">
        <v>177</v>
      </c>
      <c r="FQ19" s="3" t="s">
        <v>1</v>
      </c>
      <c r="FR19" s="105">
        <v>0</v>
      </c>
      <c r="FS19" s="92">
        <f>COUNTIF(FR19,"&gt;=1")</f>
        <v>0</v>
      </c>
      <c r="FT19" s="6">
        <v>0</v>
      </c>
      <c r="FU19" s="3" t="s">
        <v>1</v>
      </c>
      <c r="FV19" s="105">
        <v>0</v>
      </c>
      <c r="FW19" s="92">
        <f>COUNTIF(FV19,"&gt;=1")</f>
        <v>0</v>
      </c>
      <c r="FX19" s="6">
        <v>0</v>
      </c>
      <c r="FY19" s="43">
        <f t="shared" si="45"/>
        <v>7</v>
      </c>
      <c r="FZ19" s="43">
        <f>COUNTIF(FY19,"&gt;=7")</f>
        <v>1</v>
      </c>
      <c r="GA19" s="43">
        <f>COUNTIF(FY19,"&gt;=8")</f>
        <v>0</v>
      </c>
      <c r="GB19" s="46">
        <f>COUNTIF(FY19,"&gt;=3")</f>
        <v>1</v>
      </c>
      <c r="GC19" s="47">
        <f>IF(AND(AI19=1,FZ19=1),1,IF(AND(AI19=1,FZ19=0),2,IF(AND(AI19=0,FZ19=1),3,IF(AND(AI19=0,FZ19=0),4))))</f>
        <v>1</v>
      </c>
      <c r="GD19" s="47" t="s">
        <v>184</v>
      </c>
      <c r="GE19" s="47">
        <f>IF(AND(AB19=1,FZ19=1),1,IF(AND(AB19=1,FZ19=0),2,IF(AND(AB19=0,FZ19=1),3,IF(AND(AB19=0,FZ19=0),4))))</f>
        <v>1</v>
      </c>
      <c r="GF19" s="47">
        <f>IF(AND(AB19=1,GA19=1),1,IF(AND(AB19=1,GA19=0),2,IF(AND(AB19=0,GA19=1),3,IF(AND(AB19=0,GA19=0),4))))</f>
        <v>2</v>
      </c>
      <c r="GG19" s="93">
        <f>FV19+FR19+FM19+FI19+FD19+EZ19+EU19+EQ19+EL19+EH19+EC19+DY19+DT19+DP19+DK19+DG19+DB19+CX19</f>
        <v>15</v>
      </c>
      <c r="GH19" s="6">
        <f>FX19+FT19+FO19+FK19+FF19+FB19+EW19+ES19+EN19+EJ19+EE19+EA19+DV19+DR19+DM19+DI19+DD19+CZ19</f>
        <v>0</v>
      </c>
      <c r="GI19" s="92">
        <f t="shared" si="46"/>
        <v>6</v>
      </c>
      <c r="GJ19" s="6">
        <f t="shared" si="46"/>
        <v>0</v>
      </c>
      <c r="GK19" s="92">
        <f t="shared" si="47"/>
        <v>4</v>
      </c>
      <c r="GL19" s="6">
        <f t="shared" si="47"/>
        <v>0</v>
      </c>
      <c r="GM19" s="92">
        <f>FW19+FS19+FN19+FJ19+FE19+FA19+EV19+ER19+DU19+DQ19+DC19+CY19</f>
        <v>3</v>
      </c>
      <c r="GN19" s="6">
        <f>FX19+FT19+FO19+FK19+FF19+FB19+EW19+ER19+DV19+DR19+DD19+CZ19</f>
        <v>0</v>
      </c>
      <c r="GO19" s="92">
        <f t="shared" si="48"/>
        <v>3</v>
      </c>
      <c r="GP19" s="6">
        <f t="shared" si="48"/>
        <v>0</v>
      </c>
      <c r="GQ19" s="8">
        <f t="shared" si="49"/>
        <v>4</v>
      </c>
      <c r="GR19" s="6">
        <f t="shared" si="49"/>
        <v>0</v>
      </c>
      <c r="GS19" s="8">
        <f>GO19</f>
        <v>3</v>
      </c>
      <c r="GT19" s="6">
        <f>GR19</f>
        <v>0</v>
      </c>
      <c r="GU19" s="7"/>
      <c r="GV19" s="3"/>
      <c r="GW19" s="6" t="s">
        <v>270</v>
      </c>
      <c r="GX19" s="5"/>
      <c r="GY19" s="4">
        <v>1</v>
      </c>
      <c r="GZ19" s="107"/>
      <c r="HA19" s="107"/>
      <c r="HB19" s="107"/>
      <c r="HC19" s="107" t="s">
        <v>321</v>
      </c>
      <c r="HD19" s="108"/>
      <c r="HE19" s="108"/>
      <c r="HF19" s="108"/>
      <c r="HG19" s="108"/>
      <c r="HH19" s="108"/>
      <c r="HI19" s="108"/>
      <c r="HJ19" s="3">
        <v>16932</v>
      </c>
      <c r="HK19" s="2" t="s">
        <v>320</v>
      </c>
      <c r="HL19" s="105"/>
    </row>
    <row r="20" spans="1:253" s="1" customFormat="1" ht="18" customHeight="1" x14ac:dyDescent="0.45">
      <c r="A20" s="44">
        <v>1.1000000000000001</v>
      </c>
      <c r="B20" s="132" t="s">
        <v>335</v>
      </c>
      <c r="C20" s="135">
        <v>182</v>
      </c>
      <c r="D20" s="2">
        <v>1</v>
      </c>
      <c r="E20" s="2">
        <v>18</v>
      </c>
      <c r="F20" s="18">
        <v>0</v>
      </c>
      <c r="G20" s="97">
        <v>43711</v>
      </c>
      <c r="H20" s="3" t="s">
        <v>1</v>
      </c>
      <c r="I20" s="3">
        <v>23</v>
      </c>
      <c r="J20" s="11" t="str">
        <f>IF(I20&gt;=21,"4(≧21)",IF(I20&gt;=11,"3(11-20)",IF(I20&gt;=6,"2(6-10)",IF(I20&gt;=0,"1(≦5)",IF(I20=0," ")))))</f>
        <v>4(≧21)</v>
      </c>
      <c r="K20" s="3">
        <v>70</v>
      </c>
      <c r="L20" s="10" t="s">
        <v>389</v>
      </c>
      <c r="M20" s="17" t="s">
        <v>1</v>
      </c>
      <c r="N20" s="16" t="e">
        <f>E20-M20</f>
        <v>#VALUE!</v>
      </c>
      <c r="O20" s="15" t="s">
        <v>1</v>
      </c>
      <c r="P20" s="9" t="s">
        <v>1</v>
      </c>
      <c r="Q20" s="12" t="s">
        <v>1</v>
      </c>
      <c r="R20" s="8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11" t="s">
        <v>1</v>
      </c>
      <c r="X20" s="99">
        <f t="shared" si="5"/>
        <v>8</v>
      </c>
      <c r="Y20" s="98">
        <f t="shared" si="6"/>
        <v>1</v>
      </c>
      <c r="Z20" s="99">
        <f t="shared" si="7"/>
        <v>6</v>
      </c>
      <c r="AA20" s="98">
        <f t="shared" si="8"/>
        <v>1</v>
      </c>
      <c r="AB20" s="8">
        <f t="shared" si="9"/>
        <v>1</v>
      </c>
      <c r="AC20" s="98">
        <f t="shared" si="10"/>
        <v>1</v>
      </c>
      <c r="AD20" s="9">
        <f t="shared" si="11"/>
        <v>11</v>
      </c>
      <c r="AE20" s="100">
        <f t="shared" si="12"/>
        <v>14</v>
      </c>
      <c r="AF20" s="98">
        <f t="shared" si="13"/>
        <v>1</v>
      </c>
      <c r="AG20" s="98">
        <f t="shared" si="14"/>
        <v>1</v>
      </c>
      <c r="AH20" s="7">
        <f t="shared" si="15"/>
        <v>7</v>
      </c>
      <c r="AI20" s="7">
        <f t="shared" si="16"/>
        <v>1</v>
      </c>
      <c r="AJ20" s="7">
        <f t="shared" si="17"/>
        <v>1</v>
      </c>
      <c r="AK20" s="7">
        <f t="shared" si="18"/>
        <v>14</v>
      </c>
      <c r="AL20" s="9">
        <v>0</v>
      </c>
      <c r="AM20" s="9" t="s">
        <v>1</v>
      </c>
      <c r="AN20" s="9">
        <v>0</v>
      </c>
      <c r="AO20" s="9">
        <v>0</v>
      </c>
      <c r="AP20" s="9">
        <v>0</v>
      </c>
      <c r="AQ20" s="9">
        <v>1</v>
      </c>
      <c r="AR20" s="9">
        <v>1</v>
      </c>
      <c r="AS20" s="14">
        <v>1</v>
      </c>
      <c r="AT20" s="10">
        <v>1</v>
      </c>
      <c r="AU20" s="10">
        <v>1</v>
      </c>
      <c r="AV20" s="9">
        <v>1</v>
      </c>
      <c r="AW20" s="10">
        <v>1</v>
      </c>
      <c r="AX20" s="9">
        <v>1</v>
      </c>
      <c r="AY20" s="10">
        <v>1</v>
      </c>
      <c r="AZ20" s="9">
        <v>1</v>
      </c>
      <c r="BA20" s="9">
        <v>1</v>
      </c>
      <c r="BB20" s="10">
        <v>1</v>
      </c>
      <c r="BC20" s="9">
        <v>1</v>
      </c>
      <c r="BD20" s="10">
        <v>1</v>
      </c>
      <c r="BE20" s="7">
        <f t="shared" si="19"/>
        <v>7</v>
      </c>
      <c r="BF20" s="7">
        <f t="shared" si="20"/>
        <v>1</v>
      </c>
      <c r="BG20" s="7">
        <f t="shared" si="21"/>
        <v>7</v>
      </c>
      <c r="BH20" s="7">
        <f t="shared" si="22"/>
        <v>1</v>
      </c>
      <c r="BI20" s="7">
        <f>COUNTIF(BD20,"&gt;=1")+COUNTIF(BC20,"&gt;=1")+COUNTIF(BB20,"&gt;=1")+COUNTIF(BA20,"&gt;=1")+COUNTIF(AZ20,"&gt;=1")</f>
        <v>5</v>
      </c>
      <c r="BJ20" s="7">
        <f t="shared" si="23"/>
        <v>1</v>
      </c>
      <c r="BK20" s="7">
        <f t="shared" si="24"/>
        <v>3</v>
      </c>
      <c r="BL20" s="7">
        <f t="shared" si="25"/>
        <v>1</v>
      </c>
      <c r="BM20" s="7">
        <f t="shared" si="26"/>
        <v>4</v>
      </c>
      <c r="BN20" s="7">
        <f t="shared" si="27"/>
        <v>1</v>
      </c>
      <c r="BO20" s="7">
        <f>COUNTIF(AL20,"&gt;=1")+COUNTIF(AN20,"&gt;=1")+COUNTIF(AX20,"&gt;=1")+COUNTIF(AY20,"&gt;=1")</f>
        <v>2</v>
      </c>
      <c r="BP20" s="7">
        <f t="shared" si="28"/>
        <v>1</v>
      </c>
      <c r="BQ20" s="7">
        <f t="shared" si="29"/>
        <v>1</v>
      </c>
      <c r="BR20" s="7">
        <f t="shared" si="30"/>
        <v>1</v>
      </c>
      <c r="BS20" s="7">
        <f t="shared" si="31"/>
        <v>0</v>
      </c>
      <c r="BT20" s="7">
        <f t="shared" si="32"/>
        <v>0</v>
      </c>
      <c r="BU20" s="7">
        <f>COUNTIF(AM20,"&gt;=1")+COUNTIF(AO20,"&gt;=1")+COUNTIF(AP20,"&gt;=1")+COUNTIF(AQ20,"&gt;=1")+COUNTIF(AR20,"&gt;=1")+COUNTIF(AS20,"&gt;=1")+COUNTIF(AT20,"&gt;=1")+COUNTIF(AU20,"&gt;=1")+COUNTIF(AV20,"&gt;=1")+COUNTIF(AW20,"&gt;=1")</f>
        <v>7</v>
      </c>
      <c r="BV20" s="7">
        <f t="shared" si="33"/>
        <v>1</v>
      </c>
      <c r="BW20" s="7">
        <f t="shared" si="34"/>
        <v>3</v>
      </c>
      <c r="BX20" s="7">
        <f t="shared" si="35"/>
        <v>1</v>
      </c>
      <c r="BY20" s="7">
        <f>COUNTIF(AP20,"&gt;=1")+COUNTIF(AR20,"&gt;=1")+COUNTIF(AS20,"&gt;=1")+COUNTIF(AO20,"&gt;=1")+COUNTIF(AQ20,"&gt;=1")</f>
        <v>3</v>
      </c>
      <c r="BZ20" s="7">
        <f t="shared" si="36"/>
        <v>1</v>
      </c>
      <c r="CA20" s="7">
        <f t="shared" si="37"/>
        <v>4</v>
      </c>
      <c r="CB20" s="7">
        <f t="shared" si="38"/>
        <v>1</v>
      </c>
      <c r="CC20" s="7">
        <f t="shared" si="39"/>
        <v>10</v>
      </c>
      <c r="CD20" s="7">
        <f t="shared" si="40"/>
        <v>1</v>
      </c>
      <c r="CE20" s="101">
        <f t="shared" si="41"/>
        <v>7</v>
      </c>
      <c r="CF20" s="101">
        <f t="shared" si="42"/>
        <v>1</v>
      </c>
      <c r="CG20" s="7">
        <f>COUNTIF(AL20,"&gt;=1")+COUNTIF(AN20,"&gt;=1")+COUNTIF(BA20,"&gt;=1")</f>
        <v>1</v>
      </c>
      <c r="CH20" s="101">
        <f t="shared" si="4"/>
        <v>1</v>
      </c>
      <c r="CI20" s="101">
        <f t="shared" si="43"/>
        <v>4</v>
      </c>
      <c r="CJ20" s="101">
        <f t="shared" si="44"/>
        <v>1</v>
      </c>
      <c r="CK20" s="12" t="s">
        <v>242</v>
      </c>
      <c r="CL20" s="13">
        <v>41</v>
      </c>
      <c r="CM20" s="12" t="s">
        <v>0</v>
      </c>
      <c r="CN20" s="99" t="s">
        <v>0</v>
      </c>
      <c r="CO20" s="103" t="s">
        <v>1</v>
      </c>
      <c r="CP20" s="11" t="s">
        <v>1</v>
      </c>
      <c r="CQ20" s="10" t="s">
        <v>1</v>
      </c>
      <c r="CR20" s="10" t="s">
        <v>1</v>
      </c>
      <c r="CS20" s="10" t="s">
        <v>0</v>
      </c>
      <c r="CT20" s="9" t="s">
        <v>1</v>
      </c>
      <c r="CU20" s="3" t="s">
        <v>1</v>
      </c>
      <c r="CV20" s="3" t="s">
        <v>235</v>
      </c>
      <c r="CW20" s="3" t="s">
        <v>1</v>
      </c>
      <c r="CX20" s="105">
        <v>0</v>
      </c>
      <c r="CY20" s="92">
        <f>COUNTIF(CX20,"&gt;=1")</f>
        <v>0</v>
      </c>
      <c r="CZ20" s="6">
        <v>0</v>
      </c>
      <c r="DA20" s="3" t="s">
        <v>0</v>
      </c>
      <c r="DB20" s="105">
        <v>0</v>
      </c>
      <c r="DC20" s="92">
        <f>COUNTIF(DB20,"&gt;=1")</f>
        <v>0</v>
      </c>
      <c r="DD20" s="6">
        <v>0</v>
      </c>
      <c r="DE20" s="3" t="s">
        <v>157</v>
      </c>
      <c r="DF20" s="3" t="s">
        <v>0</v>
      </c>
      <c r="DG20" s="105">
        <v>0</v>
      </c>
      <c r="DH20" s="92">
        <f>COUNTIF(DG20,"&gt;=1")</f>
        <v>0</v>
      </c>
      <c r="DI20" s="6">
        <v>0</v>
      </c>
      <c r="DJ20" s="3" t="s">
        <v>0</v>
      </c>
      <c r="DK20" s="105">
        <v>0</v>
      </c>
      <c r="DL20" s="92">
        <f>COUNTIF(DK20,"&gt;=1")</f>
        <v>0</v>
      </c>
      <c r="DM20" s="6">
        <v>0</v>
      </c>
      <c r="DN20" s="3" t="s">
        <v>161</v>
      </c>
      <c r="DO20" s="3" t="s">
        <v>0</v>
      </c>
      <c r="DP20" s="105">
        <v>0</v>
      </c>
      <c r="DQ20" s="92">
        <f>COUNTIF(DP20,"&gt;=1")</f>
        <v>0</v>
      </c>
      <c r="DR20" s="6">
        <v>0</v>
      </c>
      <c r="DS20" s="3" t="s">
        <v>0</v>
      </c>
      <c r="DT20" s="105">
        <v>0</v>
      </c>
      <c r="DU20" s="92">
        <f>COUNTIF(DT20,"&gt;=1")</f>
        <v>0</v>
      </c>
      <c r="DV20" s="6">
        <v>0</v>
      </c>
      <c r="DW20" s="3" t="s">
        <v>164</v>
      </c>
      <c r="DX20" s="3" t="s">
        <v>0</v>
      </c>
      <c r="DY20" s="105">
        <v>0</v>
      </c>
      <c r="DZ20" s="92">
        <f>COUNTIF(DY20,"&gt;=1")</f>
        <v>0</v>
      </c>
      <c r="EA20" s="6">
        <v>0</v>
      </c>
      <c r="EB20" s="3" t="s">
        <v>0</v>
      </c>
      <c r="EC20" s="105">
        <v>0</v>
      </c>
      <c r="ED20" s="92">
        <f>COUNTIF(EC20,"&gt;=1")</f>
        <v>0</v>
      </c>
      <c r="EE20" s="6">
        <v>0</v>
      </c>
      <c r="EF20" s="3" t="s">
        <v>166</v>
      </c>
      <c r="EG20" s="3" t="s">
        <v>0</v>
      </c>
      <c r="EH20" s="105">
        <v>0</v>
      </c>
      <c r="EI20" s="92">
        <f>COUNTIF(EH20,"&gt;=1")</f>
        <v>0</v>
      </c>
      <c r="EJ20" s="6">
        <v>0</v>
      </c>
      <c r="EK20" s="3" t="s">
        <v>0</v>
      </c>
      <c r="EL20" s="105">
        <v>0</v>
      </c>
      <c r="EM20" s="92">
        <f>COUNTIF(EL20,"&gt;=1")</f>
        <v>0</v>
      </c>
      <c r="EN20" s="6">
        <v>0</v>
      </c>
      <c r="EO20" s="3" t="s">
        <v>170</v>
      </c>
      <c r="EP20" s="3" t="s">
        <v>0</v>
      </c>
      <c r="EQ20" s="105">
        <v>0</v>
      </c>
      <c r="ER20" s="92">
        <f>COUNTIF(EQ20,"&gt;=1")</f>
        <v>0</v>
      </c>
      <c r="ES20" s="6">
        <v>0</v>
      </c>
      <c r="ET20" s="3" t="s">
        <v>1</v>
      </c>
      <c r="EU20" s="105">
        <v>0</v>
      </c>
      <c r="EV20" s="92">
        <f>COUNTIF(EU20,"&gt;=1")</f>
        <v>0</v>
      </c>
      <c r="EW20" s="6">
        <v>0</v>
      </c>
      <c r="EX20" s="3" t="s">
        <v>172</v>
      </c>
      <c r="EY20" s="3" t="s">
        <v>0</v>
      </c>
      <c r="EZ20" s="105">
        <v>0</v>
      </c>
      <c r="FA20" s="92">
        <f>COUNTIF(EZ20,"&gt;=1")</f>
        <v>0</v>
      </c>
      <c r="FB20" s="6">
        <v>0</v>
      </c>
      <c r="FC20" s="3" t="s">
        <v>0</v>
      </c>
      <c r="FD20" s="105">
        <v>0</v>
      </c>
      <c r="FE20" s="92">
        <f>COUNTIF(FD20,"&gt;=1")</f>
        <v>0</v>
      </c>
      <c r="FF20" s="6">
        <v>0</v>
      </c>
      <c r="FG20" s="3" t="s">
        <v>175</v>
      </c>
      <c r="FH20" s="3" t="s">
        <v>0</v>
      </c>
      <c r="FI20" s="105">
        <v>0</v>
      </c>
      <c r="FJ20" s="92">
        <f>COUNTIF(FI20,"&gt;=1")</f>
        <v>0</v>
      </c>
      <c r="FK20" s="6">
        <v>0</v>
      </c>
      <c r="FL20" s="3" t="s">
        <v>0</v>
      </c>
      <c r="FM20" s="105">
        <v>0</v>
      </c>
      <c r="FN20" s="92">
        <f>COUNTIF(FM20,"&gt;=1")</f>
        <v>0</v>
      </c>
      <c r="FO20" s="6">
        <v>0</v>
      </c>
      <c r="FP20" s="3" t="s">
        <v>177</v>
      </c>
      <c r="FQ20" s="3" t="s">
        <v>0</v>
      </c>
      <c r="FR20" s="105">
        <v>0</v>
      </c>
      <c r="FS20" s="92">
        <f>COUNTIF(FR20,"&gt;=1")</f>
        <v>0</v>
      </c>
      <c r="FT20" s="6">
        <v>0</v>
      </c>
      <c r="FU20" s="3" t="s">
        <v>0</v>
      </c>
      <c r="FV20" s="105">
        <v>0</v>
      </c>
      <c r="FW20" s="92">
        <f>COUNTIF(FV20,"&gt;=1")</f>
        <v>0</v>
      </c>
      <c r="FX20" s="6">
        <v>0</v>
      </c>
      <c r="FY20" s="43">
        <f t="shared" si="45"/>
        <v>0</v>
      </c>
      <c r="FZ20" s="43">
        <f>COUNTIF(FY20,"&gt;=7")</f>
        <v>0</v>
      </c>
      <c r="GA20" s="43">
        <f>COUNTIF(FY20,"&gt;=8")</f>
        <v>0</v>
      </c>
      <c r="GB20" s="46">
        <f>COUNTIF(FY20,"&gt;=3")</f>
        <v>0</v>
      </c>
      <c r="GC20" s="47">
        <f>IF(AND(AI20=1,FZ20=1),1,IF(AND(AI20=1,FZ20=0),2,IF(AND(AI20=0,FZ20=1),3,IF(AND(AI20=0,FZ20=0),4))))</f>
        <v>2</v>
      </c>
      <c r="GD20" s="47" t="s">
        <v>184</v>
      </c>
      <c r="GE20" s="47">
        <f>IF(AND(AB20=1,FZ20=1),1,IF(AND(AB20=1,FZ20=0),2,IF(AND(AB20=0,FZ20=1),3,IF(AND(AB20=0,FZ20=0),4))))</f>
        <v>2</v>
      </c>
      <c r="GF20" s="47">
        <f>IF(AND(AB20=1,GA20=1),1,IF(AND(AB20=1,GA20=0),2,IF(AND(AB20=0,GA20=1),3,IF(AND(AB20=0,GA20=0),4))))</f>
        <v>2</v>
      </c>
      <c r="GG20" s="93">
        <f>FV20+FR20+FM20+FI20+FD20+EZ20+EU20+EQ20+EL20+EH20+EC20+DY20+DT20+DP20+DK20+DG20+DB20+CX20</f>
        <v>0</v>
      </c>
      <c r="GH20" s="6">
        <f>FX20+FT20+FO20+FK20+FF20+FB20+EW20+ES20+EN20+EJ20+EE20+EA20+DV20+DR20+DM20+DI20+DD20+CZ20</f>
        <v>0</v>
      </c>
      <c r="GI20" s="92">
        <f t="shared" si="46"/>
        <v>0</v>
      </c>
      <c r="GJ20" s="6">
        <f t="shared" si="46"/>
        <v>0</v>
      </c>
      <c r="GK20" s="92">
        <f t="shared" si="47"/>
        <v>0</v>
      </c>
      <c r="GL20" s="6">
        <f t="shared" si="47"/>
        <v>0</v>
      </c>
      <c r="GM20" s="92">
        <f>FW20+FS20+FN20+FJ20+FE20+FA20+EV20+ER20+DU20+DQ20+DC20+CY20</f>
        <v>0</v>
      </c>
      <c r="GN20" s="6">
        <f>FX20+FT20+FO20+FK20+FF20+FB20+EW20+ER20+DV20+DR20+DD20+CZ20</f>
        <v>0</v>
      </c>
      <c r="GO20" s="92">
        <f t="shared" si="48"/>
        <v>0</v>
      </c>
      <c r="GP20" s="6">
        <f t="shared" si="48"/>
        <v>0</v>
      </c>
      <c r="GQ20" s="8">
        <f t="shared" si="49"/>
        <v>0</v>
      </c>
      <c r="GR20" s="6">
        <f t="shared" si="49"/>
        <v>0</v>
      </c>
      <c r="GS20" s="8">
        <f>GO20</f>
        <v>0</v>
      </c>
      <c r="GT20" s="6">
        <f>GR20</f>
        <v>0</v>
      </c>
      <c r="GU20" s="7"/>
      <c r="GV20" s="3"/>
      <c r="GW20" s="22" t="s">
        <v>344</v>
      </c>
      <c r="GX20" s="5">
        <v>1</v>
      </c>
      <c r="GY20" s="4"/>
      <c r="GZ20" s="107"/>
      <c r="HA20" s="107"/>
      <c r="HB20" s="107"/>
      <c r="HC20" s="107" t="s">
        <v>302</v>
      </c>
      <c r="HD20" s="108">
        <v>1</v>
      </c>
      <c r="HE20" s="108">
        <v>1</v>
      </c>
      <c r="HF20" s="108">
        <v>1</v>
      </c>
      <c r="HG20" s="108"/>
      <c r="HH20" s="108"/>
      <c r="HI20" s="108" t="s">
        <v>345</v>
      </c>
      <c r="HJ20" s="3">
        <v>17521</v>
      </c>
      <c r="HK20" s="2" t="s">
        <v>342</v>
      </c>
      <c r="HL20" s="105"/>
    </row>
    <row r="21" spans="1:253" s="1" customFormat="1" x14ac:dyDescent="0.45">
      <c r="A21" s="44">
        <v>1.1000000000000001</v>
      </c>
      <c r="B21" s="132" t="s">
        <v>335</v>
      </c>
      <c r="C21" s="135">
        <v>183</v>
      </c>
      <c r="D21" s="2">
        <v>2</v>
      </c>
      <c r="E21" s="2">
        <v>33</v>
      </c>
      <c r="F21" s="18">
        <v>0</v>
      </c>
      <c r="G21" s="97">
        <v>44049</v>
      </c>
      <c r="H21" s="3">
        <v>58</v>
      </c>
      <c r="I21" s="3">
        <v>10</v>
      </c>
      <c r="J21" s="11" t="str">
        <f>IF(I21&gt;=21,"4(≧21)",IF(I21&gt;=11,"3(11-20)",IF(I21&gt;=6,"2(6-10)",IF(I21&gt;=0,"1(≦5)",IF(I21=0," ")))))</f>
        <v>2(6-10)</v>
      </c>
      <c r="K21" s="3">
        <v>64</v>
      </c>
      <c r="L21" s="10" t="s">
        <v>389</v>
      </c>
      <c r="M21" s="17" t="s">
        <v>1</v>
      </c>
      <c r="N21" s="16" t="e">
        <f>E21-M21</f>
        <v>#VALUE!</v>
      </c>
      <c r="O21" s="15">
        <v>0</v>
      </c>
      <c r="P21" s="9" t="s">
        <v>1</v>
      </c>
      <c r="Q21" s="12" t="s">
        <v>1</v>
      </c>
      <c r="R21" s="8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11" t="s">
        <v>1</v>
      </c>
      <c r="X21" s="99">
        <f t="shared" si="5"/>
        <v>2</v>
      </c>
      <c r="Y21" s="98">
        <f t="shared" si="6"/>
        <v>1</v>
      </c>
      <c r="Z21" s="99">
        <f t="shared" si="7"/>
        <v>3</v>
      </c>
      <c r="AA21" s="98">
        <f t="shared" si="8"/>
        <v>1</v>
      </c>
      <c r="AB21" s="8">
        <f t="shared" si="9"/>
        <v>1</v>
      </c>
      <c r="AC21" s="98">
        <f t="shared" si="10"/>
        <v>1</v>
      </c>
      <c r="AD21" s="9">
        <f t="shared" si="11"/>
        <v>5</v>
      </c>
      <c r="AE21" s="100">
        <f t="shared" si="12"/>
        <v>5</v>
      </c>
      <c r="AF21" s="98">
        <f t="shared" si="13"/>
        <v>1</v>
      </c>
      <c r="AG21" s="98">
        <f t="shared" si="14"/>
        <v>1</v>
      </c>
      <c r="AH21" s="7">
        <f t="shared" si="15"/>
        <v>2</v>
      </c>
      <c r="AI21" s="7">
        <f t="shared" si="16"/>
        <v>1</v>
      </c>
      <c r="AJ21" s="7">
        <f t="shared" si="17"/>
        <v>1</v>
      </c>
      <c r="AK21" s="7">
        <f t="shared" si="18"/>
        <v>5</v>
      </c>
      <c r="AL21" s="9">
        <v>0</v>
      </c>
      <c r="AM21" s="9">
        <v>0</v>
      </c>
      <c r="AN21" s="9" t="s">
        <v>1</v>
      </c>
      <c r="AO21" s="9">
        <v>0</v>
      </c>
      <c r="AP21" s="9">
        <v>0</v>
      </c>
      <c r="AQ21" s="9" t="s">
        <v>1</v>
      </c>
      <c r="AR21" s="9" t="s">
        <v>1</v>
      </c>
      <c r="AS21" s="14">
        <v>1</v>
      </c>
      <c r="AT21" s="10">
        <v>1</v>
      </c>
      <c r="AU21" s="10" t="s">
        <v>1</v>
      </c>
      <c r="AV21" s="9">
        <v>1</v>
      </c>
      <c r="AW21" s="10">
        <v>2</v>
      </c>
      <c r="AX21" s="9" t="s">
        <v>1</v>
      </c>
      <c r="AY21" s="10" t="s">
        <v>1</v>
      </c>
      <c r="AZ21" s="9">
        <v>1</v>
      </c>
      <c r="BA21" s="9" t="s">
        <v>1</v>
      </c>
      <c r="BB21" s="10" t="s">
        <v>1</v>
      </c>
      <c r="BC21" s="9">
        <v>0</v>
      </c>
      <c r="BD21" s="10">
        <v>0</v>
      </c>
      <c r="BE21" s="7">
        <f t="shared" si="19"/>
        <v>2</v>
      </c>
      <c r="BF21" s="7">
        <f t="shared" si="20"/>
        <v>1</v>
      </c>
      <c r="BG21" s="7">
        <f t="shared" si="21"/>
        <v>3</v>
      </c>
      <c r="BH21" s="7">
        <f t="shared" si="22"/>
        <v>1</v>
      </c>
      <c r="BI21" s="7">
        <f>COUNTIF(BD21,"&gt;=1")+COUNTIF(BC21,"&gt;=1")+COUNTIF(BB21,"&gt;=1")+COUNTIF(BA21,"&gt;=1")+COUNTIF(AZ21,"&gt;=1")</f>
        <v>1</v>
      </c>
      <c r="BJ21" s="7">
        <f t="shared" si="23"/>
        <v>1</v>
      </c>
      <c r="BK21" s="7">
        <f t="shared" si="24"/>
        <v>1</v>
      </c>
      <c r="BL21" s="7">
        <f t="shared" si="25"/>
        <v>1</v>
      </c>
      <c r="BM21" s="7">
        <f t="shared" si="26"/>
        <v>1</v>
      </c>
      <c r="BN21" s="7">
        <f t="shared" si="27"/>
        <v>1</v>
      </c>
      <c r="BO21" s="7">
        <f>COUNTIF(AL21,"&gt;=1")+COUNTIF(AN21,"&gt;=1")+COUNTIF(AX21,"&gt;=1")+COUNTIF(AY21,"&gt;=1")</f>
        <v>0</v>
      </c>
      <c r="BP21" s="7">
        <f t="shared" si="28"/>
        <v>0</v>
      </c>
      <c r="BQ21" s="7">
        <f t="shared" si="29"/>
        <v>0</v>
      </c>
      <c r="BR21" s="7">
        <f t="shared" si="30"/>
        <v>0</v>
      </c>
      <c r="BS21" s="7">
        <f t="shared" si="31"/>
        <v>0</v>
      </c>
      <c r="BT21" s="7">
        <f t="shared" si="32"/>
        <v>0</v>
      </c>
      <c r="BU21" s="7">
        <f>COUNTIF(AM21,"&gt;=1")+COUNTIF(AO21,"&gt;=1")+COUNTIF(AP21,"&gt;=1")+COUNTIF(AQ21,"&gt;=1")+COUNTIF(AR21,"&gt;=1")+COUNTIF(AS21,"&gt;=1")+COUNTIF(AT21,"&gt;=1")+COUNTIF(AU21,"&gt;=1")+COUNTIF(AV21,"&gt;=1")+COUNTIF(AW21,"&gt;=1")</f>
        <v>4</v>
      </c>
      <c r="BV21" s="7">
        <f t="shared" si="33"/>
        <v>1</v>
      </c>
      <c r="BW21" s="7">
        <f t="shared" si="34"/>
        <v>1</v>
      </c>
      <c r="BX21" s="7">
        <f t="shared" si="35"/>
        <v>1</v>
      </c>
      <c r="BY21" s="7">
        <f>COUNTIF(AP21,"&gt;=1")+COUNTIF(AR21,"&gt;=1")+COUNTIF(AS21,"&gt;=1")+COUNTIF(AO21,"&gt;=1")+COUNTIF(AQ21,"&gt;=1")</f>
        <v>1</v>
      </c>
      <c r="BZ21" s="7">
        <f t="shared" si="36"/>
        <v>1</v>
      </c>
      <c r="CA21" s="7">
        <f t="shared" si="37"/>
        <v>0</v>
      </c>
      <c r="CB21" s="7">
        <f t="shared" si="38"/>
        <v>0</v>
      </c>
      <c r="CC21" s="7">
        <f t="shared" si="39"/>
        <v>5</v>
      </c>
      <c r="CD21" s="7">
        <f t="shared" si="40"/>
        <v>1</v>
      </c>
      <c r="CE21" s="101">
        <f t="shared" si="41"/>
        <v>4</v>
      </c>
      <c r="CF21" s="101">
        <f t="shared" si="42"/>
        <v>1</v>
      </c>
      <c r="CG21" s="7">
        <f>COUNTIF(AL21,"&gt;=1")+COUNTIF(AN21,"&gt;=1")+COUNTIF(BA21,"&gt;=1")</f>
        <v>0</v>
      </c>
      <c r="CH21" s="101">
        <f t="shared" si="4"/>
        <v>0</v>
      </c>
      <c r="CI21" s="101">
        <f t="shared" si="43"/>
        <v>0</v>
      </c>
      <c r="CJ21" s="101">
        <f t="shared" si="44"/>
        <v>0</v>
      </c>
      <c r="CK21" s="12" t="s">
        <v>347</v>
      </c>
      <c r="CL21" s="13">
        <v>39</v>
      </c>
      <c r="CM21" s="12" t="s">
        <v>0</v>
      </c>
      <c r="CN21" s="99" t="s">
        <v>0</v>
      </c>
      <c r="CO21" s="103" t="s">
        <v>1</v>
      </c>
      <c r="CP21" s="11" t="s">
        <v>1</v>
      </c>
      <c r="CQ21" s="10" t="s">
        <v>1</v>
      </c>
      <c r="CR21" s="10" t="s">
        <v>1</v>
      </c>
      <c r="CS21" s="10" t="s">
        <v>1</v>
      </c>
      <c r="CT21" s="9" t="s">
        <v>1</v>
      </c>
      <c r="CU21" s="3" t="s">
        <v>1</v>
      </c>
      <c r="CV21" s="3" t="s">
        <v>235</v>
      </c>
      <c r="CW21" s="3" t="s">
        <v>1</v>
      </c>
      <c r="CX21" s="105">
        <v>0</v>
      </c>
      <c r="CY21" s="92">
        <f>COUNTIF(CX21,"&gt;=1")</f>
        <v>0</v>
      </c>
      <c r="CZ21" s="6">
        <v>0</v>
      </c>
      <c r="DA21" s="3" t="s">
        <v>1</v>
      </c>
      <c r="DB21" s="105">
        <v>0</v>
      </c>
      <c r="DC21" s="92">
        <f>COUNTIF(DB21,"&gt;=1")</f>
        <v>0</v>
      </c>
      <c r="DD21" s="6">
        <v>0</v>
      </c>
      <c r="DE21" s="3" t="s">
        <v>157</v>
      </c>
      <c r="DF21" s="3" t="s">
        <v>1</v>
      </c>
      <c r="DG21" s="105">
        <v>0</v>
      </c>
      <c r="DH21" s="92">
        <f>COUNTIF(DG21,"&gt;=1")</f>
        <v>0</v>
      </c>
      <c r="DI21" s="6">
        <v>0</v>
      </c>
      <c r="DJ21" s="3" t="s">
        <v>1</v>
      </c>
      <c r="DK21" s="105">
        <v>0</v>
      </c>
      <c r="DL21" s="92">
        <f>COUNTIF(DK21,"&gt;=1")</f>
        <v>0</v>
      </c>
      <c r="DM21" s="6">
        <v>0</v>
      </c>
      <c r="DN21" s="3" t="s">
        <v>161</v>
      </c>
      <c r="DO21" s="3" t="s">
        <v>1</v>
      </c>
      <c r="DP21" s="105">
        <v>0</v>
      </c>
      <c r="DQ21" s="92">
        <f>COUNTIF(DP21,"&gt;=1")</f>
        <v>0</v>
      </c>
      <c r="DR21" s="6">
        <v>0</v>
      </c>
      <c r="DS21" s="3" t="s">
        <v>1</v>
      </c>
      <c r="DT21" s="105">
        <v>0</v>
      </c>
      <c r="DU21" s="92">
        <f>COUNTIF(DT21,"&gt;=1")</f>
        <v>0</v>
      </c>
      <c r="DV21" s="6">
        <v>0</v>
      </c>
      <c r="DW21" s="3" t="s">
        <v>164</v>
      </c>
      <c r="DX21" s="3" t="s">
        <v>1</v>
      </c>
      <c r="DY21" s="105">
        <v>0</v>
      </c>
      <c r="DZ21" s="92">
        <f>COUNTIF(DY21,"&gt;=1")</f>
        <v>0</v>
      </c>
      <c r="EA21" s="6">
        <v>0</v>
      </c>
      <c r="EB21" s="3" t="s">
        <v>1</v>
      </c>
      <c r="EC21" s="105">
        <v>0</v>
      </c>
      <c r="ED21" s="92">
        <f>COUNTIF(EC21,"&gt;=1")</f>
        <v>0</v>
      </c>
      <c r="EE21" s="6">
        <v>0</v>
      </c>
      <c r="EF21" s="3" t="s">
        <v>166</v>
      </c>
      <c r="EG21" s="3" t="s">
        <v>1</v>
      </c>
      <c r="EH21" s="105">
        <v>0</v>
      </c>
      <c r="EI21" s="92">
        <f>COUNTIF(EH21,"&gt;=1")</f>
        <v>0</v>
      </c>
      <c r="EJ21" s="6">
        <v>0</v>
      </c>
      <c r="EK21" s="3" t="s">
        <v>1</v>
      </c>
      <c r="EL21" s="105">
        <v>0</v>
      </c>
      <c r="EM21" s="92">
        <f>COUNTIF(EL21,"&gt;=1")</f>
        <v>0</v>
      </c>
      <c r="EN21" s="6">
        <v>0</v>
      </c>
      <c r="EO21" s="3" t="s">
        <v>170</v>
      </c>
      <c r="EP21" s="3" t="s">
        <v>1</v>
      </c>
      <c r="EQ21" s="105">
        <v>0</v>
      </c>
      <c r="ER21" s="92">
        <f>COUNTIF(EQ21,"&gt;=1")</f>
        <v>0</v>
      </c>
      <c r="ES21" s="6">
        <v>0</v>
      </c>
      <c r="ET21" s="3" t="s">
        <v>1</v>
      </c>
      <c r="EU21" s="105">
        <v>0</v>
      </c>
      <c r="EV21" s="92">
        <f>COUNTIF(EU21,"&gt;=1")</f>
        <v>0</v>
      </c>
      <c r="EW21" s="6">
        <v>0</v>
      </c>
      <c r="EX21" s="3" t="s">
        <v>172</v>
      </c>
      <c r="EY21" s="3" t="s">
        <v>1</v>
      </c>
      <c r="EZ21" s="105">
        <v>0</v>
      </c>
      <c r="FA21" s="92">
        <f>COUNTIF(EZ21,"&gt;=1")</f>
        <v>0</v>
      </c>
      <c r="FB21" s="6">
        <v>0</v>
      </c>
      <c r="FC21" s="3" t="s">
        <v>1</v>
      </c>
      <c r="FD21" s="105">
        <v>0</v>
      </c>
      <c r="FE21" s="92">
        <f>COUNTIF(FD21,"&gt;=1")</f>
        <v>0</v>
      </c>
      <c r="FF21" s="6">
        <v>0</v>
      </c>
      <c r="FG21" s="3" t="s">
        <v>175</v>
      </c>
      <c r="FH21" s="3" t="s">
        <v>1</v>
      </c>
      <c r="FI21" s="105">
        <v>0</v>
      </c>
      <c r="FJ21" s="92">
        <f>COUNTIF(FI21,"&gt;=1")</f>
        <v>0</v>
      </c>
      <c r="FK21" s="6">
        <v>0</v>
      </c>
      <c r="FL21" s="3" t="s">
        <v>1</v>
      </c>
      <c r="FM21" s="105">
        <v>0</v>
      </c>
      <c r="FN21" s="92">
        <f>COUNTIF(FM21,"&gt;=1")</f>
        <v>0</v>
      </c>
      <c r="FO21" s="6">
        <v>0</v>
      </c>
      <c r="FP21" s="3" t="s">
        <v>177</v>
      </c>
      <c r="FQ21" s="3" t="s">
        <v>1</v>
      </c>
      <c r="FR21" s="105">
        <v>0</v>
      </c>
      <c r="FS21" s="92">
        <f>COUNTIF(FR21,"&gt;=1")</f>
        <v>0</v>
      </c>
      <c r="FT21" s="6">
        <v>0</v>
      </c>
      <c r="FU21" s="3" t="s">
        <v>1</v>
      </c>
      <c r="FV21" s="105">
        <v>0</v>
      </c>
      <c r="FW21" s="92">
        <f>COUNTIF(FV21,"&gt;=1")</f>
        <v>0</v>
      </c>
      <c r="FX21" s="6">
        <v>0</v>
      </c>
      <c r="FY21" s="43">
        <f t="shared" si="45"/>
        <v>0</v>
      </c>
      <c r="FZ21" s="43">
        <f>COUNTIF(FY21,"&gt;=7")</f>
        <v>0</v>
      </c>
      <c r="GA21" s="43">
        <f>COUNTIF(FY21,"&gt;=8")</f>
        <v>0</v>
      </c>
      <c r="GB21" s="46">
        <f>COUNTIF(FY21,"&gt;=3")</f>
        <v>0</v>
      </c>
      <c r="GC21" s="47">
        <f>IF(AND(AI21=1,FZ21=1),1,IF(AND(AI21=1,FZ21=0),2,IF(AND(AI21=0,FZ21=1),3,IF(AND(AI21=0,FZ21=0),4))))</f>
        <v>2</v>
      </c>
      <c r="GD21" s="47" t="s">
        <v>184</v>
      </c>
      <c r="GE21" s="47">
        <f>IF(AND(AB21=1,FZ21=1),1,IF(AND(AB21=1,FZ21=0),2,IF(AND(AB21=0,FZ21=1),3,IF(AND(AB21=0,FZ21=0),4))))</f>
        <v>2</v>
      </c>
      <c r="GF21" s="47">
        <f>IF(AND(AB21=1,GA21=1),1,IF(AND(AB21=1,GA21=0),2,IF(AND(AB21=0,GA21=1),3,IF(AND(AB21=0,GA21=0),4))))</f>
        <v>2</v>
      </c>
      <c r="GG21" s="93">
        <f>FV21+FR21+FM21+FI21+FD21+EZ21+EU21+EQ21+EL21+EH21+EC21+DY21+DT21+DP21+DK21+DG21+DB21+CX21</f>
        <v>0</v>
      </c>
      <c r="GH21" s="6">
        <f>FX21+FT21+FO21+FK21+FF21+FB21+EW21+ES21+EN21+EJ21+EE21+EA21+DV21+DR21+DM21+DI21+DD21+CZ21</f>
        <v>0</v>
      </c>
      <c r="GI21" s="92">
        <f t="shared" si="46"/>
        <v>0</v>
      </c>
      <c r="GJ21" s="6">
        <f t="shared" si="46"/>
        <v>0</v>
      </c>
      <c r="GK21" s="92">
        <f t="shared" si="47"/>
        <v>0</v>
      </c>
      <c r="GL21" s="6">
        <f t="shared" si="47"/>
        <v>0</v>
      </c>
      <c r="GM21" s="92">
        <f>FW21+FS21+FN21+FJ21+FE21+FA21+EV21+ER21+DU21+DQ21+DC21+CY21</f>
        <v>0</v>
      </c>
      <c r="GN21" s="6">
        <f>FX21+FT21+FO21+FK21+FF21+FB21+EW21+ER21+DV21+DR21+DD21+CZ21</f>
        <v>0</v>
      </c>
      <c r="GO21" s="92">
        <f t="shared" si="48"/>
        <v>0</v>
      </c>
      <c r="GP21" s="6">
        <f t="shared" si="48"/>
        <v>0</v>
      </c>
      <c r="GQ21" s="8">
        <f t="shared" si="49"/>
        <v>0</v>
      </c>
      <c r="GR21" s="6">
        <f t="shared" si="49"/>
        <v>0</v>
      </c>
      <c r="GS21" s="8">
        <f>GO21</f>
        <v>0</v>
      </c>
      <c r="GT21" s="6">
        <f>GR21</f>
        <v>0</v>
      </c>
      <c r="GU21" s="7"/>
      <c r="GV21" s="3"/>
      <c r="GW21" s="22" t="s">
        <v>343</v>
      </c>
      <c r="GX21" s="5">
        <v>1</v>
      </c>
      <c r="GY21" s="4"/>
      <c r="GZ21" s="107"/>
      <c r="HA21" s="107"/>
      <c r="HB21" s="107">
        <v>1</v>
      </c>
      <c r="HC21" s="107" t="s">
        <v>348</v>
      </c>
      <c r="HD21" s="108"/>
      <c r="HE21" s="108"/>
      <c r="HF21" s="108"/>
      <c r="HG21" s="108"/>
      <c r="HH21" s="108"/>
      <c r="HI21" s="108"/>
      <c r="HJ21" s="3">
        <v>17602</v>
      </c>
      <c r="HK21" s="2" t="s">
        <v>346</v>
      </c>
      <c r="HL21" s="105"/>
    </row>
    <row r="22" spans="1:253" s="1" customFormat="1" x14ac:dyDescent="0.45">
      <c r="A22" s="44">
        <v>1.1000000000000001</v>
      </c>
      <c r="B22" s="128" t="s">
        <v>289</v>
      </c>
      <c r="C22" s="135">
        <v>184</v>
      </c>
      <c r="D22" s="21">
        <v>2</v>
      </c>
      <c r="E22" s="21">
        <v>40</v>
      </c>
      <c r="F22" s="27">
        <v>15.601281835048068</v>
      </c>
      <c r="G22" s="120">
        <v>43283</v>
      </c>
      <c r="H22" s="21"/>
      <c r="I22" s="21">
        <v>4</v>
      </c>
      <c r="J22" s="21" t="s">
        <v>6</v>
      </c>
      <c r="K22" s="21">
        <v>70</v>
      </c>
      <c r="L22" s="10" t="s">
        <v>389</v>
      </c>
      <c r="M22" s="21">
        <v>6</v>
      </c>
      <c r="N22" s="21">
        <v>35</v>
      </c>
      <c r="O22" s="21">
        <v>1</v>
      </c>
      <c r="P22" s="21">
        <v>10</v>
      </c>
      <c r="Q22" s="21">
        <v>72</v>
      </c>
      <c r="R22" s="21" t="s">
        <v>291</v>
      </c>
      <c r="S22" s="21">
        <v>1</v>
      </c>
      <c r="T22" s="21">
        <v>1</v>
      </c>
      <c r="U22" s="21">
        <v>1</v>
      </c>
      <c r="V22" s="21">
        <v>1</v>
      </c>
      <c r="W22" s="21">
        <v>2</v>
      </c>
      <c r="X22" s="11">
        <f t="shared" si="5"/>
        <v>1</v>
      </c>
      <c r="Y22" s="23">
        <f t="shared" si="6"/>
        <v>1</v>
      </c>
      <c r="Z22" s="11">
        <f t="shared" si="7"/>
        <v>0</v>
      </c>
      <c r="AA22" s="23">
        <f t="shared" si="8"/>
        <v>0</v>
      </c>
      <c r="AB22" s="23">
        <f t="shared" si="9"/>
        <v>0</v>
      </c>
      <c r="AC22" s="23">
        <f t="shared" si="10"/>
        <v>1</v>
      </c>
      <c r="AD22" s="11">
        <f t="shared" si="11"/>
        <v>1</v>
      </c>
      <c r="AE22" s="23">
        <f t="shared" si="12"/>
        <v>1</v>
      </c>
      <c r="AF22" s="23">
        <f t="shared" si="13"/>
        <v>0</v>
      </c>
      <c r="AG22" s="23">
        <f t="shared" si="14"/>
        <v>1</v>
      </c>
      <c r="AH22" s="11">
        <f t="shared" si="15"/>
        <v>1</v>
      </c>
      <c r="AI22" s="11">
        <f t="shared" si="16"/>
        <v>0</v>
      </c>
      <c r="AJ22" s="11">
        <f t="shared" si="17"/>
        <v>1</v>
      </c>
      <c r="AK22" s="11">
        <f t="shared" si="18"/>
        <v>1</v>
      </c>
      <c r="AL22" s="21">
        <v>0</v>
      </c>
      <c r="AM22" s="21">
        <v>0</v>
      </c>
      <c r="AN22" s="21" t="s">
        <v>0</v>
      </c>
      <c r="AO22" s="21">
        <v>1</v>
      </c>
      <c r="AP22" s="21" t="s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 t="s">
        <v>0</v>
      </c>
      <c r="AZ22" s="21">
        <v>0</v>
      </c>
      <c r="BA22" s="21">
        <v>0</v>
      </c>
      <c r="BB22" s="21" t="s">
        <v>0</v>
      </c>
      <c r="BC22" s="21">
        <v>0</v>
      </c>
      <c r="BD22" s="21"/>
      <c r="BE22" s="11">
        <f t="shared" si="19"/>
        <v>1</v>
      </c>
      <c r="BF22" s="11">
        <f t="shared" si="20"/>
        <v>1</v>
      </c>
      <c r="BG22" s="11">
        <f t="shared" si="21"/>
        <v>0</v>
      </c>
      <c r="BH22" s="11">
        <f t="shared" si="22"/>
        <v>0</v>
      </c>
      <c r="BI22" s="11">
        <f>COUNTIF(BD22,"&gt;=1")+COUNTIF(AX22,"&gt;=1")+COUNTIF(AY22,"&gt;=1")+COUNTIF(BC22,"&gt;=1")+COUNTIF(BB22,"&gt;=1")+COUNTIF(BA22,"&gt;=1")+COUNTIF(AZ22,"&gt;=1")+COUNTIF(AN22,"&gt;=1")</f>
        <v>0</v>
      </c>
      <c r="BJ22" s="11">
        <f t="shared" si="23"/>
        <v>0</v>
      </c>
      <c r="BK22" s="11">
        <f t="shared" si="24"/>
        <v>0</v>
      </c>
      <c r="BL22" s="11">
        <f t="shared" si="25"/>
        <v>0</v>
      </c>
      <c r="BM22" s="11">
        <f t="shared" si="26"/>
        <v>0</v>
      </c>
      <c r="BN22" s="11">
        <f t="shared" si="27"/>
        <v>0</v>
      </c>
      <c r="BO22" s="11">
        <f>COUNTIF(AL22,"&gt;=1")+COUNTIF(AM22,"&gt;=1")</f>
        <v>0</v>
      </c>
      <c r="BP22" s="11">
        <f t="shared" si="28"/>
        <v>0</v>
      </c>
      <c r="BQ22" s="11">
        <f t="shared" si="29"/>
        <v>0</v>
      </c>
      <c r="BR22" s="11">
        <f t="shared" si="30"/>
        <v>0</v>
      </c>
      <c r="BS22" s="11">
        <f t="shared" si="31"/>
        <v>0</v>
      </c>
      <c r="BT22" s="11">
        <f t="shared" si="32"/>
        <v>0</v>
      </c>
      <c r="BU22" s="11">
        <f>COUNTIF(AO22,"&gt;=1")+COUNTIF(AP22,"&gt;=1")+COUNTIF(AQ22,"&gt;=1")+COUNTIF(AR22,"&gt;=1")+COUNTIF(AS22,"&gt;=1")+COUNTIF(AT22,"&gt;=1")+COUNTIF(AU22,"&gt;=1")+COUNTIF(AV22,"&gt;=1")+COUNTIF(AW22,"&gt;=1")</f>
        <v>1</v>
      </c>
      <c r="BV22" s="11">
        <f t="shared" si="33"/>
        <v>1</v>
      </c>
      <c r="BW22" s="11">
        <f t="shared" si="34"/>
        <v>1</v>
      </c>
      <c r="BX22" s="11">
        <f t="shared" si="35"/>
        <v>1</v>
      </c>
      <c r="BY22" s="11">
        <f>COUNTIF(AP22,"&gt;=1")+COUNTIF(AR22,"&gt;=1")+COUNTIF(AV22,"&gt;=1")+COUNTIF(AO22,"&gt;=1")+COUNTIF(AQ22,"&gt;=1")</f>
        <v>1</v>
      </c>
      <c r="BZ22" s="11">
        <f t="shared" si="36"/>
        <v>1</v>
      </c>
      <c r="CA22" s="11">
        <f t="shared" si="37"/>
        <v>0</v>
      </c>
      <c r="CB22" s="11">
        <f t="shared" si="38"/>
        <v>0</v>
      </c>
      <c r="CC22" s="11">
        <f t="shared" si="39"/>
        <v>1</v>
      </c>
      <c r="CD22" s="11">
        <f t="shared" si="40"/>
        <v>1</v>
      </c>
      <c r="CE22" s="11">
        <f t="shared" si="41"/>
        <v>1</v>
      </c>
      <c r="CF22" s="11">
        <f t="shared" si="42"/>
        <v>1</v>
      </c>
      <c r="CG22" s="11">
        <f>COUNTIF(AL22,"&gt;=1")+COUNTIF(AN22,"&gt;=1")+COUNTIF(AX22,"&gt;=1")</f>
        <v>0</v>
      </c>
      <c r="CH22" s="11">
        <f t="shared" si="4"/>
        <v>0</v>
      </c>
      <c r="CI22" s="11">
        <f t="shared" si="43"/>
        <v>0</v>
      </c>
      <c r="CJ22" s="11">
        <f t="shared" si="44"/>
        <v>0</v>
      </c>
      <c r="CK22" s="21" t="s">
        <v>265</v>
      </c>
      <c r="CL22" s="21">
        <v>43</v>
      </c>
      <c r="CM22" s="21"/>
      <c r="CN22" s="21"/>
      <c r="CO22" s="21" t="s">
        <v>0</v>
      </c>
      <c r="CP22" s="21" t="s">
        <v>292</v>
      </c>
      <c r="CQ22" s="21">
        <v>2</v>
      </c>
      <c r="CR22" s="21">
        <v>2</v>
      </c>
      <c r="CS22" s="21">
        <v>2</v>
      </c>
      <c r="CT22" s="21">
        <v>0</v>
      </c>
      <c r="CU22" s="21" t="s">
        <v>0</v>
      </c>
      <c r="CV22" s="21" t="s">
        <v>221</v>
      </c>
      <c r="CW22" s="83">
        <v>8</v>
      </c>
      <c r="CX22" s="21">
        <v>5</v>
      </c>
      <c r="CY22" s="21">
        <v>1</v>
      </c>
      <c r="CZ22" s="21">
        <v>2</v>
      </c>
      <c r="DA22" s="83">
        <v>8</v>
      </c>
      <c r="DB22" s="21">
        <v>5</v>
      </c>
      <c r="DC22" s="21">
        <v>1</v>
      </c>
      <c r="DD22" s="21">
        <v>2</v>
      </c>
      <c r="DE22" s="21" t="s">
        <v>222</v>
      </c>
      <c r="DF22" s="83">
        <v>9</v>
      </c>
      <c r="DG22" s="21">
        <v>6</v>
      </c>
      <c r="DH22" s="21">
        <v>1</v>
      </c>
      <c r="DI22" s="21">
        <v>2</v>
      </c>
      <c r="DJ22" s="83">
        <v>9</v>
      </c>
      <c r="DK22" s="21">
        <v>6</v>
      </c>
      <c r="DL22" s="21">
        <v>1</v>
      </c>
      <c r="DM22" s="21">
        <v>2</v>
      </c>
      <c r="DN22" s="21" t="s">
        <v>223</v>
      </c>
      <c r="DO22" s="83">
        <v>6</v>
      </c>
      <c r="DP22" s="21">
        <v>3</v>
      </c>
      <c r="DQ22" s="21">
        <v>1</v>
      </c>
      <c r="DR22" s="21">
        <v>1</v>
      </c>
      <c r="DS22" s="83">
        <v>6</v>
      </c>
      <c r="DT22" s="21">
        <v>3</v>
      </c>
      <c r="DU22" s="21">
        <v>1</v>
      </c>
      <c r="DV22" s="21">
        <v>1</v>
      </c>
      <c r="DW22" s="21" t="s">
        <v>224</v>
      </c>
      <c r="DX22" s="83">
        <v>4</v>
      </c>
      <c r="DY22" s="21">
        <v>1</v>
      </c>
      <c r="DZ22" s="21">
        <v>1</v>
      </c>
      <c r="EA22" s="21">
        <v>1</v>
      </c>
      <c r="EB22" s="83">
        <v>3</v>
      </c>
      <c r="EC22" s="21">
        <v>3</v>
      </c>
      <c r="ED22" s="21">
        <v>1</v>
      </c>
      <c r="EE22" s="21">
        <v>2</v>
      </c>
      <c r="EF22" s="21" t="s">
        <v>225</v>
      </c>
      <c r="EG22" s="83">
        <v>4</v>
      </c>
      <c r="EH22" s="21">
        <v>1</v>
      </c>
      <c r="EI22" s="21">
        <v>1</v>
      </c>
      <c r="EJ22" s="21">
        <v>1</v>
      </c>
      <c r="EK22" s="83">
        <v>4</v>
      </c>
      <c r="EL22" s="21">
        <v>1</v>
      </c>
      <c r="EM22" s="21">
        <v>1</v>
      </c>
      <c r="EN22" s="21">
        <v>1</v>
      </c>
      <c r="EO22" s="21" t="s">
        <v>226</v>
      </c>
      <c r="EP22" s="83">
        <v>4</v>
      </c>
      <c r="EQ22" s="21">
        <v>1</v>
      </c>
      <c r="ER22" s="21">
        <v>1</v>
      </c>
      <c r="ES22" s="21">
        <v>1</v>
      </c>
      <c r="ET22" s="83">
        <v>4</v>
      </c>
      <c r="EU22" s="21">
        <v>1</v>
      </c>
      <c r="EV22" s="21">
        <v>1</v>
      </c>
      <c r="EW22" s="21">
        <v>1</v>
      </c>
      <c r="EX22" s="21" t="s">
        <v>227</v>
      </c>
      <c r="EY22" s="83">
        <v>6</v>
      </c>
      <c r="EZ22" s="21">
        <v>3</v>
      </c>
      <c r="FA22" s="21">
        <v>1</v>
      </c>
      <c r="FB22" s="21">
        <v>2</v>
      </c>
      <c r="FC22" s="83">
        <v>6</v>
      </c>
      <c r="FD22" s="21">
        <v>3</v>
      </c>
      <c r="FE22" s="21">
        <v>1</v>
      </c>
      <c r="FF22" s="21">
        <v>2</v>
      </c>
      <c r="FG22" s="21" t="s">
        <v>228</v>
      </c>
      <c r="FH22" s="83">
        <v>4</v>
      </c>
      <c r="FI22" s="21">
        <v>1</v>
      </c>
      <c r="FJ22" s="21">
        <v>1</v>
      </c>
      <c r="FK22" s="21">
        <v>1</v>
      </c>
      <c r="FL22" s="83">
        <v>4</v>
      </c>
      <c r="FM22" s="21">
        <v>1</v>
      </c>
      <c r="FN22" s="21">
        <v>1</v>
      </c>
      <c r="FO22" s="21">
        <v>1</v>
      </c>
      <c r="FP22" s="21" t="s">
        <v>229</v>
      </c>
      <c r="FQ22" s="21" t="s">
        <v>0</v>
      </c>
      <c r="FR22" s="21">
        <v>0</v>
      </c>
      <c r="FS22" s="21">
        <v>0</v>
      </c>
      <c r="FT22" s="21">
        <v>0</v>
      </c>
      <c r="FU22" s="21" t="s">
        <v>0</v>
      </c>
      <c r="FV22" s="21">
        <v>0</v>
      </c>
      <c r="FW22" s="21">
        <v>0</v>
      </c>
      <c r="FX22" s="21">
        <v>0</v>
      </c>
      <c r="FY22" s="23">
        <f t="shared" si="45"/>
        <v>16</v>
      </c>
      <c r="FZ22" s="21">
        <v>1</v>
      </c>
      <c r="GA22" s="21">
        <v>1</v>
      </c>
      <c r="GB22" s="21">
        <v>1</v>
      </c>
      <c r="GC22" s="21">
        <v>3</v>
      </c>
      <c r="GD22" s="21">
        <v>3</v>
      </c>
      <c r="GE22" s="21">
        <v>3</v>
      </c>
      <c r="GF22" s="21">
        <v>3</v>
      </c>
      <c r="GG22" s="21">
        <v>44</v>
      </c>
      <c r="GH22" s="21">
        <v>23</v>
      </c>
      <c r="GI22" s="21">
        <v>14</v>
      </c>
      <c r="GJ22" s="21">
        <v>20</v>
      </c>
      <c r="GK22" s="21">
        <v>12</v>
      </c>
      <c r="GL22" s="21">
        <v>16</v>
      </c>
      <c r="GM22" s="21">
        <v>10</v>
      </c>
      <c r="GN22" s="21">
        <v>14</v>
      </c>
      <c r="GO22" s="21">
        <v>8</v>
      </c>
      <c r="GP22" s="21">
        <v>12</v>
      </c>
      <c r="GQ22" s="21">
        <v>8</v>
      </c>
      <c r="GR22" s="21">
        <v>11</v>
      </c>
      <c r="GS22" s="21">
        <v>8</v>
      </c>
      <c r="GT22" s="21">
        <v>11</v>
      </c>
      <c r="GU22" s="21"/>
      <c r="GV22" s="21"/>
      <c r="GW22" s="21" t="s">
        <v>272</v>
      </c>
      <c r="GX22" s="21"/>
      <c r="GY22" s="21"/>
      <c r="GZ22" s="21"/>
      <c r="HA22" s="21"/>
      <c r="HB22" s="21"/>
      <c r="HC22" s="21"/>
      <c r="HD22" s="19">
        <v>1</v>
      </c>
      <c r="HE22" s="25">
        <v>1</v>
      </c>
      <c r="HF22" s="21">
        <v>1</v>
      </c>
      <c r="HG22" s="21">
        <v>1</v>
      </c>
      <c r="HH22" s="21">
        <v>2</v>
      </c>
      <c r="HI22" s="21">
        <v>2</v>
      </c>
      <c r="HJ22" s="21">
        <v>17657</v>
      </c>
      <c r="HK22" s="21" t="s">
        <v>290</v>
      </c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</row>
    <row r="23" spans="1:253" s="1" customFormat="1" x14ac:dyDescent="0.45">
      <c r="A23" s="11">
        <v>1.2</v>
      </c>
      <c r="B23" s="128" t="s">
        <v>289</v>
      </c>
      <c r="C23" s="135">
        <v>185</v>
      </c>
      <c r="D23" s="2">
        <v>2</v>
      </c>
      <c r="E23" s="2">
        <v>46</v>
      </c>
      <c r="F23" s="18">
        <v>20.069204152249135</v>
      </c>
      <c r="G23" s="111">
        <v>43332</v>
      </c>
      <c r="H23" s="3" t="s">
        <v>0</v>
      </c>
      <c r="I23" s="3" t="s">
        <v>0</v>
      </c>
      <c r="J23" s="3" t="s">
        <v>1</v>
      </c>
      <c r="K23" s="3" t="s">
        <v>0</v>
      </c>
      <c r="L23" s="10" t="s">
        <v>389</v>
      </c>
      <c r="M23" s="17">
        <v>30</v>
      </c>
      <c r="N23" s="16">
        <v>16</v>
      </c>
      <c r="O23" s="15">
        <v>2.5</v>
      </c>
      <c r="P23" s="9" t="s">
        <v>0</v>
      </c>
      <c r="Q23" s="12" t="s">
        <v>0</v>
      </c>
      <c r="R23" s="8">
        <v>1</v>
      </c>
      <c r="S23" s="3" t="s">
        <v>0</v>
      </c>
      <c r="T23" s="3" t="s">
        <v>0</v>
      </c>
      <c r="U23" s="3" t="s">
        <v>0</v>
      </c>
      <c r="V23" s="3" t="s">
        <v>0</v>
      </c>
      <c r="W23" s="11" t="s">
        <v>0</v>
      </c>
      <c r="X23" s="99">
        <v>0</v>
      </c>
      <c r="Y23" s="98">
        <v>0</v>
      </c>
      <c r="Z23" s="99">
        <v>0</v>
      </c>
      <c r="AA23" s="98">
        <v>0</v>
      </c>
      <c r="AB23" s="8">
        <v>0</v>
      </c>
      <c r="AC23" s="98">
        <v>0</v>
      </c>
      <c r="AD23" s="9">
        <v>0</v>
      </c>
      <c r="AE23" s="100">
        <v>0</v>
      </c>
      <c r="AF23" s="98">
        <v>0</v>
      </c>
      <c r="AG23" s="98">
        <v>0</v>
      </c>
      <c r="AH23" s="7">
        <v>0</v>
      </c>
      <c r="AI23" s="7">
        <v>0</v>
      </c>
      <c r="AJ23" s="7">
        <v>0</v>
      </c>
      <c r="AK23" s="7">
        <v>0</v>
      </c>
      <c r="AL23" s="9"/>
      <c r="AM23" s="9"/>
      <c r="AN23" s="9"/>
      <c r="AO23" s="9"/>
      <c r="AP23" s="9"/>
      <c r="AQ23" s="9"/>
      <c r="AR23" s="9"/>
      <c r="AS23" s="14"/>
      <c r="AT23" s="10"/>
      <c r="AU23" s="10"/>
      <c r="AV23" s="9"/>
      <c r="AW23" s="10"/>
      <c r="AX23" s="9"/>
      <c r="AY23" s="10"/>
      <c r="AZ23" s="9"/>
      <c r="BA23" s="9"/>
      <c r="BB23" s="10"/>
      <c r="BC23" s="9"/>
      <c r="BD23" s="10"/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101">
        <v>0</v>
      </c>
      <c r="CF23" s="101">
        <v>0</v>
      </c>
      <c r="CG23" s="102">
        <f>COUNTIF(AL23,"&gt;=1")+COUNTIF(AN23,"&gt;=1")+COUNTIF(AY23,"&gt;=1")+COUNTIF(AX23,"&gt;=1")</f>
        <v>0</v>
      </c>
      <c r="CH23" s="101">
        <f t="shared" si="4"/>
        <v>0</v>
      </c>
      <c r="CI23" s="101">
        <v>0</v>
      </c>
      <c r="CJ23" s="101">
        <v>0</v>
      </c>
      <c r="CK23" s="12" t="s">
        <v>0</v>
      </c>
      <c r="CL23" s="13" t="s">
        <v>0</v>
      </c>
      <c r="CM23" s="12" t="s">
        <v>0</v>
      </c>
      <c r="CN23" s="99" t="s">
        <v>0</v>
      </c>
      <c r="CO23" s="103" t="s">
        <v>0</v>
      </c>
      <c r="CP23" s="11" t="s">
        <v>1</v>
      </c>
      <c r="CQ23" s="10" t="s">
        <v>1</v>
      </c>
      <c r="CR23" s="10" t="s">
        <v>1</v>
      </c>
      <c r="CS23" s="10" t="s">
        <v>0</v>
      </c>
      <c r="CT23" s="9" t="s">
        <v>0</v>
      </c>
      <c r="CU23" s="3" t="s">
        <v>1</v>
      </c>
      <c r="CV23" s="3" t="s">
        <v>221</v>
      </c>
      <c r="CW23" s="3" t="s">
        <v>0</v>
      </c>
      <c r="CX23" s="105">
        <v>0</v>
      </c>
      <c r="CY23" s="92">
        <v>0</v>
      </c>
      <c r="CZ23" s="6">
        <v>0</v>
      </c>
      <c r="DA23" s="3" t="s">
        <v>0</v>
      </c>
      <c r="DB23" s="105">
        <v>0</v>
      </c>
      <c r="DC23" s="92">
        <v>0</v>
      </c>
      <c r="DD23" s="6">
        <v>0</v>
      </c>
      <c r="DE23" s="3" t="s">
        <v>222</v>
      </c>
      <c r="DF23" s="3" t="s">
        <v>0</v>
      </c>
      <c r="DG23" s="105">
        <v>0</v>
      </c>
      <c r="DH23" s="92">
        <v>0</v>
      </c>
      <c r="DI23" s="6">
        <v>0</v>
      </c>
      <c r="DJ23" s="3" t="s">
        <v>0</v>
      </c>
      <c r="DK23" s="105">
        <v>0</v>
      </c>
      <c r="DL23" s="92">
        <v>0</v>
      </c>
      <c r="DM23" s="6">
        <v>0</v>
      </c>
      <c r="DN23" s="3" t="s">
        <v>223</v>
      </c>
      <c r="DO23" s="3" t="s">
        <v>0</v>
      </c>
      <c r="DP23" s="105">
        <v>0</v>
      </c>
      <c r="DQ23" s="106">
        <v>0</v>
      </c>
      <c r="DR23" s="6">
        <v>0</v>
      </c>
      <c r="DS23" s="3" t="s">
        <v>0</v>
      </c>
      <c r="DT23" s="105">
        <v>0</v>
      </c>
      <c r="DU23" s="106">
        <v>0</v>
      </c>
      <c r="DV23" s="6">
        <v>0</v>
      </c>
      <c r="DW23" s="3" t="s">
        <v>224</v>
      </c>
      <c r="DX23" s="3" t="s">
        <v>0</v>
      </c>
      <c r="DY23" s="105">
        <v>0</v>
      </c>
      <c r="DZ23" s="92">
        <v>0</v>
      </c>
      <c r="EA23" s="6">
        <v>0</v>
      </c>
      <c r="EB23" s="3" t="s">
        <v>0</v>
      </c>
      <c r="EC23" s="105">
        <v>0</v>
      </c>
      <c r="ED23" s="92">
        <v>0</v>
      </c>
      <c r="EE23" s="6">
        <v>0</v>
      </c>
      <c r="EF23" s="3" t="s">
        <v>225</v>
      </c>
      <c r="EG23" s="3" t="s">
        <v>0</v>
      </c>
      <c r="EH23" s="105">
        <v>0</v>
      </c>
      <c r="EI23" s="92">
        <v>0</v>
      </c>
      <c r="EJ23" s="6">
        <v>0</v>
      </c>
      <c r="EK23" s="3" t="s">
        <v>0</v>
      </c>
      <c r="EL23" s="105">
        <v>0</v>
      </c>
      <c r="EM23" s="106">
        <v>0</v>
      </c>
      <c r="EN23" s="6">
        <v>0</v>
      </c>
      <c r="EO23" s="3" t="s">
        <v>226</v>
      </c>
      <c r="EP23" s="3" t="s">
        <v>0</v>
      </c>
      <c r="EQ23" s="105">
        <v>0</v>
      </c>
      <c r="ER23" s="106">
        <v>0</v>
      </c>
      <c r="ES23" s="6">
        <v>0</v>
      </c>
      <c r="ET23" s="3" t="s">
        <v>0</v>
      </c>
      <c r="EU23" s="105">
        <v>0</v>
      </c>
      <c r="EV23" s="106">
        <v>0</v>
      </c>
      <c r="EW23" s="6">
        <v>0</v>
      </c>
      <c r="EX23" s="3" t="s">
        <v>227</v>
      </c>
      <c r="EY23" s="3" t="s">
        <v>0</v>
      </c>
      <c r="EZ23" s="105">
        <v>0</v>
      </c>
      <c r="FA23" s="106">
        <v>0</v>
      </c>
      <c r="FB23" s="6">
        <v>0</v>
      </c>
      <c r="FC23" s="3" t="s">
        <v>0</v>
      </c>
      <c r="FD23" s="105">
        <v>0</v>
      </c>
      <c r="FE23" s="106">
        <v>0</v>
      </c>
      <c r="FF23" s="6">
        <v>0</v>
      </c>
      <c r="FG23" s="3" t="s">
        <v>228</v>
      </c>
      <c r="FH23" s="3" t="s">
        <v>0</v>
      </c>
      <c r="FI23" s="105">
        <v>0</v>
      </c>
      <c r="FJ23" s="106">
        <v>0</v>
      </c>
      <c r="FK23" s="6">
        <v>0</v>
      </c>
      <c r="FL23" s="3" t="s">
        <v>0</v>
      </c>
      <c r="FM23" s="105">
        <v>0</v>
      </c>
      <c r="FN23" s="106">
        <v>0</v>
      </c>
      <c r="FO23" s="6">
        <v>0</v>
      </c>
      <c r="FP23" s="3" t="s">
        <v>229</v>
      </c>
      <c r="FQ23" s="3" t="s">
        <v>0</v>
      </c>
      <c r="FR23" s="105">
        <v>0</v>
      </c>
      <c r="FS23" s="106">
        <v>0</v>
      </c>
      <c r="FT23" s="6">
        <v>0</v>
      </c>
      <c r="FU23" s="3" t="s">
        <v>0</v>
      </c>
      <c r="FV23" s="105">
        <v>0</v>
      </c>
      <c r="FW23" s="106">
        <v>0</v>
      </c>
      <c r="FX23" s="6">
        <v>0</v>
      </c>
      <c r="FY23" s="43">
        <v>0</v>
      </c>
      <c r="FZ23" s="43">
        <v>0</v>
      </c>
      <c r="GA23" s="43">
        <v>0</v>
      </c>
      <c r="GB23" s="46">
        <v>0</v>
      </c>
      <c r="GC23" s="47">
        <v>4</v>
      </c>
      <c r="GD23" s="47">
        <v>4</v>
      </c>
      <c r="GE23" s="47">
        <v>4</v>
      </c>
      <c r="GF23" s="47">
        <v>4</v>
      </c>
      <c r="GG23" s="93">
        <v>0</v>
      </c>
      <c r="GH23" s="6">
        <v>0</v>
      </c>
      <c r="GI23" s="92">
        <v>0</v>
      </c>
      <c r="GJ23" s="6">
        <v>0</v>
      </c>
      <c r="GK23" s="92">
        <v>0</v>
      </c>
      <c r="GL23" s="6">
        <v>0</v>
      </c>
      <c r="GM23" s="92">
        <v>0</v>
      </c>
      <c r="GN23" s="6">
        <v>0</v>
      </c>
      <c r="GO23" s="92">
        <v>0</v>
      </c>
      <c r="GP23" s="6">
        <v>0</v>
      </c>
      <c r="GQ23" s="8">
        <v>0</v>
      </c>
      <c r="GR23" s="6">
        <v>0</v>
      </c>
      <c r="GS23" s="8">
        <v>0</v>
      </c>
      <c r="GT23" s="6">
        <v>0</v>
      </c>
      <c r="GU23" s="7"/>
      <c r="GV23" s="3"/>
      <c r="GW23" s="22" t="s">
        <v>315</v>
      </c>
      <c r="GX23" s="5">
        <v>1</v>
      </c>
      <c r="GY23" s="4"/>
      <c r="GZ23" s="107">
        <v>1</v>
      </c>
      <c r="HA23" s="107"/>
      <c r="HB23" s="107">
        <v>1</v>
      </c>
      <c r="HC23" s="107" t="s">
        <v>316</v>
      </c>
      <c r="HD23" s="108">
        <v>1</v>
      </c>
      <c r="HE23" s="108">
        <v>1</v>
      </c>
      <c r="HF23" s="108">
        <v>1</v>
      </c>
      <c r="HG23" s="108"/>
      <c r="HH23" s="108"/>
      <c r="HI23" s="108"/>
      <c r="HJ23" s="3">
        <v>17975</v>
      </c>
      <c r="HK23" s="2" t="s">
        <v>317</v>
      </c>
      <c r="HL23" s="105"/>
    </row>
    <row r="24" spans="1:253" s="1" customFormat="1" x14ac:dyDescent="0.45">
      <c r="A24" s="11">
        <v>1.1000000000000001</v>
      </c>
      <c r="B24" s="127" t="s">
        <v>267</v>
      </c>
      <c r="C24" s="135">
        <v>186</v>
      </c>
      <c r="D24" s="2">
        <v>2</v>
      </c>
      <c r="E24" s="2">
        <v>43</v>
      </c>
      <c r="F24" s="18">
        <v>18.017206432142697</v>
      </c>
      <c r="G24" s="97">
        <v>43414</v>
      </c>
      <c r="H24" s="3">
        <v>60</v>
      </c>
      <c r="I24" s="3" t="s">
        <v>0</v>
      </c>
      <c r="J24" s="3" t="s">
        <v>68</v>
      </c>
      <c r="K24" s="3" t="s">
        <v>0</v>
      </c>
      <c r="L24" s="10" t="s">
        <v>389</v>
      </c>
      <c r="M24" s="17">
        <v>8</v>
      </c>
      <c r="N24" s="16">
        <v>35</v>
      </c>
      <c r="O24" s="15">
        <v>1</v>
      </c>
      <c r="P24" s="9">
        <v>7</v>
      </c>
      <c r="Q24" s="12">
        <v>6</v>
      </c>
      <c r="R24" s="8">
        <v>0</v>
      </c>
      <c r="S24" s="3">
        <v>1</v>
      </c>
      <c r="T24" s="3">
        <v>1</v>
      </c>
      <c r="U24" s="3">
        <v>1</v>
      </c>
      <c r="V24" s="3">
        <v>1</v>
      </c>
      <c r="W24" s="11">
        <v>0</v>
      </c>
      <c r="X24" s="99">
        <v>0</v>
      </c>
      <c r="Y24" s="98">
        <v>0</v>
      </c>
      <c r="Z24" s="99">
        <v>0</v>
      </c>
      <c r="AA24" s="98">
        <v>0</v>
      </c>
      <c r="AB24" s="8">
        <v>0</v>
      </c>
      <c r="AC24" s="98">
        <v>0</v>
      </c>
      <c r="AD24" s="9">
        <v>0</v>
      </c>
      <c r="AE24" s="100">
        <v>0</v>
      </c>
      <c r="AF24" s="98">
        <v>0</v>
      </c>
      <c r="AG24" s="98">
        <v>0</v>
      </c>
      <c r="AH24" s="7">
        <v>0</v>
      </c>
      <c r="AI24" s="7">
        <v>0</v>
      </c>
      <c r="AJ24" s="7">
        <v>0</v>
      </c>
      <c r="AK24" s="7">
        <v>0</v>
      </c>
      <c r="AL24" s="9"/>
      <c r="AM24" s="9"/>
      <c r="AN24" s="9"/>
      <c r="AO24" s="9"/>
      <c r="AP24" s="9"/>
      <c r="AQ24" s="9"/>
      <c r="AR24" s="9"/>
      <c r="AS24" s="14"/>
      <c r="AT24" s="10"/>
      <c r="AU24" s="10"/>
      <c r="AV24" s="9"/>
      <c r="AW24" s="10"/>
      <c r="AX24" s="9"/>
      <c r="AY24" s="10"/>
      <c r="AZ24" s="9"/>
      <c r="BA24" s="9"/>
      <c r="BB24" s="10"/>
      <c r="BC24" s="9"/>
      <c r="BD24" s="10"/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101">
        <v>0</v>
      </c>
      <c r="CF24" s="101">
        <v>0</v>
      </c>
      <c r="CG24" s="102">
        <f>COUNTIF(AL24,"&gt;=1")+COUNTIF(AN24,"&gt;=1")+COUNTIF(AY24,"&gt;=1")+COUNTIF(AX24,"&gt;=1")</f>
        <v>0</v>
      </c>
      <c r="CH24" s="101">
        <f t="shared" si="4"/>
        <v>0</v>
      </c>
      <c r="CI24" s="101">
        <v>0</v>
      </c>
      <c r="CJ24" s="101">
        <v>0</v>
      </c>
      <c r="CK24" s="12" t="s">
        <v>0</v>
      </c>
      <c r="CL24" s="13" t="s">
        <v>0</v>
      </c>
      <c r="CM24" s="12" t="s">
        <v>0</v>
      </c>
      <c r="CN24" s="99" t="s">
        <v>0</v>
      </c>
      <c r="CO24" s="103" t="s">
        <v>275</v>
      </c>
      <c r="CP24" s="11" t="s">
        <v>1</v>
      </c>
      <c r="CQ24" s="10" t="s">
        <v>239</v>
      </c>
      <c r="CR24" s="10" t="s">
        <v>239</v>
      </c>
      <c r="CS24" s="10" t="s">
        <v>276</v>
      </c>
      <c r="CT24" s="9">
        <v>0</v>
      </c>
      <c r="CU24" s="3" t="s">
        <v>220</v>
      </c>
      <c r="CV24" s="3" t="s">
        <v>221</v>
      </c>
      <c r="CW24" s="104">
        <v>8</v>
      </c>
      <c r="CX24" s="105">
        <v>5</v>
      </c>
      <c r="CY24" s="92">
        <v>1</v>
      </c>
      <c r="CZ24" s="6">
        <v>2</v>
      </c>
      <c r="DA24" s="104">
        <v>8</v>
      </c>
      <c r="DB24" s="105">
        <v>5</v>
      </c>
      <c r="DC24" s="92">
        <v>1</v>
      </c>
      <c r="DD24" s="6">
        <v>2</v>
      </c>
      <c r="DE24" s="3" t="s">
        <v>222</v>
      </c>
      <c r="DF24" s="104">
        <v>8</v>
      </c>
      <c r="DG24" s="105">
        <v>5</v>
      </c>
      <c r="DH24" s="92">
        <v>1</v>
      </c>
      <c r="DI24" s="6">
        <v>2</v>
      </c>
      <c r="DJ24" s="104">
        <v>8</v>
      </c>
      <c r="DK24" s="105">
        <v>5</v>
      </c>
      <c r="DL24" s="92">
        <v>1</v>
      </c>
      <c r="DM24" s="6">
        <v>2</v>
      </c>
      <c r="DN24" s="3" t="s">
        <v>223</v>
      </c>
      <c r="DO24" s="3" t="s">
        <v>0</v>
      </c>
      <c r="DP24" s="105">
        <v>0</v>
      </c>
      <c r="DQ24" s="106">
        <v>0</v>
      </c>
      <c r="DR24" s="6">
        <v>0</v>
      </c>
      <c r="DS24" s="3" t="s">
        <v>0</v>
      </c>
      <c r="DT24" s="105">
        <v>0</v>
      </c>
      <c r="DU24" s="106">
        <v>0</v>
      </c>
      <c r="DV24" s="6">
        <v>0</v>
      </c>
      <c r="DW24" s="3" t="s">
        <v>224</v>
      </c>
      <c r="DX24" s="3" t="s">
        <v>0</v>
      </c>
      <c r="DY24" s="105">
        <v>0</v>
      </c>
      <c r="DZ24" s="92">
        <v>0</v>
      </c>
      <c r="EA24" s="6">
        <v>0</v>
      </c>
      <c r="EB24" s="3" t="s">
        <v>0</v>
      </c>
      <c r="EC24" s="105">
        <v>0</v>
      </c>
      <c r="ED24" s="92">
        <v>0</v>
      </c>
      <c r="EE24" s="6">
        <v>0</v>
      </c>
      <c r="EF24" s="3" t="s">
        <v>225</v>
      </c>
      <c r="EG24" s="3" t="s">
        <v>0</v>
      </c>
      <c r="EH24" s="105">
        <v>0</v>
      </c>
      <c r="EI24" s="92">
        <v>0</v>
      </c>
      <c r="EJ24" s="6">
        <v>0</v>
      </c>
      <c r="EK24" s="3" t="s">
        <v>0</v>
      </c>
      <c r="EL24" s="105">
        <v>0</v>
      </c>
      <c r="EM24" s="106">
        <v>0</v>
      </c>
      <c r="EN24" s="6">
        <v>0</v>
      </c>
      <c r="EO24" s="3" t="s">
        <v>226</v>
      </c>
      <c r="EP24" s="3" t="s">
        <v>0</v>
      </c>
      <c r="EQ24" s="105">
        <v>0</v>
      </c>
      <c r="ER24" s="106">
        <v>0</v>
      </c>
      <c r="ES24" s="6">
        <v>0</v>
      </c>
      <c r="ET24" s="3" t="s">
        <v>0</v>
      </c>
      <c r="EU24" s="105">
        <v>0</v>
      </c>
      <c r="EV24" s="106">
        <v>0</v>
      </c>
      <c r="EW24" s="6">
        <v>0</v>
      </c>
      <c r="EX24" s="3" t="s">
        <v>227</v>
      </c>
      <c r="EY24" s="3" t="s">
        <v>0</v>
      </c>
      <c r="EZ24" s="105">
        <v>0</v>
      </c>
      <c r="FA24" s="106">
        <v>0</v>
      </c>
      <c r="FB24" s="6">
        <v>0</v>
      </c>
      <c r="FC24" s="3" t="s">
        <v>0</v>
      </c>
      <c r="FD24" s="105">
        <v>0</v>
      </c>
      <c r="FE24" s="106">
        <v>0</v>
      </c>
      <c r="FF24" s="6">
        <v>0</v>
      </c>
      <c r="FG24" s="3" t="s">
        <v>228</v>
      </c>
      <c r="FH24" s="3" t="s">
        <v>0</v>
      </c>
      <c r="FI24" s="105">
        <v>0</v>
      </c>
      <c r="FJ24" s="106">
        <v>0</v>
      </c>
      <c r="FK24" s="6">
        <v>0</v>
      </c>
      <c r="FL24" s="3" t="s">
        <v>0</v>
      </c>
      <c r="FM24" s="105">
        <v>0</v>
      </c>
      <c r="FN24" s="106">
        <v>0</v>
      </c>
      <c r="FO24" s="6">
        <v>0</v>
      </c>
      <c r="FP24" s="3" t="s">
        <v>229</v>
      </c>
      <c r="FQ24" s="3" t="s">
        <v>0</v>
      </c>
      <c r="FR24" s="105">
        <v>0</v>
      </c>
      <c r="FS24" s="106">
        <v>0</v>
      </c>
      <c r="FT24" s="6">
        <v>0</v>
      </c>
      <c r="FU24" s="3" t="s">
        <v>0</v>
      </c>
      <c r="FV24" s="105">
        <v>0</v>
      </c>
      <c r="FW24" s="106">
        <v>0</v>
      </c>
      <c r="FX24" s="6">
        <v>0</v>
      </c>
      <c r="FY24" s="43">
        <v>4</v>
      </c>
      <c r="FZ24" s="43">
        <v>0</v>
      </c>
      <c r="GA24" s="43">
        <v>0</v>
      </c>
      <c r="GB24" s="46">
        <v>1</v>
      </c>
      <c r="GC24" s="47">
        <v>4</v>
      </c>
      <c r="GD24" s="47">
        <v>4</v>
      </c>
      <c r="GE24" s="47">
        <v>4</v>
      </c>
      <c r="GF24" s="47">
        <v>4</v>
      </c>
      <c r="GG24" s="93">
        <v>20</v>
      </c>
      <c r="GH24" s="6">
        <v>8</v>
      </c>
      <c r="GI24" s="92">
        <v>4</v>
      </c>
      <c r="GJ24" s="6">
        <v>8</v>
      </c>
      <c r="GK24" s="92">
        <v>2</v>
      </c>
      <c r="GL24" s="6">
        <v>4</v>
      </c>
      <c r="GM24" s="92">
        <v>2</v>
      </c>
      <c r="GN24" s="6">
        <v>4</v>
      </c>
      <c r="GO24" s="92">
        <v>2</v>
      </c>
      <c r="GP24" s="6">
        <v>4</v>
      </c>
      <c r="GQ24" s="8">
        <v>2</v>
      </c>
      <c r="GR24" s="6">
        <v>4</v>
      </c>
      <c r="GS24" s="8">
        <v>2</v>
      </c>
      <c r="GT24" s="6">
        <v>4</v>
      </c>
      <c r="GU24" s="7"/>
      <c r="GV24" s="3"/>
      <c r="GW24" s="22" t="s">
        <v>277</v>
      </c>
      <c r="GX24" s="5">
        <v>1</v>
      </c>
      <c r="GY24" s="4"/>
      <c r="GZ24" s="107">
        <v>1</v>
      </c>
      <c r="HA24" s="107"/>
      <c r="HB24" s="107"/>
      <c r="HC24" s="107" t="s">
        <v>278</v>
      </c>
      <c r="HD24" s="108"/>
      <c r="HE24" s="108"/>
      <c r="HF24" s="108">
        <v>1</v>
      </c>
      <c r="HG24" s="108">
        <v>1</v>
      </c>
      <c r="HH24" s="108">
        <v>1</v>
      </c>
      <c r="HI24" s="108"/>
      <c r="HJ24" s="3">
        <v>18054</v>
      </c>
      <c r="HK24" s="2" t="s">
        <v>279</v>
      </c>
      <c r="HL24" s="105" t="s">
        <v>280</v>
      </c>
    </row>
    <row r="25" spans="1:253" s="1" customFormat="1" x14ac:dyDescent="0.45">
      <c r="A25" s="11">
        <v>1.1000000000000001</v>
      </c>
      <c r="B25" s="127" t="s">
        <v>267</v>
      </c>
      <c r="C25" s="135">
        <v>187</v>
      </c>
      <c r="D25" s="2">
        <v>2</v>
      </c>
      <c r="E25" s="2">
        <v>50</v>
      </c>
      <c r="F25" s="18" t="e">
        <v>#DIV/0!</v>
      </c>
      <c r="G25" s="97">
        <v>43766</v>
      </c>
      <c r="H25" s="3">
        <v>31</v>
      </c>
      <c r="I25" s="3">
        <v>0</v>
      </c>
      <c r="J25" s="3" t="s">
        <v>217</v>
      </c>
      <c r="K25" s="3">
        <v>43</v>
      </c>
      <c r="L25" s="10" t="s">
        <v>389</v>
      </c>
      <c r="M25" s="17">
        <v>40</v>
      </c>
      <c r="N25" s="16">
        <v>10</v>
      </c>
      <c r="O25" s="15">
        <v>1</v>
      </c>
      <c r="P25" s="9">
        <v>5</v>
      </c>
      <c r="Q25" s="12">
        <v>24</v>
      </c>
      <c r="R25" s="8">
        <v>0</v>
      </c>
      <c r="S25" s="3">
        <v>1</v>
      </c>
      <c r="T25" s="3">
        <v>0</v>
      </c>
      <c r="U25" s="3">
        <v>1</v>
      </c>
      <c r="V25" s="3">
        <v>0</v>
      </c>
      <c r="W25" s="11">
        <v>0</v>
      </c>
      <c r="X25" s="99">
        <v>2</v>
      </c>
      <c r="Y25" s="98">
        <v>1</v>
      </c>
      <c r="Z25" s="99">
        <v>0</v>
      </c>
      <c r="AA25" s="98">
        <v>0</v>
      </c>
      <c r="AB25" s="8">
        <v>0</v>
      </c>
      <c r="AC25" s="98">
        <v>1</v>
      </c>
      <c r="AD25" s="9">
        <v>1</v>
      </c>
      <c r="AE25" s="100">
        <v>1</v>
      </c>
      <c r="AF25" s="98">
        <v>0</v>
      </c>
      <c r="AG25" s="98">
        <v>1</v>
      </c>
      <c r="AH25" s="7">
        <v>1</v>
      </c>
      <c r="AI25" s="7">
        <v>0</v>
      </c>
      <c r="AJ25" s="7">
        <v>1</v>
      </c>
      <c r="AK25" s="7">
        <v>1</v>
      </c>
      <c r="AL25" s="9">
        <v>1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14">
        <v>0</v>
      </c>
      <c r="AT25" s="10">
        <v>0</v>
      </c>
      <c r="AU25" s="10">
        <v>0</v>
      </c>
      <c r="AV25" s="9">
        <v>0</v>
      </c>
      <c r="AW25" s="10">
        <v>0</v>
      </c>
      <c r="AX25" s="9">
        <v>0</v>
      </c>
      <c r="AY25" s="10">
        <v>0</v>
      </c>
      <c r="AZ25" s="9">
        <v>0</v>
      </c>
      <c r="BA25" s="9">
        <v>0</v>
      </c>
      <c r="BB25" s="10">
        <v>0</v>
      </c>
      <c r="BC25" s="9">
        <v>0</v>
      </c>
      <c r="BD25" s="10">
        <v>0</v>
      </c>
      <c r="BE25" s="7">
        <v>1</v>
      </c>
      <c r="BF25" s="7">
        <v>1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1</v>
      </c>
      <c r="BP25" s="7">
        <v>1</v>
      </c>
      <c r="BQ25" s="7">
        <v>1</v>
      </c>
      <c r="BR25" s="7">
        <v>1</v>
      </c>
      <c r="BS25" s="7">
        <v>1</v>
      </c>
      <c r="BT25" s="7">
        <v>1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1</v>
      </c>
      <c r="CD25" s="7">
        <v>1</v>
      </c>
      <c r="CE25" s="101">
        <v>0</v>
      </c>
      <c r="CF25" s="101">
        <v>0</v>
      </c>
      <c r="CG25" s="102">
        <v>0</v>
      </c>
      <c r="CH25" s="101">
        <v>0</v>
      </c>
      <c r="CI25" s="101">
        <v>0</v>
      </c>
      <c r="CJ25" s="101">
        <v>0</v>
      </c>
      <c r="CK25" s="12" t="s">
        <v>242</v>
      </c>
      <c r="CL25" s="13">
        <v>41</v>
      </c>
      <c r="CM25" s="12" t="s">
        <v>1</v>
      </c>
      <c r="CN25" s="99" t="s">
        <v>1</v>
      </c>
      <c r="CO25" s="103">
        <v>1</v>
      </c>
      <c r="CP25" s="11" t="s">
        <v>1</v>
      </c>
      <c r="CQ25" s="10" t="s">
        <v>239</v>
      </c>
      <c r="CR25" s="10" t="s">
        <v>239</v>
      </c>
      <c r="CS25" s="10" t="s">
        <v>241</v>
      </c>
      <c r="CT25" s="9">
        <v>0</v>
      </c>
      <c r="CU25" s="3">
        <v>0</v>
      </c>
      <c r="CV25" s="3" t="s">
        <v>235</v>
      </c>
      <c r="CW25" s="3" t="s">
        <v>1</v>
      </c>
      <c r="CX25" s="105">
        <v>0</v>
      </c>
      <c r="CY25" s="92">
        <v>0</v>
      </c>
      <c r="CZ25" s="6">
        <v>0</v>
      </c>
      <c r="DA25" s="3" t="s">
        <v>1</v>
      </c>
      <c r="DB25" s="105">
        <v>0</v>
      </c>
      <c r="DC25" s="92">
        <v>0</v>
      </c>
      <c r="DD25" s="6">
        <v>0</v>
      </c>
      <c r="DE25" s="3" t="s">
        <v>157</v>
      </c>
      <c r="DF25" s="3" t="s">
        <v>1</v>
      </c>
      <c r="DG25" s="105">
        <v>0</v>
      </c>
      <c r="DH25" s="92">
        <v>0</v>
      </c>
      <c r="DI25" s="6">
        <v>0</v>
      </c>
      <c r="DJ25" s="3" t="s">
        <v>1</v>
      </c>
      <c r="DK25" s="105">
        <v>0</v>
      </c>
      <c r="DL25" s="92">
        <v>0</v>
      </c>
      <c r="DM25" s="6">
        <v>0</v>
      </c>
      <c r="DN25" s="3" t="s">
        <v>161</v>
      </c>
      <c r="DO25" s="3" t="s">
        <v>1</v>
      </c>
      <c r="DP25" s="105">
        <v>0</v>
      </c>
      <c r="DQ25" s="106">
        <v>0</v>
      </c>
      <c r="DR25" s="6">
        <v>0</v>
      </c>
      <c r="DS25" s="3" t="s">
        <v>1</v>
      </c>
      <c r="DT25" s="105">
        <v>0</v>
      </c>
      <c r="DU25" s="106">
        <v>0</v>
      </c>
      <c r="DV25" s="6">
        <v>0</v>
      </c>
      <c r="DW25" s="3" t="s">
        <v>164</v>
      </c>
      <c r="DX25" s="3" t="s">
        <v>1</v>
      </c>
      <c r="DY25" s="105">
        <v>0</v>
      </c>
      <c r="DZ25" s="92">
        <v>0</v>
      </c>
      <c r="EA25" s="6">
        <v>0</v>
      </c>
      <c r="EB25" s="3" t="s">
        <v>1</v>
      </c>
      <c r="EC25" s="105">
        <v>0</v>
      </c>
      <c r="ED25" s="92">
        <v>0</v>
      </c>
      <c r="EE25" s="6">
        <v>0</v>
      </c>
      <c r="EF25" s="3" t="s">
        <v>166</v>
      </c>
      <c r="EG25" s="3" t="s">
        <v>1</v>
      </c>
      <c r="EH25" s="105">
        <v>0</v>
      </c>
      <c r="EI25" s="92">
        <v>0</v>
      </c>
      <c r="EJ25" s="6">
        <v>0</v>
      </c>
      <c r="EK25" s="3" t="s">
        <v>1</v>
      </c>
      <c r="EL25" s="105">
        <v>0</v>
      </c>
      <c r="EM25" s="106">
        <v>0</v>
      </c>
      <c r="EN25" s="6">
        <v>0</v>
      </c>
      <c r="EO25" s="3" t="s">
        <v>170</v>
      </c>
      <c r="EP25" s="3" t="s">
        <v>0</v>
      </c>
      <c r="EQ25" s="105">
        <v>0</v>
      </c>
      <c r="ER25" s="106">
        <v>0</v>
      </c>
      <c r="ES25" s="6">
        <v>0</v>
      </c>
      <c r="ET25" s="3" t="s">
        <v>1</v>
      </c>
      <c r="EU25" s="105">
        <v>0</v>
      </c>
      <c r="EV25" s="106">
        <v>0</v>
      </c>
      <c r="EW25" s="6">
        <v>0</v>
      </c>
      <c r="EX25" s="3" t="s">
        <v>172</v>
      </c>
      <c r="EY25" s="3" t="s">
        <v>0</v>
      </c>
      <c r="EZ25" s="105">
        <v>0</v>
      </c>
      <c r="FA25" s="106">
        <v>0</v>
      </c>
      <c r="FB25" s="6">
        <v>0</v>
      </c>
      <c r="FC25" s="3" t="s">
        <v>0</v>
      </c>
      <c r="FD25" s="105">
        <v>0</v>
      </c>
      <c r="FE25" s="106">
        <v>0</v>
      </c>
      <c r="FF25" s="6">
        <v>0</v>
      </c>
      <c r="FG25" s="3" t="s">
        <v>175</v>
      </c>
      <c r="FH25" s="3" t="s">
        <v>0</v>
      </c>
      <c r="FI25" s="105">
        <v>0</v>
      </c>
      <c r="FJ25" s="106">
        <v>0</v>
      </c>
      <c r="FK25" s="6">
        <v>0</v>
      </c>
      <c r="FL25" s="3" t="s">
        <v>0</v>
      </c>
      <c r="FM25" s="105">
        <v>0</v>
      </c>
      <c r="FN25" s="106">
        <v>0</v>
      </c>
      <c r="FO25" s="6">
        <v>0</v>
      </c>
      <c r="FP25" s="3" t="s">
        <v>177</v>
      </c>
      <c r="FQ25" s="3" t="s">
        <v>1</v>
      </c>
      <c r="FR25" s="105">
        <v>0</v>
      </c>
      <c r="FS25" s="106">
        <v>0</v>
      </c>
      <c r="FT25" s="6">
        <v>0</v>
      </c>
      <c r="FU25" s="3" t="s">
        <v>1</v>
      </c>
      <c r="FV25" s="105">
        <v>0</v>
      </c>
      <c r="FW25" s="106">
        <v>0</v>
      </c>
      <c r="FX25" s="6">
        <v>0</v>
      </c>
      <c r="FY25" s="43">
        <v>0</v>
      </c>
      <c r="FZ25" s="43">
        <v>0</v>
      </c>
      <c r="GA25" s="43">
        <v>0</v>
      </c>
      <c r="GB25" s="46">
        <v>0</v>
      </c>
      <c r="GC25" s="47">
        <v>4</v>
      </c>
      <c r="GD25" s="47" t="s">
        <v>184</v>
      </c>
      <c r="GE25" s="47">
        <v>4</v>
      </c>
      <c r="GF25" s="47">
        <v>4</v>
      </c>
      <c r="GG25" s="93">
        <v>0</v>
      </c>
      <c r="GH25" s="6">
        <v>0</v>
      </c>
      <c r="GI25" s="92">
        <v>0</v>
      </c>
      <c r="GJ25" s="6">
        <v>0</v>
      </c>
      <c r="GK25" s="92">
        <v>0</v>
      </c>
      <c r="GL25" s="6">
        <v>0</v>
      </c>
      <c r="GM25" s="92">
        <v>0</v>
      </c>
      <c r="GN25" s="6">
        <v>0</v>
      </c>
      <c r="GO25" s="92">
        <v>0</v>
      </c>
      <c r="GP25" s="6">
        <v>0</v>
      </c>
      <c r="GQ25" s="8">
        <v>0</v>
      </c>
      <c r="GR25" s="6">
        <v>0</v>
      </c>
      <c r="GS25" s="8">
        <v>0</v>
      </c>
      <c r="GT25" s="6">
        <v>0</v>
      </c>
      <c r="GU25" s="7"/>
      <c r="GV25" s="3"/>
      <c r="GW25" s="6" t="s">
        <v>282</v>
      </c>
      <c r="GX25" s="5"/>
      <c r="GY25" s="4">
        <v>1</v>
      </c>
      <c r="GZ25" s="107"/>
      <c r="HA25" s="107"/>
      <c r="HB25" s="107"/>
      <c r="HC25" s="107" t="s">
        <v>283</v>
      </c>
      <c r="HD25" s="108"/>
      <c r="HE25" s="108"/>
      <c r="HF25" s="108"/>
      <c r="HG25" s="108"/>
      <c r="HH25" s="108"/>
      <c r="HI25" s="108"/>
      <c r="HJ25" s="3">
        <v>18057</v>
      </c>
      <c r="HK25" s="2" t="s">
        <v>281</v>
      </c>
      <c r="HL25" s="105"/>
    </row>
    <row r="26" spans="1:253" s="1" customFormat="1" x14ac:dyDescent="0.45">
      <c r="A26" s="11">
        <v>1.1000000000000001</v>
      </c>
      <c r="B26" s="128" t="s">
        <v>289</v>
      </c>
      <c r="C26" s="135">
        <v>188</v>
      </c>
      <c r="D26" s="2">
        <v>2</v>
      </c>
      <c r="E26" s="2">
        <v>55</v>
      </c>
      <c r="F26" s="18">
        <v>16.423650056080756</v>
      </c>
      <c r="G26" s="111">
        <v>43377</v>
      </c>
      <c r="H26" s="3" t="s">
        <v>0</v>
      </c>
      <c r="I26" s="3" t="s">
        <v>0</v>
      </c>
      <c r="J26" s="3" t="s">
        <v>68</v>
      </c>
      <c r="K26" s="3" t="s">
        <v>0</v>
      </c>
      <c r="L26" s="10" t="s">
        <v>389</v>
      </c>
      <c r="M26" s="17">
        <v>11</v>
      </c>
      <c r="N26" s="16">
        <v>44</v>
      </c>
      <c r="O26" s="15">
        <v>3.5</v>
      </c>
      <c r="P26" s="9">
        <v>4</v>
      </c>
      <c r="Q26" s="12">
        <v>6</v>
      </c>
      <c r="R26" s="8">
        <v>0</v>
      </c>
      <c r="S26" s="3">
        <v>1</v>
      </c>
      <c r="T26" s="3">
        <v>0</v>
      </c>
      <c r="U26" s="3">
        <v>0</v>
      </c>
      <c r="V26" s="3">
        <v>0</v>
      </c>
      <c r="W26" s="11">
        <v>0</v>
      </c>
      <c r="X26" s="99">
        <v>0</v>
      </c>
      <c r="Y26" s="98">
        <v>0</v>
      </c>
      <c r="Z26" s="99">
        <v>0</v>
      </c>
      <c r="AA26" s="98">
        <v>0</v>
      </c>
      <c r="AB26" s="8">
        <v>0</v>
      </c>
      <c r="AC26" s="98">
        <v>0</v>
      </c>
      <c r="AD26" s="9">
        <v>0</v>
      </c>
      <c r="AE26" s="100">
        <v>0</v>
      </c>
      <c r="AF26" s="98">
        <v>0</v>
      </c>
      <c r="AG26" s="98">
        <v>0</v>
      </c>
      <c r="AH26" s="7">
        <v>0</v>
      </c>
      <c r="AI26" s="7">
        <v>0</v>
      </c>
      <c r="AJ26" s="7">
        <v>0</v>
      </c>
      <c r="AK26" s="7">
        <v>0</v>
      </c>
      <c r="AL26" s="9"/>
      <c r="AM26" s="9"/>
      <c r="AN26" s="9"/>
      <c r="AO26" s="9"/>
      <c r="AP26" s="9"/>
      <c r="AQ26" s="9"/>
      <c r="AR26" s="9"/>
      <c r="AS26" s="14"/>
      <c r="AT26" s="10"/>
      <c r="AU26" s="10"/>
      <c r="AV26" s="9"/>
      <c r="AW26" s="10"/>
      <c r="AX26" s="9"/>
      <c r="AY26" s="10"/>
      <c r="AZ26" s="9"/>
      <c r="BA26" s="9"/>
      <c r="BB26" s="10"/>
      <c r="BC26" s="9"/>
      <c r="BD26" s="10"/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101">
        <v>0</v>
      </c>
      <c r="CF26" s="101">
        <v>0</v>
      </c>
      <c r="CG26" s="102">
        <f>COUNTIF(AL26,"&gt;=1")+COUNTIF(AN26,"&gt;=1")+COUNTIF(AY26,"&gt;=1")+COUNTIF(AX26,"&gt;=1")</f>
        <v>0</v>
      </c>
      <c r="CH26" s="101">
        <f>COUNTIF(CG26,"&gt;=1")</f>
        <v>0</v>
      </c>
      <c r="CI26" s="101">
        <v>0</v>
      </c>
      <c r="CJ26" s="101">
        <v>0</v>
      </c>
      <c r="CK26" s="12" t="s">
        <v>0</v>
      </c>
      <c r="CL26" s="13" t="s">
        <v>0</v>
      </c>
      <c r="CM26" s="12" t="s">
        <v>0</v>
      </c>
      <c r="CN26" s="99" t="s">
        <v>0</v>
      </c>
      <c r="CO26" s="103" t="s">
        <v>0</v>
      </c>
      <c r="CP26" s="11" t="s">
        <v>234</v>
      </c>
      <c r="CQ26" s="10" t="s">
        <v>239</v>
      </c>
      <c r="CR26" s="10" t="s">
        <v>239</v>
      </c>
      <c r="CS26" s="10" t="s">
        <v>241</v>
      </c>
      <c r="CT26" s="9">
        <v>0</v>
      </c>
      <c r="CU26" s="3" t="s">
        <v>234</v>
      </c>
      <c r="CV26" s="3" t="s">
        <v>221</v>
      </c>
      <c r="CW26" s="104">
        <v>3</v>
      </c>
      <c r="CX26" s="105">
        <v>0</v>
      </c>
      <c r="CY26" s="92">
        <v>0</v>
      </c>
      <c r="CZ26" s="6">
        <v>0</v>
      </c>
      <c r="DA26" s="104">
        <v>3</v>
      </c>
      <c r="DB26" s="105">
        <v>0</v>
      </c>
      <c r="DC26" s="92">
        <v>0</v>
      </c>
      <c r="DD26" s="6">
        <v>0</v>
      </c>
      <c r="DE26" s="3" t="s">
        <v>222</v>
      </c>
      <c r="DF26" s="104">
        <v>3</v>
      </c>
      <c r="DG26" s="105">
        <v>0</v>
      </c>
      <c r="DH26" s="92">
        <v>0</v>
      </c>
      <c r="DI26" s="6">
        <v>0</v>
      </c>
      <c r="DJ26" s="104">
        <v>3</v>
      </c>
      <c r="DK26" s="105">
        <v>0</v>
      </c>
      <c r="DL26" s="92">
        <v>0</v>
      </c>
      <c r="DM26" s="6">
        <v>0</v>
      </c>
      <c r="DN26" s="3" t="s">
        <v>223</v>
      </c>
      <c r="DO26" s="104">
        <v>3</v>
      </c>
      <c r="DP26" s="105">
        <v>0</v>
      </c>
      <c r="DQ26" s="106">
        <v>0</v>
      </c>
      <c r="DR26" s="6">
        <v>0</v>
      </c>
      <c r="DS26" s="104">
        <v>3</v>
      </c>
      <c r="DT26" s="105">
        <v>0</v>
      </c>
      <c r="DU26" s="106">
        <v>0</v>
      </c>
      <c r="DV26" s="6">
        <v>0</v>
      </c>
      <c r="DW26" s="3" t="s">
        <v>224</v>
      </c>
      <c r="DX26" s="3" t="s">
        <v>0</v>
      </c>
      <c r="DY26" s="105">
        <v>0</v>
      </c>
      <c r="DZ26" s="92">
        <v>0</v>
      </c>
      <c r="EA26" s="6">
        <v>0</v>
      </c>
      <c r="EB26" s="3" t="s">
        <v>0</v>
      </c>
      <c r="EC26" s="105">
        <v>0</v>
      </c>
      <c r="ED26" s="92">
        <v>0</v>
      </c>
      <c r="EE26" s="6">
        <v>0</v>
      </c>
      <c r="EF26" s="3" t="s">
        <v>225</v>
      </c>
      <c r="EG26" s="3" t="s">
        <v>0</v>
      </c>
      <c r="EH26" s="105">
        <v>0</v>
      </c>
      <c r="EI26" s="92">
        <v>0</v>
      </c>
      <c r="EJ26" s="6">
        <v>0</v>
      </c>
      <c r="EK26" s="3" t="s">
        <v>0</v>
      </c>
      <c r="EL26" s="105">
        <v>0</v>
      </c>
      <c r="EM26" s="106">
        <v>0</v>
      </c>
      <c r="EN26" s="6">
        <v>0</v>
      </c>
      <c r="EO26" s="3" t="s">
        <v>226</v>
      </c>
      <c r="EP26" s="3" t="s">
        <v>0</v>
      </c>
      <c r="EQ26" s="105">
        <v>0</v>
      </c>
      <c r="ER26" s="106">
        <v>0</v>
      </c>
      <c r="ES26" s="6">
        <v>0</v>
      </c>
      <c r="ET26" s="3" t="s">
        <v>0</v>
      </c>
      <c r="EU26" s="105">
        <v>0</v>
      </c>
      <c r="EV26" s="106">
        <v>0</v>
      </c>
      <c r="EW26" s="6">
        <v>0</v>
      </c>
      <c r="EX26" s="3" t="s">
        <v>227</v>
      </c>
      <c r="EY26" s="3" t="s">
        <v>0</v>
      </c>
      <c r="EZ26" s="105">
        <v>0</v>
      </c>
      <c r="FA26" s="106">
        <v>0</v>
      </c>
      <c r="FB26" s="6">
        <v>0</v>
      </c>
      <c r="FC26" s="3" t="s">
        <v>0</v>
      </c>
      <c r="FD26" s="105">
        <v>0</v>
      </c>
      <c r="FE26" s="106">
        <v>0</v>
      </c>
      <c r="FF26" s="6">
        <v>0</v>
      </c>
      <c r="FG26" s="3" t="s">
        <v>228</v>
      </c>
      <c r="FH26" s="3" t="s">
        <v>0</v>
      </c>
      <c r="FI26" s="105">
        <v>0</v>
      </c>
      <c r="FJ26" s="106">
        <v>0</v>
      </c>
      <c r="FK26" s="6">
        <v>0</v>
      </c>
      <c r="FL26" s="3" t="s">
        <v>0</v>
      </c>
      <c r="FM26" s="105">
        <v>0</v>
      </c>
      <c r="FN26" s="106">
        <v>0</v>
      </c>
      <c r="FO26" s="6">
        <v>0</v>
      </c>
      <c r="FP26" s="3" t="s">
        <v>229</v>
      </c>
      <c r="FQ26" s="3" t="s">
        <v>0</v>
      </c>
      <c r="FR26" s="105">
        <v>0</v>
      </c>
      <c r="FS26" s="106">
        <v>0</v>
      </c>
      <c r="FT26" s="6">
        <v>0</v>
      </c>
      <c r="FU26" s="3" t="s">
        <v>0</v>
      </c>
      <c r="FV26" s="105">
        <v>0</v>
      </c>
      <c r="FW26" s="106">
        <v>0</v>
      </c>
      <c r="FX26" s="6">
        <v>0</v>
      </c>
      <c r="FY26" s="43">
        <v>0</v>
      </c>
      <c r="FZ26" s="43">
        <v>0</v>
      </c>
      <c r="GA26" s="43">
        <v>0</v>
      </c>
      <c r="GB26" s="46">
        <v>0</v>
      </c>
      <c r="GC26" s="47">
        <v>4</v>
      </c>
      <c r="GD26" s="47">
        <v>4</v>
      </c>
      <c r="GE26" s="47">
        <v>4</v>
      </c>
      <c r="GF26" s="47">
        <v>4</v>
      </c>
      <c r="GG26" s="93">
        <v>0</v>
      </c>
      <c r="GH26" s="6">
        <v>0</v>
      </c>
      <c r="GI26" s="92">
        <v>0</v>
      </c>
      <c r="GJ26" s="6">
        <v>0</v>
      </c>
      <c r="GK26" s="92">
        <v>0</v>
      </c>
      <c r="GL26" s="6">
        <v>0</v>
      </c>
      <c r="GM26" s="92">
        <v>0</v>
      </c>
      <c r="GN26" s="6">
        <v>0</v>
      </c>
      <c r="GO26" s="92">
        <v>0</v>
      </c>
      <c r="GP26" s="6">
        <v>0</v>
      </c>
      <c r="GQ26" s="8">
        <v>0</v>
      </c>
      <c r="GR26" s="6">
        <v>0</v>
      </c>
      <c r="GS26" s="8">
        <v>0</v>
      </c>
      <c r="GT26" s="6">
        <v>0</v>
      </c>
      <c r="GU26" s="7"/>
      <c r="GV26" s="3"/>
      <c r="GW26" s="22" t="s">
        <v>306</v>
      </c>
      <c r="GX26" s="5">
        <v>1</v>
      </c>
      <c r="GY26" s="4"/>
      <c r="GZ26" s="107">
        <v>1</v>
      </c>
      <c r="HA26" s="107"/>
      <c r="HB26" s="107"/>
      <c r="HC26" s="107" t="s">
        <v>253</v>
      </c>
      <c r="HD26" s="108">
        <v>1</v>
      </c>
      <c r="HE26" s="108"/>
      <c r="HF26" s="108">
        <v>1</v>
      </c>
      <c r="HG26" s="108"/>
      <c r="HH26" s="108"/>
      <c r="HI26" s="108" t="s">
        <v>253</v>
      </c>
      <c r="HJ26" s="3">
        <v>18394</v>
      </c>
      <c r="HK26" s="2" t="s">
        <v>307</v>
      </c>
      <c r="HL26" s="105"/>
    </row>
    <row r="27" spans="1:253" s="1" customFormat="1" x14ac:dyDescent="0.45">
      <c r="A27" s="44">
        <v>1.1000000000000001</v>
      </c>
      <c r="B27" s="128" t="s">
        <v>289</v>
      </c>
      <c r="C27" s="135">
        <v>189</v>
      </c>
      <c r="D27" s="21">
        <v>2</v>
      </c>
      <c r="E27" s="21">
        <v>50</v>
      </c>
      <c r="F27" s="27">
        <v>18.289894833104707</v>
      </c>
      <c r="G27" s="120">
        <v>43663</v>
      </c>
      <c r="H27" s="21"/>
      <c r="I27" s="21">
        <v>0</v>
      </c>
      <c r="J27" s="21" t="s">
        <v>6</v>
      </c>
      <c r="K27" s="21">
        <v>54</v>
      </c>
      <c r="L27" s="10" t="s">
        <v>389</v>
      </c>
      <c r="M27" s="21">
        <v>30</v>
      </c>
      <c r="N27" s="21">
        <v>19</v>
      </c>
      <c r="O27" s="21">
        <v>10</v>
      </c>
      <c r="P27" s="21">
        <v>8</v>
      </c>
      <c r="Q27" s="21">
        <v>4</v>
      </c>
      <c r="R27" s="21" t="s">
        <v>291</v>
      </c>
      <c r="S27" s="21">
        <v>1</v>
      </c>
      <c r="T27" s="21">
        <v>1</v>
      </c>
      <c r="U27" s="21">
        <v>2</v>
      </c>
      <c r="V27" s="21">
        <v>1</v>
      </c>
      <c r="W27" s="21">
        <v>2</v>
      </c>
      <c r="X27" s="11">
        <f>COUNTIF(AL27:AS27,"&gt;=1")+COUNTIF(AX27,"&gt;=1")+COUNTIF(AX27,"&gt;=1")+COUNTIF(AZ27,"&gt;=1")+COUNTIF(BA27,"&gt;=1")+COUNTIF(BC27,"&gt;=1")</f>
        <v>0</v>
      </c>
      <c r="Y27" s="23">
        <f>COUNTIF(X27,"&gt;=1")</f>
        <v>0</v>
      </c>
      <c r="Z27" s="11">
        <f>COUNTIF(AT27:AW27,"&gt;=1")+COUNTIF(BB27,"&gt;=1")+COUNTIF(BD27,"&gt;=1")</f>
        <v>0</v>
      </c>
      <c r="AA27" s="23">
        <f>COUNTIF(Z27,"&gt;=1")</f>
        <v>0</v>
      </c>
      <c r="AB27" s="23">
        <f>COUNTIF(AD27,"&gt;=2")</f>
        <v>0</v>
      </c>
      <c r="AC27" s="23">
        <f>COUNTIF(AD27,"&gt;=1")</f>
        <v>0</v>
      </c>
      <c r="AD27" s="11">
        <f>COUNTIF(AL27:AX27,"&gt;=1")+COUNTIF(AZ27,"&gt;=1")+COUNTIF(BA27,"&gt;=1")+COUNTIF(BC27,"&gt;=1")</f>
        <v>0</v>
      </c>
      <c r="AE27" s="23">
        <f>COUNTIF(AL27:BD27,"&gt;=1")</f>
        <v>0</v>
      </c>
      <c r="AF27" s="23">
        <f>COUNTIF(AE27,"&gt;=2")</f>
        <v>0</v>
      </c>
      <c r="AG27" s="23">
        <f>COUNTIF(AE27,"&gt;=1")</f>
        <v>0</v>
      </c>
      <c r="AH27" s="11">
        <f>COUNTIF(AL27:AR27,"&gt;=1")+COUNTIF(AV27,"&gt;=1")+COUNTIF(AX27,"&gt;=1")+COUNTIF(AZ27,"&gt;=1")+COUNTIF(BA27,"&gt;=1")+COUNTIF(BC27,"&gt;=1")</f>
        <v>0</v>
      </c>
      <c r="AI27" s="11">
        <f>COUNTIF(AH27,"&gt;=2")</f>
        <v>0</v>
      </c>
      <c r="AJ27" s="11">
        <f>COUNTIF(AH27,"&gt;=1")</f>
        <v>0</v>
      </c>
      <c r="AK27" s="11">
        <f>X27+Z27</f>
        <v>0</v>
      </c>
      <c r="AL27" s="21">
        <v>0</v>
      </c>
      <c r="AM27" s="21">
        <v>0</v>
      </c>
      <c r="AN27" s="21" t="s">
        <v>0</v>
      </c>
      <c r="AO27" s="21">
        <v>0</v>
      </c>
      <c r="AP27" s="21" t="s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11">
        <f>COUNTIF(AL27:AS27,"&gt;=1")+COUNTIF(AX27,"&gt;=1")+COUNTIF(AZ27,"&gt;=1")+COUNTIF(BA27,"&gt;=1")+COUNTIF(BC27,"&gt;=1")</f>
        <v>0</v>
      </c>
      <c r="BF27" s="11">
        <f>COUNTIF(BE27,"&gt;=1")</f>
        <v>0</v>
      </c>
      <c r="BG27" s="11">
        <f>COUNTIF(AT27:AW27,"&gt;=1")+COUNTIF(AY27,"&gt;=1")+COUNTIF(BB27,"&gt;=1")+COUNTIF(BD27,"&gt;=1")</f>
        <v>0</v>
      </c>
      <c r="BH27" s="11">
        <f>COUNTIF(BG27,"&gt;=1")</f>
        <v>0</v>
      </c>
      <c r="BI27" s="11">
        <f>COUNTIF(BD27,"&gt;=1")+COUNTIF(AX27,"&gt;=1")+COUNTIF(AY27,"&gt;=1")+COUNTIF(BC27,"&gt;=1")+COUNTIF(BB27,"&gt;=1")+COUNTIF(BA27,"&gt;=1")+COUNTIF(AZ27,"&gt;=1")+COUNTIF(AN27,"&gt;=1")</f>
        <v>0</v>
      </c>
      <c r="BJ27" s="11">
        <f>COUNTIF(BI27,"&gt;=1")</f>
        <v>0</v>
      </c>
      <c r="BK27" s="11">
        <f>COUNTIF(BC27,"&gt;=1")+COUNTIF(BA27,"&gt;=1")+COUNTIF(AZ27,"&gt;=1")</f>
        <v>0</v>
      </c>
      <c r="BL27" s="11">
        <f>COUNTIF(BK27,"&gt;=1")</f>
        <v>0</v>
      </c>
      <c r="BM27" s="11">
        <f>COUNTIF(AZ27,"&gt;=1")+COUNTIF(BC27,"&gt;=1")+COUNTIF(BA27,"&gt;=1")+COUNTIF(AX27,"&gt;=1")+COUNTIF(AN27,"&gt;=1")</f>
        <v>0</v>
      </c>
      <c r="BN27" s="11">
        <f>COUNTIF(BM27,"&gt;=1")</f>
        <v>0</v>
      </c>
      <c r="BO27" s="11">
        <f>COUNTIF(AL27,"&gt;=1")+COUNTIF(AM27,"&gt;=1")</f>
        <v>0</v>
      </c>
      <c r="BP27" s="11">
        <f>COUNTIF(BO27,"&gt;=1")</f>
        <v>0</v>
      </c>
      <c r="BQ27" s="11">
        <f>COUNTIF(AL27,"&gt;=1")+COUNTIF(AN27,"&gt;=1")+COUNTIF(AX27,"&gt;=1")</f>
        <v>0</v>
      </c>
      <c r="BR27" s="11">
        <f>COUNTIF(BQ27,"&gt;=1")</f>
        <v>0</v>
      </c>
      <c r="BS27" s="11">
        <f>COUNTIF(AL27,"&gt;=1")+COUNTIF(AM27,"&gt;=1")</f>
        <v>0</v>
      </c>
      <c r="BT27" s="11">
        <f>COUNTIF(BS27,"&gt;=1")</f>
        <v>0</v>
      </c>
      <c r="BU27" s="11">
        <f>COUNTIF(AO27,"&gt;=1")+COUNTIF(AP27,"&gt;=1")+COUNTIF(AQ27,"&gt;=1")+COUNTIF(AR27,"&gt;=1")+COUNTIF(AS27,"&gt;=1")+COUNTIF(AT27,"&gt;=1")+COUNTIF(AU27,"&gt;=1")+COUNTIF(AV27,"&gt;=1")+COUNTIF(AW27,"&gt;=1")</f>
        <v>0</v>
      </c>
      <c r="BV27" s="11">
        <f>COUNTIF(BU27,"&gt;=1")</f>
        <v>0</v>
      </c>
      <c r="BW27" s="11">
        <f>COUNTIF(AO27,"&gt;=1")+COUNTIF(AQ27,"&gt;=1")+COUNTIF(AR27,"&gt;=1")+COUNTIF(AV27,"&gt;=1")+COUNTIF(AM27,"&gt;=1")+COUNTIF(AP27,"&gt;=1")</f>
        <v>0</v>
      </c>
      <c r="BX27" s="11">
        <f>COUNTIF(BW27,"&gt;=1")</f>
        <v>0</v>
      </c>
      <c r="BY27" s="11">
        <f>COUNTIF(AP27,"&gt;=1")+COUNTIF(AR27,"&gt;=1")+COUNTIF(AV27,"&gt;=1")+COUNTIF(AO27,"&gt;=1")+COUNTIF(AQ27,"&gt;=1")</f>
        <v>0</v>
      </c>
      <c r="BZ27" s="11">
        <f>COUNTIF(BY27,"&gt;=1")</f>
        <v>0</v>
      </c>
      <c r="CA27" s="11">
        <f>COUNTIF(BD27,"&gt;=1")+COUNTIF(BC27,"&gt;=1")+COUNTIF(BA27,"&gt;=1")+COUNTIF(BB27,"&gt;=1")</f>
        <v>0</v>
      </c>
      <c r="CB27" s="11">
        <f>COUNTIF(CA27,"&gt;=1")</f>
        <v>0</v>
      </c>
      <c r="CC27" s="11">
        <f>COUNTIF(AL27,"&gt;=1")+COUNTIF(AM27,"&gt;=1")+COUNTIF(AN27,"&gt;=1")+COUNTIF(AO27,"&gt;=1")+COUNTIF(AP27,"&gt;=1")+COUNTIF(AQ27,"&gt;=1")+COUNTIF(AR27,"&gt;=1")+COUNTIF(AS27,"&gt;=1")+COUNTIF(AT27,"&gt;=1")+COUNTIF(AU27,"&gt;=1")+COUNTIF(AV27,"&gt;=1")+COUNTIF(AW27,"&gt;=1")+COUNTIF(AX27,"&gt;=1")+COUNTIF(AY27,"&gt;=1")+COUNTIF(AZ27,"&gt;=1")</f>
        <v>0</v>
      </c>
      <c r="CD27" s="11">
        <f>COUNTIF(CC27,"&gt;=1")</f>
        <v>0</v>
      </c>
      <c r="CE27" s="11">
        <f>COUNTIF(AO27,"&gt;=1")+COUNTIF(AP27,"&gt;=1")+COUNTIF(AQ27,"&gt;=1")+COUNTIF(AR27,"&gt;=1")+COUNTIF(AS27,"&gt;=1")+COUNTIF(AU27,"&gt;=1")+COUNTIF(AV27,"&gt;=1")+COUNTIF(AW27,"&gt;=1")+COUNTIF(AT27,"&gt;=1")</f>
        <v>0</v>
      </c>
      <c r="CF27" s="11">
        <f>COUNTIF(CE27,"&gt;=1")</f>
        <v>0</v>
      </c>
      <c r="CG27" s="11">
        <f>COUNTIF(AL27,"&gt;=1")+COUNTIF(AN27,"&gt;=1")+COUNTIF(AX27,"&gt;=1")</f>
        <v>0</v>
      </c>
      <c r="CH27" s="11">
        <f>COUNTIF(CG27,"&gt;=1")</f>
        <v>0</v>
      </c>
      <c r="CI27" s="11">
        <f>COUNTIF(BB27,"&gt;=1")+COUNTIF(BC27,"&gt;=1")+COUNTIF(BD27,"&gt;=1")+COUNTIF(BA27,"&gt;=1")</f>
        <v>0</v>
      </c>
      <c r="CJ27" s="11">
        <f>COUNTIF(CI27,"&gt;=1")</f>
        <v>0</v>
      </c>
      <c r="CK27" s="21" t="s">
        <v>297</v>
      </c>
      <c r="CL27" s="21">
        <v>39</v>
      </c>
      <c r="CM27" s="21" t="s">
        <v>0</v>
      </c>
      <c r="CN27" s="21" t="s">
        <v>0</v>
      </c>
      <c r="CO27" s="21" t="s">
        <v>0</v>
      </c>
      <c r="CP27" s="21" t="s">
        <v>0</v>
      </c>
      <c r="CQ27" s="21">
        <v>2</v>
      </c>
      <c r="CR27" s="21">
        <v>1</v>
      </c>
      <c r="CS27" s="21">
        <v>2</v>
      </c>
      <c r="CT27" s="21" t="s">
        <v>0</v>
      </c>
      <c r="CU27" s="21" t="s">
        <v>0</v>
      </c>
      <c r="CV27" s="21" t="s">
        <v>221</v>
      </c>
      <c r="CW27" s="83">
        <v>3</v>
      </c>
      <c r="CX27" s="21">
        <v>0</v>
      </c>
      <c r="CY27" s="21">
        <v>0</v>
      </c>
      <c r="CZ27" s="21">
        <v>0</v>
      </c>
      <c r="DA27" s="83">
        <v>3</v>
      </c>
      <c r="DB27" s="21">
        <v>0</v>
      </c>
      <c r="DC27" s="21">
        <v>0</v>
      </c>
      <c r="DD27" s="21">
        <v>0</v>
      </c>
      <c r="DE27" s="21" t="s">
        <v>222</v>
      </c>
      <c r="DF27" s="83">
        <v>6</v>
      </c>
      <c r="DG27" s="21">
        <v>3</v>
      </c>
      <c r="DH27" s="21">
        <v>1</v>
      </c>
      <c r="DI27" s="21">
        <v>1</v>
      </c>
      <c r="DJ27" s="83">
        <v>6</v>
      </c>
      <c r="DK27" s="21">
        <v>3</v>
      </c>
      <c r="DL27" s="21">
        <v>1</v>
      </c>
      <c r="DM27" s="21">
        <v>1</v>
      </c>
      <c r="DN27" s="21" t="s">
        <v>223</v>
      </c>
      <c r="DO27" s="83">
        <v>3</v>
      </c>
      <c r="DP27" s="21">
        <v>0</v>
      </c>
      <c r="DQ27" s="21">
        <v>0</v>
      </c>
      <c r="DR27" s="21">
        <v>0</v>
      </c>
      <c r="DS27" s="83">
        <v>3</v>
      </c>
      <c r="DT27" s="21">
        <v>0</v>
      </c>
      <c r="DU27" s="21">
        <v>0</v>
      </c>
      <c r="DV27" s="21">
        <v>0</v>
      </c>
      <c r="DW27" s="21" t="s">
        <v>224</v>
      </c>
      <c r="DX27" s="21" t="s">
        <v>0</v>
      </c>
      <c r="DY27" s="21">
        <v>0</v>
      </c>
      <c r="DZ27" s="21">
        <v>0</v>
      </c>
      <c r="EA27" s="21">
        <v>0</v>
      </c>
      <c r="EB27" s="21" t="s">
        <v>0</v>
      </c>
      <c r="EC27" s="21">
        <v>0</v>
      </c>
      <c r="ED27" s="21">
        <v>0</v>
      </c>
      <c r="EE27" s="21">
        <v>0</v>
      </c>
      <c r="EF27" s="21" t="s">
        <v>225</v>
      </c>
      <c r="EG27" s="83">
        <v>5</v>
      </c>
      <c r="EH27" s="21">
        <v>2</v>
      </c>
      <c r="EI27" s="21">
        <v>1</v>
      </c>
      <c r="EJ27" s="21">
        <v>1</v>
      </c>
      <c r="EK27" s="83">
        <v>5</v>
      </c>
      <c r="EL27" s="21">
        <v>2</v>
      </c>
      <c r="EM27" s="21">
        <v>1</v>
      </c>
      <c r="EN27" s="21">
        <v>1</v>
      </c>
      <c r="EO27" s="21" t="s">
        <v>226</v>
      </c>
      <c r="EP27" s="21" t="s">
        <v>0</v>
      </c>
      <c r="EQ27" s="21">
        <v>0</v>
      </c>
      <c r="ER27" s="21">
        <v>0</v>
      </c>
      <c r="ES27" s="21">
        <v>0</v>
      </c>
      <c r="ET27" s="21" t="s">
        <v>0</v>
      </c>
      <c r="EU27" s="21">
        <v>0</v>
      </c>
      <c r="EV27" s="21">
        <v>0</v>
      </c>
      <c r="EW27" s="21">
        <v>0</v>
      </c>
      <c r="EX27" s="21" t="s">
        <v>227</v>
      </c>
      <c r="EY27" s="21" t="s">
        <v>0</v>
      </c>
      <c r="EZ27" s="21">
        <v>0</v>
      </c>
      <c r="FA27" s="21">
        <v>0</v>
      </c>
      <c r="FB27" s="21">
        <v>0</v>
      </c>
      <c r="FC27" s="21" t="s">
        <v>0</v>
      </c>
      <c r="FD27" s="21">
        <v>0</v>
      </c>
      <c r="FE27" s="21">
        <v>0</v>
      </c>
      <c r="FF27" s="21">
        <v>0</v>
      </c>
      <c r="FG27" s="21" t="s">
        <v>228</v>
      </c>
      <c r="FH27" s="21" t="s">
        <v>0</v>
      </c>
      <c r="FI27" s="21">
        <v>0</v>
      </c>
      <c r="FJ27" s="21">
        <v>0</v>
      </c>
      <c r="FK27" s="21">
        <v>0</v>
      </c>
      <c r="FL27" s="21" t="s">
        <v>0</v>
      </c>
      <c r="FM27" s="21">
        <v>0</v>
      </c>
      <c r="FN27" s="21">
        <v>0</v>
      </c>
      <c r="FO27" s="21">
        <v>0</v>
      </c>
      <c r="FP27" s="21" t="s">
        <v>229</v>
      </c>
      <c r="FQ27" s="21" t="s">
        <v>0</v>
      </c>
      <c r="FR27" s="21">
        <v>0</v>
      </c>
      <c r="FS27" s="21">
        <v>0</v>
      </c>
      <c r="FT27" s="21">
        <v>0</v>
      </c>
      <c r="FU27" s="21" t="s">
        <v>0</v>
      </c>
      <c r="FV27" s="21">
        <v>0</v>
      </c>
      <c r="FW27" s="21">
        <v>0</v>
      </c>
      <c r="FX27" s="21">
        <v>0</v>
      </c>
      <c r="FY27" s="23">
        <f>FW27+FS27+FN27+FJ27+FE27+FA27+EV27+ER27+EM27+EI27+ED27+DZ27+DU27+DQ27+DL27+DH27+DC27+CY27</f>
        <v>4</v>
      </c>
      <c r="FZ27" s="21">
        <v>0</v>
      </c>
      <c r="GA27" s="21">
        <v>0</v>
      </c>
      <c r="GB27" s="21">
        <v>1</v>
      </c>
      <c r="GC27" s="21">
        <v>4</v>
      </c>
      <c r="GD27" s="21">
        <v>4</v>
      </c>
      <c r="GE27" s="21">
        <v>4</v>
      </c>
      <c r="GF27" s="21">
        <v>4</v>
      </c>
      <c r="GG27" s="21">
        <v>10</v>
      </c>
      <c r="GH27" s="21">
        <v>4</v>
      </c>
      <c r="GI27" s="21">
        <v>4</v>
      </c>
      <c r="GJ27" s="21">
        <v>4</v>
      </c>
      <c r="GK27" s="21">
        <v>2</v>
      </c>
      <c r="GL27" s="21">
        <v>2</v>
      </c>
      <c r="GM27" s="21">
        <v>0</v>
      </c>
      <c r="GN27" s="21">
        <v>0</v>
      </c>
      <c r="GO27" s="21">
        <v>0</v>
      </c>
      <c r="GP27" s="21">
        <v>0</v>
      </c>
      <c r="GQ27" s="21">
        <v>4</v>
      </c>
      <c r="GR27" s="21">
        <v>4</v>
      </c>
      <c r="GS27" s="21">
        <v>0</v>
      </c>
      <c r="GT27" s="21">
        <v>4</v>
      </c>
      <c r="GU27" s="21"/>
      <c r="GV27" s="21"/>
      <c r="GW27" s="21" t="s">
        <v>298</v>
      </c>
      <c r="GX27" s="21">
        <v>1</v>
      </c>
      <c r="GY27" s="21"/>
      <c r="GZ27" s="21">
        <v>1</v>
      </c>
      <c r="HA27" s="21"/>
      <c r="HB27" s="21"/>
      <c r="HC27" s="21" t="s">
        <v>299</v>
      </c>
      <c r="HD27" s="19">
        <v>1</v>
      </c>
      <c r="HE27" s="25">
        <v>1</v>
      </c>
      <c r="HF27" s="21">
        <v>1</v>
      </c>
      <c r="HG27" s="21">
        <v>1</v>
      </c>
      <c r="HH27" s="21">
        <v>2</v>
      </c>
      <c r="HI27" s="21">
        <v>2</v>
      </c>
      <c r="HJ27" s="21">
        <v>19798</v>
      </c>
      <c r="HK27" s="21" t="s">
        <v>296</v>
      </c>
      <c r="HL27" s="21"/>
      <c r="HM27" s="21"/>
    </row>
    <row r="28" spans="1:253" s="1" customFormat="1" x14ac:dyDescent="0.45">
      <c r="A28" s="11">
        <v>1.2</v>
      </c>
      <c r="B28" s="125" t="s">
        <v>258</v>
      </c>
      <c r="C28" s="135">
        <v>190</v>
      </c>
      <c r="D28" s="105">
        <v>2</v>
      </c>
      <c r="E28" s="2">
        <v>32</v>
      </c>
      <c r="F28" s="18">
        <v>20.174553747642648</v>
      </c>
      <c r="G28" s="112">
        <v>43757</v>
      </c>
      <c r="H28" s="3">
        <v>43</v>
      </c>
      <c r="I28" s="3">
        <v>11</v>
      </c>
      <c r="J28" s="11" t="s">
        <v>8</v>
      </c>
      <c r="K28" s="3">
        <v>63</v>
      </c>
      <c r="L28" s="10" t="s">
        <v>389</v>
      </c>
      <c r="M28" s="17">
        <v>16</v>
      </c>
      <c r="N28" s="16">
        <v>14</v>
      </c>
      <c r="O28" s="15">
        <v>1</v>
      </c>
      <c r="P28" s="9">
        <v>7</v>
      </c>
      <c r="Q28" s="12" t="s">
        <v>1</v>
      </c>
      <c r="R28" s="8">
        <v>0</v>
      </c>
      <c r="S28" s="3" t="s">
        <v>0</v>
      </c>
      <c r="T28" s="3" t="s">
        <v>0</v>
      </c>
      <c r="U28" s="3" t="s">
        <v>0</v>
      </c>
      <c r="V28" s="3" t="s">
        <v>0</v>
      </c>
      <c r="W28" s="11" t="s">
        <v>1</v>
      </c>
      <c r="X28" s="99">
        <v>6</v>
      </c>
      <c r="Y28" s="98">
        <v>1</v>
      </c>
      <c r="Z28" s="99">
        <v>0</v>
      </c>
      <c r="AA28" s="98">
        <v>0</v>
      </c>
      <c r="AB28" s="8">
        <v>1</v>
      </c>
      <c r="AC28" s="98">
        <v>1</v>
      </c>
      <c r="AD28" s="9">
        <v>5</v>
      </c>
      <c r="AE28" s="100">
        <v>5</v>
      </c>
      <c r="AF28" s="98">
        <v>1</v>
      </c>
      <c r="AG28" s="98">
        <v>1</v>
      </c>
      <c r="AH28" s="7">
        <v>5</v>
      </c>
      <c r="AI28" s="7">
        <v>1</v>
      </c>
      <c r="AJ28" s="7">
        <v>1</v>
      </c>
      <c r="AK28" s="7">
        <v>0</v>
      </c>
      <c r="AL28" s="9">
        <v>1</v>
      </c>
      <c r="AM28" s="9">
        <v>1</v>
      </c>
      <c r="AN28" s="9" t="s">
        <v>1</v>
      </c>
      <c r="AO28" s="9">
        <v>1</v>
      </c>
      <c r="AP28" s="9">
        <v>1</v>
      </c>
      <c r="AQ28" s="9" t="s">
        <v>1</v>
      </c>
      <c r="AR28" s="9" t="s">
        <v>1</v>
      </c>
      <c r="AS28" s="14" t="s">
        <v>1</v>
      </c>
      <c r="AT28" s="10" t="s">
        <v>1</v>
      </c>
      <c r="AU28" s="10">
        <v>0</v>
      </c>
      <c r="AV28" s="9">
        <v>0</v>
      </c>
      <c r="AW28" s="10">
        <v>0</v>
      </c>
      <c r="AX28" s="9">
        <v>0</v>
      </c>
      <c r="AY28" s="10">
        <v>0</v>
      </c>
      <c r="AZ28" s="9">
        <v>1</v>
      </c>
      <c r="BA28" s="9">
        <v>0</v>
      </c>
      <c r="BB28" s="10">
        <v>0</v>
      </c>
      <c r="BC28" s="9">
        <v>0</v>
      </c>
      <c r="BD28" s="10">
        <v>0</v>
      </c>
      <c r="BE28" s="7">
        <v>5</v>
      </c>
      <c r="BF28" s="7">
        <v>1</v>
      </c>
      <c r="BG28" s="7">
        <v>0</v>
      </c>
      <c r="BH28" s="7">
        <v>0</v>
      </c>
      <c r="BI28" s="7">
        <v>1</v>
      </c>
      <c r="BJ28" s="7">
        <v>1</v>
      </c>
      <c r="BK28" s="7">
        <v>1</v>
      </c>
      <c r="BL28" s="7">
        <v>1</v>
      </c>
      <c r="BM28" s="7">
        <v>1</v>
      </c>
      <c r="BN28" s="7">
        <v>1</v>
      </c>
      <c r="BO28" s="7">
        <v>1</v>
      </c>
      <c r="BP28" s="7">
        <v>1</v>
      </c>
      <c r="BQ28" s="7">
        <v>1</v>
      </c>
      <c r="BR28" s="7">
        <v>1</v>
      </c>
      <c r="BS28" s="7">
        <v>2</v>
      </c>
      <c r="BT28" s="7">
        <v>1</v>
      </c>
      <c r="BU28" s="7">
        <v>3</v>
      </c>
      <c r="BV28" s="7">
        <v>1</v>
      </c>
      <c r="BW28" s="7">
        <v>3</v>
      </c>
      <c r="BX28" s="7">
        <v>1</v>
      </c>
      <c r="BY28" s="7">
        <v>2</v>
      </c>
      <c r="BZ28" s="7">
        <v>1</v>
      </c>
      <c r="CA28" s="7">
        <v>0</v>
      </c>
      <c r="CB28" s="7">
        <v>0</v>
      </c>
      <c r="CC28" s="7">
        <v>5</v>
      </c>
      <c r="CD28" s="7">
        <v>1</v>
      </c>
      <c r="CE28" s="101">
        <v>2</v>
      </c>
      <c r="CF28" s="101">
        <v>1</v>
      </c>
      <c r="CG28" s="101">
        <v>1</v>
      </c>
      <c r="CH28" s="101">
        <v>1</v>
      </c>
      <c r="CI28" s="101">
        <v>0</v>
      </c>
      <c r="CJ28" s="101">
        <v>0</v>
      </c>
      <c r="CK28" s="12" t="s">
        <v>242</v>
      </c>
      <c r="CL28" s="13">
        <v>41</v>
      </c>
      <c r="CM28" s="12">
        <v>1</v>
      </c>
      <c r="CN28" s="99" t="s">
        <v>1</v>
      </c>
      <c r="CO28" s="103">
        <v>1</v>
      </c>
      <c r="CP28" s="11" t="s">
        <v>1</v>
      </c>
      <c r="CQ28" s="10" t="s">
        <v>1</v>
      </c>
      <c r="CR28" s="10" t="s">
        <v>1</v>
      </c>
      <c r="CS28" s="10" t="s">
        <v>0</v>
      </c>
      <c r="CT28" s="9">
        <v>0</v>
      </c>
      <c r="CU28" s="3">
        <v>1</v>
      </c>
      <c r="CV28" s="3" t="s">
        <v>235</v>
      </c>
      <c r="CW28" s="104">
        <v>4</v>
      </c>
      <c r="CX28" s="105">
        <v>1</v>
      </c>
      <c r="CY28" s="92">
        <v>1</v>
      </c>
      <c r="CZ28" s="6">
        <v>0</v>
      </c>
      <c r="DA28" s="104">
        <v>4</v>
      </c>
      <c r="DB28" s="105">
        <v>1</v>
      </c>
      <c r="DC28" s="92">
        <v>1</v>
      </c>
      <c r="DD28" s="6">
        <v>0</v>
      </c>
      <c r="DE28" s="3" t="s">
        <v>157</v>
      </c>
      <c r="DF28" s="104">
        <v>6</v>
      </c>
      <c r="DG28" s="105">
        <v>3</v>
      </c>
      <c r="DH28" s="92">
        <v>1</v>
      </c>
      <c r="DI28" s="6">
        <v>0</v>
      </c>
      <c r="DJ28" s="104">
        <v>6</v>
      </c>
      <c r="DK28" s="105">
        <v>3</v>
      </c>
      <c r="DL28" s="92">
        <v>1</v>
      </c>
      <c r="DM28" s="6">
        <v>0</v>
      </c>
      <c r="DN28" s="3" t="s">
        <v>161</v>
      </c>
      <c r="DO28" s="104">
        <v>6</v>
      </c>
      <c r="DP28" s="105">
        <v>3</v>
      </c>
      <c r="DQ28" s="92">
        <v>1</v>
      </c>
      <c r="DR28" s="6">
        <v>0</v>
      </c>
      <c r="DS28" s="104">
        <v>6</v>
      </c>
      <c r="DT28" s="105">
        <v>3</v>
      </c>
      <c r="DU28" s="92">
        <v>1</v>
      </c>
      <c r="DV28" s="6">
        <v>0</v>
      </c>
      <c r="DW28" s="3" t="s">
        <v>164</v>
      </c>
      <c r="DX28" s="104">
        <v>5</v>
      </c>
      <c r="DY28" s="105">
        <v>2</v>
      </c>
      <c r="DZ28" s="92">
        <v>1</v>
      </c>
      <c r="EA28" s="6">
        <v>0</v>
      </c>
      <c r="EB28" s="104">
        <v>5</v>
      </c>
      <c r="EC28" s="105">
        <v>2</v>
      </c>
      <c r="ED28" s="92">
        <v>1</v>
      </c>
      <c r="EE28" s="6">
        <v>0</v>
      </c>
      <c r="EF28" s="3" t="s">
        <v>166</v>
      </c>
      <c r="EG28" s="3" t="s">
        <v>1</v>
      </c>
      <c r="EH28" s="105">
        <v>0</v>
      </c>
      <c r="EI28" s="92">
        <v>0</v>
      </c>
      <c r="EJ28" s="6">
        <v>0</v>
      </c>
      <c r="EK28" s="104">
        <v>5</v>
      </c>
      <c r="EL28" s="105">
        <v>2</v>
      </c>
      <c r="EM28" s="92">
        <v>1</v>
      </c>
      <c r="EN28" s="6">
        <v>0</v>
      </c>
      <c r="EO28" s="3" t="s">
        <v>170</v>
      </c>
      <c r="EP28" s="3" t="s">
        <v>0</v>
      </c>
      <c r="EQ28" s="105">
        <v>0</v>
      </c>
      <c r="ER28" s="92">
        <v>0</v>
      </c>
      <c r="ES28" s="6">
        <v>0</v>
      </c>
      <c r="ET28" s="3" t="s">
        <v>1</v>
      </c>
      <c r="EU28" s="105">
        <v>0</v>
      </c>
      <c r="EV28" s="92">
        <v>0</v>
      </c>
      <c r="EW28" s="6">
        <v>0</v>
      </c>
      <c r="EX28" s="3" t="s">
        <v>172</v>
      </c>
      <c r="EY28" s="104">
        <v>6</v>
      </c>
      <c r="EZ28" s="105">
        <v>3</v>
      </c>
      <c r="FA28" s="92">
        <v>1</v>
      </c>
      <c r="FB28" s="6">
        <v>0</v>
      </c>
      <c r="FC28" s="104">
        <v>6</v>
      </c>
      <c r="FD28" s="105">
        <v>3</v>
      </c>
      <c r="FE28" s="92">
        <v>1</v>
      </c>
      <c r="FF28" s="6">
        <v>0</v>
      </c>
      <c r="FG28" s="3" t="s">
        <v>175</v>
      </c>
      <c r="FH28" s="3" t="s">
        <v>0</v>
      </c>
      <c r="FI28" s="105">
        <v>0</v>
      </c>
      <c r="FJ28" s="92">
        <v>0</v>
      </c>
      <c r="FK28" s="6">
        <v>0</v>
      </c>
      <c r="FL28" s="3" t="s">
        <v>0</v>
      </c>
      <c r="FM28" s="105">
        <v>0</v>
      </c>
      <c r="FN28" s="92">
        <v>0</v>
      </c>
      <c r="FO28" s="6">
        <v>0</v>
      </c>
      <c r="FP28" s="3" t="s">
        <v>177</v>
      </c>
      <c r="FQ28" s="3" t="s">
        <v>1</v>
      </c>
      <c r="FR28" s="105">
        <v>0</v>
      </c>
      <c r="FS28" s="92">
        <v>0</v>
      </c>
      <c r="FT28" s="6">
        <v>0</v>
      </c>
      <c r="FU28" s="3" t="s">
        <v>1</v>
      </c>
      <c r="FV28" s="105">
        <v>0</v>
      </c>
      <c r="FW28" s="92">
        <v>0</v>
      </c>
      <c r="FX28" s="6">
        <v>0</v>
      </c>
      <c r="FY28" s="43">
        <v>11</v>
      </c>
      <c r="FZ28" s="43">
        <v>1</v>
      </c>
      <c r="GA28" s="43">
        <v>1</v>
      </c>
      <c r="GB28" s="46">
        <v>1</v>
      </c>
      <c r="GC28" s="47">
        <v>1</v>
      </c>
      <c r="GD28" s="47" t="s">
        <v>184</v>
      </c>
      <c r="GE28" s="47">
        <v>1</v>
      </c>
      <c r="GF28" s="47">
        <v>1</v>
      </c>
      <c r="GG28" s="93">
        <v>26</v>
      </c>
      <c r="GH28" s="6">
        <v>0</v>
      </c>
      <c r="GI28" s="92">
        <v>9</v>
      </c>
      <c r="GJ28" s="6">
        <v>0</v>
      </c>
      <c r="GK28" s="92">
        <v>7</v>
      </c>
      <c r="GL28" s="6">
        <v>0</v>
      </c>
      <c r="GM28" s="92">
        <v>6</v>
      </c>
      <c r="GN28" s="6">
        <v>0</v>
      </c>
      <c r="GO28" s="92">
        <v>6</v>
      </c>
      <c r="GP28" s="6">
        <v>0</v>
      </c>
      <c r="GQ28" s="8">
        <v>5</v>
      </c>
      <c r="GR28" s="6">
        <v>0</v>
      </c>
      <c r="GS28" s="8">
        <v>6</v>
      </c>
      <c r="GT28" s="6">
        <v>0</v>
      </c>
      <c r="GU28" s="7"/>
      <c r="GV28" s="3"/>
      <c r="GW28" s="22" t="s">
        <v>260</v>
      </c>
      <c r="GX28" s="5">
        <v>1</v>
      </c>
      <c r="GY28" s="4"/>
      <c r="GZ28" s="107"/>
      <c r="HA28" s="107"/>
      <c r="HB28" s="107"/>
      <c r="HC28" s="107" t="s">
        <v>261</v>
      </c>
      <c r="HD28" s="108"/>
      <c r="HE28" s="108"/>
      <c r="HF28" s="108"/>
      <c r="HG28" s="108"/>
      <c r="HH28" s="108"/>
      <c r="HI28" s="108"/>
      <c r="HJ28" s="3">
        <v>19893</v>
      </c>
      <c r="HK28" s="2" t="s">
        <v>259</v>
      </c>
      <c r="HL28" s="105"/>
    </row>
    <row r="29" spans="1:253" s="1" customFormat="1" ht="19.95" customHeight="1" x14ac:dyDescent="0.45">
      <c r="A29" s="11">
        <v>1.2</v>
      </c>
      <c r="B29" s="131" t="s">
        <v>328</v>
      </c>
      <c r="C29" s="135">
        <v>191</v>
      </c>
      <c r="D29" s="2">
        <v>2</v>
      </c>
      <c r="E29" s="2">
        <v>36</v>
      </c>
      <c r="F29" s="18">
        <v>18.730489073881373</v>
      </c>
      <c r="G29" s="97">
        <v>43475</v>
      </c>
      <c r="H29" s="3">
        <v>58</v>
      </c>
      <c r="I29" s="3">
        <v>16</v>
      </c>
      <c r="J29" s="11" t="s">
        <v>329</v>
      </c>
      <c r="K29" s="3">
        <v>72</v>
      </c>
      <c r="L29" s="10" t="s">
        <v>389</v>
      </c>
      <c r="M29" s="17">
        <v>20</v>
      </c>
      <c r="N29" s="16">
        <v>16</v>
      </c>
      <c r="O29" s="15">
        <v>2</v>
      </c>
      <c r="P29" s="9">
        <v>8</v>
      </c>
      <c r="Q29" s="12">
        <v>6</v>
      </c>
      <c r="R29" s="8">
        <v>1</v>
      </c>
      <c r="S29" s="3">
        <v>1</v>
      </c>
      <c r="T29" s="3">
        <v>1</v>
      </c>
      <c r="U29" s="3">
        <v>1</v>
      </c>
      <c r="V29" s="3">
        <v>0</v>
      </c>
      <c r="W29" s="11">
        <v>1</v>
      </c>
      <c r="X29" s="99">
        <v>7</v>
      </c>
      <c r="Y29" s="98">
        <v>1</v>
      </c>
      <c r="Z29" s="99">
        <v>4</v>
      </c>
      <c r="AA29" s="98">
        <v>1</v>
      </c>
      <c r="AB29" s="8">
        <v>1</v>
      </c>
      <c r="AC29" s="98">
        <v>1</v>
      </c>
      <c r="AD29" s="9">
        <v>9</v>
      </c>
      <c r="AE29" s="100">
        <v>11</v>
      </c>
      <c r="AF29" s="98">
        <v>1</v>
      </c>
      <c r="AG29" s="98">
        <v>1</v>
      </c>
      <c r="AH29" s="7">
        <v>7</v>
      </c>
      <c r="AI29" s="12">
        <v>1</v>
      </c>
      <c r="AJ29" s="7">
        <v>1</v>
      </c>
      <c r="AK29" s="7">
        <v>11</v>
      </c>
      <c r="AL29" s="9" t="s">
        <v>0</v>
      </c>
      <c r="AM29" s="9">
        <v>1</v>
      </c>
      <c r="AN29" s="9" t="s">
        <v>0</v>
      </c>
      <c r="AO29" s="9">
        <v>1</v>
      </c>
      <c r="AP29" s="9">
        <v>1</v>
      </c>
      <c r="AQ29" s="9" t="s">
        <v>0</v>
      </c>
      <c r="AR29" s="9" t="s">
        <v>0</v>
      </c>
      <c r="AS29" s="14">
        <v>1</v>
      </c>
      <c r="AT29" s="10" t="s">
        <v>0</v>
      </c>
      <c r="AU29" s="10" t="s">
        <v>0</v>
      </c>
      <c r="AV29" s="9">
        <v>1</v>
      </c>
      <c r="AW29" s="10">
        <v>1</v>
      </c>
      <c r="AX29" s="9" t="s">
        <v>0</v>
      </c>
      <c r="AY29" s="10" t="s">
        <v>0</v>
      </c>
      <c r="AZ29" s="9">
        <v>1</v>
      </c>
      <c r="BA29" s="9">
        <v>1</v>
      </c>
      <c r="BB29" s="10">
        <v>1</v>
      </c>
      <c r="BC29" s="9">
        <v>1</v>
      </c>
      <c r="BD29" s="10">
        <v>1</v>
      </c>
      <c r="BE29" s="7">
        <v>7</v>
      </c>
      <c r="BF29" s="7">
        <v>1</v>
      </c>
      <c r="BG29" s="7">
        <v>4</v>
      </c>
      <c r="BH29" s="7">
        <v>1</v>
      </c>
      <c r="BI29" s="7">
        <v>5</v>
      </c>
      <c r="BJ29" s="7">
        <v>1</v>
      </c>
      <c r="BK29" s="7">
        <v>3</v>
      </c>
      <c r="BL29" s="7">
        <v>1</v>
      </c>
      <c r="BM29" s="7">
        <v>3</v>
      </c>
      <c r="BN29" s="7">
        <v>1</v>
      </c>
      <c r="BO29" s="7">
        <v>0</v>
      </c>
      <c r="BP29" s="7">
        <v>0</v>
      </c>
      <c r="BQ29" s="7">
        <v>0</v>
      </c>
      <c r="BR29" s="7">
        <v>0</v>
      </c>
      <c r="BS29" s="7">
        <v>1</v>
      </c>
      <c r="BT29" s="7">
        <v>1</v>
      </c>
      <c r="BU29" s="7">
        <v>6</v>
      </c>
      <c r="BV29" s="7">
        <v>1</v>
      </c>
      <c r="BW29" s="7">
        <v>4</v>
      </c>
      <c r="BX29" s="7">
        <v>1</v>
      </c>
      <c r="BY29" s="7">
        <v>3</v>
      </c>
      <c r="BZ29" s="7">
        <v>1</v>
      </c>
      <c r="CA29" s="7">
        <v>4</v>
      </c>
      <c r="CB29" s="7">
        <v>1</v>
      </c>
      <c r="CC29" s="7">
        <v>7</v>
      </c>
      <c r="CD29" s="7">
        <v>1</v>
      </c>
      <c r="CE29" s="101">
        <v>5</v>
      </c>
      <c r="CF29" s="101">
        <v>1</v>
      </c>
      <c r="CG29" s="102">
        <v>0</v>
      </c>
      <c r="CH29" s="101">
        <v>0</v>
      </c>
      <c r="CI29" s="101">
        <v>4</v>
      </c>
      <c r="CJ29" s="101">
        <v>1</v>
      </c>
      <c r="CK29" s="12" t="s">
        <v>218</v>
      </c>
      <c r="CL29" s="13">
        <v>42</v>
      </c>
      <c r="CM29" s="12" t="s">
        <v>0</v>
      </c>
      <c r="CN29" s="99" t="s">
        <v>0</v>
      </c>
      <c r="CO29" s="103">
        <v>1</v>
      </c>
      <c r="CP29" s="11" t="s">
        <v>1</v>
      </c>
      <c r="CQ29" s="10" t="s">
        <v>250</v>
      </c>
      <c r="CR29" s="10" t="s">
        <v>250</v>
      </c>
      <c r="CS29" s="10" t="s">
        <v>251</v>
      </c>
      <c r="CT29" s="9">
        <v>0</v>
      </c>
      <c r="CU29" s="3" t="s">
        <v>234</v>
      </c>
      <c r="CV29" s="3" t="s">
        <v>221</v>
      </c>
      <c r="CW29" s="104">
        <v>3</v>
      </c>
      <c r="CX29" s="105">
        <v>0</v>
      </c>
      <c r="CY29" s="92">
        <v>0</v>
      </c>
      <c r="CZ29" s="6">
        <v>0</v>
      </c>
      <c r="DA29" s="104">
        <v>3</v>
      </c>
      <c r="DB29" s="105">
        <v>0</v>
      </c>
      <c r="DC29" s="92">
        <v>0</v>
      </c>
      <c r="DD29" s="6">
        <v>0</v>
      </c>
      <c r="DE29" s="3" t="s">
        <v>222</v>
      </c>
      <c r="DF29" s="104">
        <v>6</v>
      </c>
      <c r="DG29" s="105">
        <v>3</v>
      </c>
      <c r="DH29" s="92">
        <v>1</v>
      </c>
      <c r="DI29" s="6">
        <v>1</v>
      </c>
      <c r="DJ29" s="104">
        <v>6</v>
      </c>
      <c r="DK29" s="105">
        <v>3</v>
      </c>
      <c r="DL29" s="92">
        <v>1</v>
      </c>
      <c r="DM29" s="6">
        <v>1</v>
      </c>
      <c r="DN29" s="3" t="s">
        <v>223</v>
      </c>
      <c r="DO29" s="104">
        <v>6</v>
      </c>
      <c r="DP29" s="105">
        <v>3</v>
      </c>
      <c r="DQ29" s="106">
        <v>1</v>
      </c>
      <c r="DR29" s="6">
        <v>1</v>
      </c>
      <c r="DS29" s="104">
        <v>6</v>
      </c>
      <c r="DT29" s="105">
        <v>3</v>
      </c>
      <c r="DU29" s="106">
        <v>1</v>
      </c>
      <c r="DV29" s="6">
        <v>1</v>
      </c>
      <c r="DW29" s="3" t="s">
        <v>224</v>
      </c>
      <c r="DX29" s="104">
        <v>5</v>
      </c>
      <c r="DY29" s="105">
        <v>2</v>
      </c>
      <c r="DZ29" s="92">
        <v>1</v>
      </c>
      <c r="EA29" s="6">
        <v>1</v>
      </c>
      <c r="EB29" s="104">
        <v>5</v>
      </c>
      <c r="EC29" s="105">
        <v>2</v>
      </c>
      <c r="ED29" s="92">
        <v>1</v>
      </c>
      <c r="EE29" s="6">
        <v>1</v>
      </c>
      <c r="EF29" s="3" t="s">
        <v>225</v>
      </c>
      <c r="EG29" s="104">
        <v>6</v>
      </c>
      <c r="EH29" s="105">
        <v>3</v>
      </c>
      <c r="EI29" s="92">
        <v>1</v>
      </c>
      <c r="EJ29" s="6">
        <v>1</v>
      </c>
      <c r="EK29" s="104">
        <v>6</v>
      </c>
      <c r="EL29" s="105">
        <v>3</v>
      </c>
      <c r="EM29" s="106">
        <v>1</v>
      </c>
      <c r="EN29" s="6">
        <v>1</v>
      </c>
      <c r="EO29" s="3" t="s">
        <v>226</v>
      </c>
      <c r="EP29" s="121" t="s">
        <v>0</v>
      </c>
      <c r="EQ29" s="105">
        <v>0</v>
      </c>
      <c r="ER29" s="106">
        <v>0</v>
      </c>
      <c r="ES29" s="6">
        <v>0</v>
      </c>
      <c r="ET29" s="3" t="s">
        <v>0</v>
      </c>
      <c r="EU29" s="105">
        <v>0</v>
      </c>
      <c r="EV29" s="106">
        <v>0</v>
      </c>
      <c r="EW29" s="6">
        <v>0</v>
      </c>
      <c r="EX29" s="3" t="s">
        <v>227</v>
      </c>
      <c r="EY29" s="104">
        <v>3</v>
      </c>
      <c r="EZ29" s="105">
        <v>0</v>
      </c>
      <c r="FA29" s="106">
        <v>0</v>
      </c>
      <c r="FB29" s="6">
        <v>0</v>
      </c>
      <c r="FC29" s="104">
        <v>3</v>
      </c>
      <c r="FD29" s="105">
        <v>0</v>
      </c>
      <c r="FE29" s="106">
        <v>0</v>
      </c>
      <c r="FF29" s="6">
        <v>0</v>
      </c>
      <c r="FG29" s="3" t="s">
        <v>228</v>
      </c>
      <c r="FH29" s="121" t="s">
        <v>0</v>
      </c>
      <c r="FI29" s="105">
        <v>0</v>
      </c>
      <c r="FJ29" s="106">
        <v>0</v>
      </c>
      <c r="FK29" s="6">
        <v>0</v>
      </c>
      <c r="FL29" s="3" t="s">
        <v>0</v>
      </c>
      <c r="FM29" s="105">
        <v>0</v>
      </c>
      <c r="FN29" s="106">
        <v>0</v>
      </c>
      <c r="FO29" s="6">
        <v>0</v>
      </c>
      <c r="FP29" s="3" t="s">
        <v>229</v>
      </c>
      <c r="FQ29" s="104">
        <v>3</v>
      </c>
      <c r="FR29" s="105">
        <v>0</v>
      </c>
      <c r="FS29" s="106">
        <v>0</v>
      </c>
      <c r="FT29" s="6">
        <v>0</v>
      </c>
      <c r="FU29" s="104">
        <v>3</v>
      </c>
      <c r="FV29" s="105">
        <v>0</v>
      </c>
      <c r="FW29" s="106">
        <v>0</v>
      </c>
      <c r="FX29" s="6">
        <v>0</v>
      </c>
      <c r="FY29" s="43">
        <v>8</v>
      </c>
      <c r="FZ29" s="43">
        <v>1</v>
      </c>
      <c r="GA29" s="43">
        <v>1</v>
      </c>
      <c r="GB29" s="46">
        <v>1</v>
      </c>
      <c r="GC29" s="47">
        <v>1</v>
      </c>
      <c r="GD29" s="47">
        <v>1</v>
      </c>
      <c r="GE29" s="47">
        <v>1</v>
      </c>
      <c r="GF29" s="47">
        <v>1</v>
      </c>
      <c r="GG29" s="93">
        <v>22</v>
      </c>
      <c r="GH29" s="6">
        <v>8</v>
      </c>
      <c r="GI29" s="92">
        <v>6</v>
      </c>
      <c r="GJ29" s="6">
        <v>6</v>
      </c>
      <c r="GK29" s="92">
        <v>4</v>
      </c>
      <c r="GL29" s="6">
        <v>4</v>
      </c>
      <c r="GM29" s="92">
        <v>2</v>
      </c>
      <c r="GN29" s="6">
        <v>2</v>
      </c>
      <c r="GO29" s="92">
        <v>2</v>
      </c>
      <c r="GP29" s="6">
        <v>2</v>
      </c>
      <c r="GQ29" s="8">
        <v>6</v>
      </c>
      <c r="GR29" s="6">
        <v>6</v>
      </c>
      <c r="GS29" s="8">
        <v>2</v>
      </c>
      <c r="GT29" s="6">
        <v>6</v>
      </c>
      <c r="GU29" s="7"/>
      <c r="GV29" s="3"/>
      <c r="GW29" s="22" t="s">
        <v>252</v>
      </c>
      <c r="GX29" s="5">
        <v>1</v>
      </c>
      <c r="GY29" s="4"/>
      <c r="GZ29" s="107"/>
      <c r="HA29" s="107"/>
      <c r="HB29" s="107"/>
      <c r="HC29" s="107" t="s">
        <v>253</v>
      </c>
      <c r="HD29" s="108">
        <v>1</v>
      </c>
      <c r="HE29" s="108"/>
      <c r="HF29" s="108"/>
      <c r="HG29" s="108"/>
      <c r="HH29" s="108"/>
      <c r="HI29" s="108" t="s">
        <v>253</v>
      </c>
      <c r="HJ29" s="3">
        <v>19960</v>
      </c>
      <c r="HK29" s="2" t="s">
        <v>13</v>
      </c>
      <c r="HL29" s="105"/>
    </row>
    <row r="30" spans="1:253" s="1" customFormat="1" x14ac:dyDescent="0.45">
      <c r="A30" s="44">
        <v>1.1000000000000001</v>
      </c>
      <c r="B30" s="128" t="s">
        <v>289</v>
      </c>
      <c r="C30" s="135">
        <v>192</v>
      </c>
      <c r="D30" s="2">
        <v>2</v>
      </c>
      <c r="E30" s="2">
        <v>43</v>
      </c>
      <c r="F30" s="18">
        <v>19.486961451247168</v>
      </c>
      <c r="G30" s="111">
        <v>43390</v>
      </c>
      <c r="H30" s="3" t="s">
        <v>0</v>
      </c>
      <c r="I30" s="3" t="s">
        <v>0</v>
      </c>
      <c r="J30" s="3" t="s">
        <v>68</v>
      </c>
      <c r="K30" s="3" t="s">
        <v>0</v>
      </c>
      <c r="L30" s="10" t="s">
        <v>389</v>
      </c>
      <c r="M30" s="17" t="s">
        <v>0</v>
      </c>
      <c r="N30" s="16" t="e">
        <v>#VALUE!</v>
      </c>
      <c r="O30" s="15">
        <v>1</v>
      </c>
      <c r="P30" s="9" t="s">
        <v>0</v>
      </c>
      <c r="Q30" s="12" t="s">
        <v>0</v>
      </c>
      <c r="R30" s="8">
        <v>1</v>
      </c>
      <c r="S30" s="3" t="s">
        <v>0</v>
      </c>
      <c r="T30" s="3" t="s">
        <v>0</v>
      </c>
      <c r="U30" s="3" t="s">
        <v>0</v>
      </c>
      <c r="V30" s="3" t="s">
        <v>0</v>
      </c>
      <c r="W30" s="11" t="s">
        <v>0</v>
      </c>
      <c r="X30" s="99">
        <v>0</v>
      </c>
      <c r="Y30" s="98">
        <v>0</v>
      </c>
      <c r="Z30" s="99">
        <v>0</v>
      </c>
      <c r="AA30" s="98">
        <v>0</v>
      </c>
      <c r="AB30" s="8">
        <v>0</v>
      </c>
      <c r="AC30" s="98">
        <v>0</v>
      </c>
      <c r="AD30" s="9">
        <v>0</v>
      </c>
      <c r="AE30" s="100">
        <v>0</v>
      </c>
      <c r="AF30" s="98">
        <v>0</v>
      </c>
      <c r="AG30" s="98">
        <v>0</v>
      </c>
      <c r="AH30" s="7">
        <v>0</v>
      </c>
      <c r="AI30" s="7">
        <v>0</v>
      </c>
      <c r="AJ30" s="7">
        <v>0</v>
      </c>
      <c r="AK30" s="7">
        <v>0</v>
      </c>
      <c r="AL30" s="9"/>
      <c r="AM30" s="9"/>
      <c r="AN30" s="9"/>
      <c r="AO30" s="9"/>
      <c r="AP30" s="9"/>
      <c r="AQ30" s="9"/>
      <c r="AR30" s="9"/>
      <c r="AS30" s="14"/>
      <c r="AT30" s="10"/>
      <c r="AU30" s="10"/>
      <c r="AV30" s="9"/>
      <c r="AW30" s="10"/>
      <c r="AX30" s="9"/>
      <c r="AY30" s="10"/>
      <c r="AZ30" s="9"/>
      <c r="BA30" s="9"/>
      <c r="BB30" s="10"/>
      <c r="BC30" s="9"/>
      <c r="BD30" s="10"/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101">
        <v>0</v>
      </c>
      <c r="CF30" s="101">
        <v>0</v>
      </c>
      <c r="CG30" s="102">
        <f>COUNTIF(AL30,"&gt;=1")+COUNTIF(AN30,"&gt;=1")+COUNTIF(AY30,"&gt;=1")+COUNTIF(AX30,"&gt;=1")</f>
        <v>0</v>
      </c>
      <c r="CH30" s="101">
        <f t="shared" ref="CH30:CH37" si="50">COUNTIF(CG30,"&gt;=1")</f>
        <v>0</v>
      </c>
      <c r="CI30" s="101">
        <v>0</v>
      </c>
      <c r="CJ30" s="101">
        <v>0</v>
      </c>
      <c r="CK30" s="12" t="s">
        <v>0</v>
      </c>
      <c r="CL30" s="13" t="s">
        <v>0</v>
      </c>
      <c r="CM30" s="12" t="s">
        <v>0</v>
      </c>
      <c r="CN30" s="99" t="s">
        <v>0</v>
      </c>
      <c r="CO30" s="103" t="s">
        <v>0</v>
      </c>
      <c r="CP30" s="11" t="s">
        <v>234</v>
      </c>
      <c r="CQ30" s="10" t="s">
        <v>1</v>
      </c>
      <c r="CR30" s="10" t="s">
        <v>1</v>
      </c>
      <c r="CS30" s="10" t="s">
        <v>0</v>
      </c>
      <c r="CT30" s="9">
        <v>0</v>
      </c>
      <c r="CU30" s="3" t="s">
        <v>220</v>
      </c>
      <c r="CV30" s="3" t="s">
        <v>221</v>
      </c>
      <c r="CW30" s="104">
        <v>4</v>
      </c>
      <c r="CX30" s="105">
        <v>1</v>
      </c>
      <c r="CY30" s="92">
        <v>1</v>
      </c>
      <c r="CZ30" s="6">
        <v>1</v>
      </c>
      <c r="DA30" s="104">
        <v>4</v>
      </c>
      <c r="DB30" s="105">
        <v>1</v>
      </c>
      <c r="DC30" s="92">
        <v>1</v>
      </c>
      <c r="DD30" s="6">
        <v>1</v>
      </c>
      <c r="DE30" s="3" t="s">
        <v>222</v>
      </c>
      <c r="DF30" s="104">
        <v>4</v>
      </c>
      <c r="DG30" s="105">
        <v>1</v>
      </c>
      <c r="DH30" s="92">
        <v>1</v>
      </c>
      <c r="DI30" s="6">
        <v>1</v>
      </c>
      <c r="DJ30" s="104">
        <v>6</v>
      </c>
      <c r="DK30" s="105">
        <v>1</v>
      </c>
      <c r="DL30" s="92">
        <v>1</v>
      </c>
      <c r="DM30" s="6">
        <v>2</v>
      </c>
      <c r="DN30" s="3" t="s">
        <v>223</v>
      </c>
      <c r="DO30" s="104">
        <v>5</v>
      </c>
      <c r="DP30" s="105">
        <v>2</v>
      </c>
      <c r="DQ30" s="106">
        <v>1</v>
      </c>
      <c r="DR30" s="6">
        <v>1</v>
      </c>
      <c r="DS30" s="104">
        <v>4</v>
      </c>
      <c r="DT30" s="105">
        <v>1</v>
      </c>
      <c r="DU30" s="106">
        <v>1</v>
      </c>
      <c r="DV30" s="6">
        <v>0</v>
      </c>
      <c r="DW30" s="3" t="s">
        <v>224</v>
      </c>
      <c r="DX30" s="3" t="s">
        <v>0</v>
      </c>
      <c r="DY30" s="105">
        <v>0</v>
      </c>
      <c r="DZ30" s="92">
        <v>0</v>
      </c>
      <c r="EA30" s="6">
        <v>0</v>
      </c>
      <c r="EB30" s="3" t="s">
        <v>0</v>
      </c>
      <c r="EC30" s="105">
        <v>0</v>
      </c>
      <c r="ED30" s="92">
        <v>0</v>
      </c>
      <c r="EE30" s="6">
        <v>0</v>
      </c>
      <c r="EF30" s="3" t="s">
        <v>225</v>
      </c>
      <c r="EG30" s="3" t="s">
        <v>0</v>
      </c>
      <c r="EH30" s="105">
        <v>0</v>
      </c>
      <c r="EI30" s="92">
        <v>0</v>
      </c>
      <c r="EJ30" s="6">
        <v>0</v>
      </c>
      <c r="EK30" s="3" t="s">
        <v>0</v>
      </c>
      <c r="EL30" s="105">
        <v>0</v>
      </c>
      <c r="EM30" s="106">
        <v>0</v>
      </c>
      <c r="EN30" s="6">
        <v>0</v>
      </c>
      <c r="EO30" s="3" t="s">
        <v>226</v>
      </c>
      <c r="EP30" s="3" t="s">
        <v>0</v>
      </c>
      <c r="EQ30" s="105">
        <v>0</v>
      </c>
      <c r="ER30" s="106">
        <v>0</v>
      </c>
      <c r="ES30" s="6">
        <v>0</v>
      </c>
      <c r="ET30" s="3" t="s">
        <v>0</v>
      </c>
      <c r="EU30" s="105">
        <v>0</v>
      </c>
      <c r="EV30" s="106">
        <v>0</v>
      </c>
      <c r="EW30" s="6">
        <v>0</v>
      </c>
      <c r="EX30" s="3" t="s">
        <v>227</v>
      </c>
      <c r="EY30" s="3" t="s">
        <v>0</v>
      </c>
      <c r="EZ30" s="105">
        <v>0</v>
      </c>
      <c r="FA30" s="106">
        <v>0</v>
      </c>
      <c r="FB30" s="6">
        <v>0</v>
      </c>
      <c r="FC30" s="3" t="s">
        <v>0</v>
      </c>
      <c r="FD30" s="105">
        <v>0</v>
      </c>
      <c r="FE30" s="106">
        <v>0</v>
      </c>
      <c r="FF30" s="6">
        <v>0</v>
      </c>
      <c r="FG30" s="3" t="s">
        <v>228</v>
      </c>
      <c r="FH30" s="3" t="s">
        <v>0</v>
      </c>
      <c r="FI30" s="105">
        <v>0</v>
      </c>
      <c r="FJ30" s="106">
        <v>0</v>
      </c>
      <c r="FK30" s="6">
        <v>0</v>
      </c>
      <c r="FL30" s="3" t="s">
        <v>0</v>
      </c>
      <c r="FM30" s="105">
        <v>0</v>
      </c>
      <c r="FN30" s="106">
        <v>0</v>
      </c>
      <c r="FO30" s="6">
        <v>0</v>
      </c>
      <c r="FP30" s="3" t="s">
        <v>229</v>
      </c>
      <c r="FQ30" s="3" t="s">
        <v>0</v>
      </c>
      <c r="FR30" s="105">
        <v>0</v>
      </c>
      <c r="FS30" s="106">
        <v>0</v>
      </c>
      <c r="FT30" s="6">
        <v>0</v>
      </c>
      <c r="FU30" s="3" t="s">
        <v>0</v>
      </c>
      <c r="FV30" s="105">
        <v>0</v>
      </c>
      <c r="FW30" s="106">
        <v>0</v>
      </c>
      <c r="FX30" s="6">
        <v>0</v>
      </c>
      <c r="FY30" s="43">
        <v>6</v>
      </c>
      <c r="FZ30" s="43">
        <v>0</v>
      </c>
      <c r="GA30" s="43">
        <v>0</v>
      </c>
      <c r="GB30" s="46">
        <v>1</v>
      </c>
      <c r="GC30" s="47">
        <v>4</v>
      </c>
      <c r="GD30" s="47">
        <v>4</v>
      </c>
      <c r="GE30" s="47">
        <v>4</v>
      </c>
      <c r="GF30" s="47">
        <v>4</v>
      </c>
      <c r="GG30" s="93">
        <v>7</v>
      </c>
      <c r="GH30" s="6">
        <v>6</v>
      </c>
      <c r="GI30" s="92">
        <v>6</v>
      </c>
      <c r="GJ30" s="6">
        <v>6</v>
      </c>
      <c r="GK30" s="92">
        <v>4</v>
      </c>
      <c r="GL30" s="6">
        <v>3</v>
      </c>
      <c r="GM30" s="92">
        <v>4</v>
      </c>
      <c r="GN30" s="6">
        <v>3</v>
      </c>
      <c r="GO30" s="92">
        <v>4</v>
      </c>
      <c r="GP30" s="6">
        <v>3</v>
      </c>
      <c r="GQ30" s="8">
        <v>2</v>
      </c>
      <c r="GR30" s="6">
        <v>3</v>
      </c>
      <c r="GS30" s="8">
        <v>4</v>
      </c>
      <c r="GT30" s="6">
        <v>3</v>
      </c>
      <c r="GU30" s="7"/>
      <c r="GV30" s="3"/>
      <c r="GW30" s="6" t="s">
        <v>304</v>
      </c>
      <c r="GX30" s="5"/>
      <c r="GY30" s="4">
        <v>1</v>
      </c>
      <c r="GZ30" s="107">
        <v>1</v>
      </c>
      <c r="HA30" s="107"/>
      <c r="HB30" s="107"/>
      <c r="HC30" s="107"/>
      <c r="HD30" s="108">
        <v>1</v>
      </c>
      <c r="HE30" s="108"/>
      <c r="HF30" s="108">
        <v>1</v>
      </c>
      <c r="HG30" s="108"/>
      <c r="HH30" s="108"/>
      <c r="HI30" s="108"/>
      <c r="HJ30" s="3">
        <v>19977</v>
      </c>
      <c r="HK30" s="2" t="s">
        <v>305</v>
      </c>
      <c r="HL30" s="105"/>
    </row>
    <row r="31" spans="1:253" s="1" customFormat="1" x14ac:dyDescent="0.45">
      <c r="A31" s="44">
        <v>1.1000000000000001</v>
      </c>
      <c r="B31" s="128" t="s">
        <v>289</v>
      </c>
      <c r="C31" s="135">
        <v>193</v>
      </c>
      <c r="D31" s="21">
        <v>2</v>
      </c>
      <c r="E31" s="21">
        <v>40</v>
      </c>
      <c r="F31" s="27">
        <v>17.96875</v>
      </c>
      <c r="G31" s="120">
        <v>43638</v>
      </c>
      <c r="H31" s="21"/>
      <c r="I31" s="21">
        <v>3</v>
      </c>
      <c r="J31" s="21" t="s">
        <v>6</v>
      </c>
      <c r="K31" s="21">
        <v>59</v>
      </c>
      <c r="L31" s="10" t="s">
        <v>389</v>
      </c>
      <c r="M31" s="21">
        <v>27</v>
      </c>
      <c r="N31" s="21">
        <v>13</v>
      </c>
      <c r="O31" s="21">
        <v>3</v>
      </c>
      <c r="P31" s="21">
        <v>7</v>
      </c>
      <c r="Q31" s="21">
        <v>72</v>
      </c>
      <c r="R31" s="23" t="s">
        <v>234</v>
      </c>
      <c r="S31" s="21">
        <v>1</v>
      </c>
      <c r="T31" s="21">
        <v>1</v>
      </c>
      <c r="U31" s="21">
        <v>1</v>
      </c>
      <c r="V31" s="21">
        <v>1</v>
      </c>
      <c r="W31" s="21">
        <v>2</v>
      </c>
      <c r="X31" s="11">
        <f>COUNTIF(AL31:AS31,"&gt;=1")+COUNTIF(AX31,"&gt;=1")+COUNTIF(AX31,"&gt;=1")+COUNTIF(AZ31,"&gt;=1")+COUNTIF(BA31,"&gt;=1")+COUNTIF(BC31,"&gt;=1")</f>
        <v>9</v>
      </c>
      <c r="Y31" s="23">
        <f>COUNTIF(X31,"&gt;=1")</f>
        <v>1</v>
      </c>
      <c r="Z31" s="11">
        <f>COUNTIF(AT31:AW31,"&gt;=1")+COUNTIF(BB31,"&gt;=1")+COUNTIF(BD31,"&gt;=1")</f>
        <v>4</v>
      </c>
      <c r="AA31" s="23">
        <f>COUNTIF(Z31,"&gt;=1")</f>
        <v>1</v>
      </c>
      <c r="AB31" s="23">
        <f>COUNTIF(AD31,"&gt;=2")</f>
        <v>1</v>
      </c>
      <c r="AC31" s="23">
        <f>COUNTIF(AD31,"&gt;=1")</f>
        <v>1</v>
      </c>
      <c r="AD31" s="11">
        <f>COUNTIF(AL31:AX31,"&gt;=1")+COUNTIF(AZ31,"&gt;=1")+COUNTIF(BA31,"&gt;=1")+COUNTIF(BC31,"&gt;=1")</f>
        <v>10</v>
      </c>
      <c r="AE31" s="23">
        <f>COUNTIF(AL31:BD31,"&gt;=1")</f>
        <v>13</v>
      </c>
      <c r="AF31" s="23">
        <f>COUNTIF(AE31,"&gt;=2")</f>
        <v>1</v>
      </c>
      <c r="AG31" s="23">
        <f>COUNTIF(AE31,"&gt;=1")</f>
        <v>1</v>
      </c>
      <c r="AH31" s="11">
        <f>COUNTIF(AL31:AR31,"&gt;=1")+COUNTIF(AV31,"&gt;=1")+COUNTIF(AX31,"&gt;=1")+COUNTIF(AZ31,"&gt;=1")+COUNTIF(BA31,"&gt;=1")+COUNTIF(BC31,"&gt;=1")</f>
        <v>8</v>
      </c>
      <c r="AI31" s="11">
        <f>COUNTIF(AH31,"&gt;=2")</f>
        <v>1</v>
      </c>
      <c r="AJ31" s="11">
        <f>COUNTIF(AH31,"&gt;=1")</f>
        <v>1</v>
      </c>
      <c r="AK31" s="11">
        <f>X31+Z31</f>
        <v>13</v>
      </c>
      <c r="AL31" s="21">
        <v>1</v>
      </c>
      <c r="AM31" s="21">
        <v>1</v>
      </c>
      <c r="AN31" s="21" t="s">
        <v>0</v>
      </c>
      <c r="AO31" s="21">
        <v>1</v>
      </c>
      <c r="AP31" s="21">
        <v>0</v>
      </c>
      <c r="AQ31" s="21" t="s">
        <v>0</v>
      </c>
      <c r="AR31" s="21">
        <v>1</v>
      </c>
      <c r="AS31" s="21">
        <v>1</v>
      </c>
      <c r="AT31" s="21">
        <v>0</v>
      </c>
      <c r="AU31" s="21">
        <v>0</v>
      </c>
      <c r="AV31" s="21">
        <v>1</v>
      </c>
      <c r="AW31" s="21">
        <v>1</v>
      </c>
      <c r="AX31" s="21">
        <v>1</v>
      </c>
      <c r="AY31" s="21">
        <v>1</v>
      </c>
      <c r="AZ31" s="21">
        <v>1</v>
      </c>
      <c r="BA31" s="21">
        <v>0</v>
      </c>
      <c r="BB31" s="21">
        <v>1</v>
      </c>
      <c r="BC31" s="21">
        <v>1</v>
      </c>
      <c r="BD31" s="21">
        <v>1</v>
      </c>
      <c r="BE31" s="11">
        <f>COUNTIF(AL31:AS31,"&gt;=1")+COUNTIF(AX31,"&gt;=1")+COUNTIF(AZ31,"&gt;=1")+COUNTIF(BA31,"&gt;=1")+COUNTIF(BC31,"&gt;=1")</f>
        <v>8</v>
      </c>
      <c r="BF31" s="11">
        <f>COUNTIF(BE31,"&gt;=1")</f>
        <v>1</v>
      </c>
      <c r="BG31" s="11">
        <f>COUNTIF(AT31:AW31,"&gt;=1")+COUNTIF(AY31,"&gt;=1")+COUNTIF(BB31,"&gt;=1")+COUNTIF(BD31,"&gt;=1")</f>
        <v>5</v>
      </c>
      <c r="BH31" s="11">
        <f>COUNTIF(BG31,"&gt;=1")</f>
        <v>1</v>
      </c>
      <c r="BI31" s="11">
        <f>COUNTIF(BD31,"&gt;=1")+COUNTIF(AX31,"&gt;=1")+COUNTIF(AY31,"&gt;=1")+COUNTIF(BC31,"&gt;=1")+COUNTIF(BB31,"&gt;=1")+COUNTIF(BA31,"&gt;=1")+COUNTIF(AZ31,"&gt;=1")+COUNTIF(AN31,"&gt;=1")</f>
        <v>6</v>
      </c>
      <c r="BJ31" s="11">
        <f>COUNTIF(BI31,"&gt;=1")</f>
        <v>1</v>
      </c>
      <c r="BK31" s="11">
        <f>COUNTIF(BC31,"&gt;=1")+COUNTIF(BA31,"&gt;=1")+COUNTIF(AZ31,"&gt;=1")</f>
        <v>2</v>
      </c>
      <c r="BL31" s="11">
        <f>COUNTIF(BK31,"&gt;=1")</f>
        <v>1</v>
      </c>
      <c r="BM31" s="11">
        <f>COUNTIF(AZ31,"&gt;=1")+COUNTIF(BC31,"&gt;=1")+COUNTIF(BA31,"&gt;=1")+COUNTIF(AX31,"&gt;=1")+COUNTIF(AN31,"&gt;=1")</f>
        <v>3</v>
      </c>
      <c r="BN31" s="11">
        <f>COUNTIF(BM31,"&gt;=1")</f>
        <v>1</v>
      </c>
      <c r="BO31" s="11">
        <f>COUNTIF(AL31,"&gt;=1")+COUNTIF(AM31,"&gt;=1")</f>
        <v>2</v>
      </c>
      <c r="BP31" s="11">
        <f>COUNTIF(BO31,"&gt;=1")</f>
        <v>1</v>
      </c>
      <c r="BQ31" s="11">
        <f>COUNTIF(AL31,"&gt;=1")+COUNTIF(AN31,"&gt;=1")+COUNTIF(AX31,"&gt;=1")</f>
        <v>2</v>
      </c>
      <c r="BR31" s="11">
        <f>COUNTIF(BQ31,"&gt;=1")</f>
        <v>1</v>
      </c>
      <c r="BS31" s="11">
        <f>COUNTIF(AL31,"&gt;=1")+COUNTIF(AM31,"&gt;=1")</f>
        <v>2</v>
      </c>
      <c r="BT31" s="11">
        <f>COUNTIF(BS31,"&gt;=1")</f>
        <v>1</v>
      </c>
      <c r="BU31" s="11">
        <f>COUNTIF(AO31,"&gt;=1")+COUNTIF(AP31,"&gt;=1")+COUNTIF(AQ31,"&gt;=1")+COUNTIF(AR31,"&gt;=1")+COUNTIF(AS31,"&gt;=1")+COUNTIF(AT31,"&gt;=1")+COUNTIF(AU31,"&gt;=1")+COUNTIF(AV31,"&gt;=1")+COUNTIF(AW31,"&gt;=1")</f>
        <v>5</v>
      </c>
      <c r="BV31" s="11">
        <f>COUNTIF(BU31,"&gt;=1")</f>
        <v>1</v>
      </c>
      <c r="BW31" s="11">
        <f>COUNTIF(AO31,"&gt;=1")+COUNTIF(AQ31,"&gt;=1")+COUNTIF(AR31,"&gt;=1")+COUNTIF(AV31,"&gt;=1")+COUNTIF(AM31,"&gt;=1")+COUNTIF(AP31,"&gt;=1")</f>
        <v>4</v>
      </c>
      <c r="BX31" s="11">
        <f>COUNTIF(BW31,"&gt;=1")</f>
        <v>1</v>
      </c>
      <c r="BY31" s="11">
        <f>COUNTIF(AP31,"&gt;=1")+COUNTIF(AR31,"&gt;=1")+COUNTIF(AV31,"&gt;=1")+COUNTIF(AO31,"&gt;=1")+COUNTIF(AQ31,"&gt;=1")</f>
        <v>3</v>
      </c>
      <c r="BZ31" s="11">
        <f>COUNTIF(BY31,"&gt;=1")</f>
        <v>1</v>
      </c>
      <c r="CA31" s="11">
        <f>COUNTIF(BD31,"&gt;=1")+COUNTIF(BC31,"&gt;=1")+COUNTIF(BA31,"&gt;=1")+COUNTIF(BB31,"&gt;=1")</f>
        <v>3</v>
      </c>
      <c r="CB31" s="11">
        <f>COUNTIF(CA31,"&gt;=1")</f>
        <v>1</v>
      </c>
      <c r="CC31" s="11">
        <f>COUNTIF(AL31,"&gt;=1")+COUNTIF(AM31,"&gt;=1")+COUNTIF(AN31,"&gt;=1")+COUNTIF(AO31,"&gt;=1")+COUNTIF(AP31,"&gt;=1")+COUNTIF(AQ31,"&gt;=1")+COUNTIF(AR31,"&gt;=1")+COUNTIF(AS31,"&gt;=1")+COUNTIF(AT31,"&gt;=1")+COUNTIF(AU31,"&gt;=1")+COUNTIF(AV31,"&gt;=1")+COUNTIF(AW31,"&gt;=1")+COUNTIF(AX31,"&gt;=1")+COUNTIF(AY31,"&gt;=1")+COUNTIF(AZ31,"&gt;=1")</f>
        <v>10</v>
      </c>
      <c r="CD31" s="11">
        <f>COUNTIF(CC31,"&gt;=1")</f>
        <v>1</v>
      </c>
      <c r="CE31" s="11">
        <f>COUNTIF(AO31,"&gt;=1")+COUNTIF(AP31,"&gt;=1")+COUNTIF(AQ31,"&gt;=1")+COUNTIF(AR31,"&gt;=1")+COUNTIF(AS31,"&gt;=1")+COUNTIF(AU31,"&gt;=1")+COUNTIF(AV31,"&gt;=1")+COUNTIF(AW31,"&gt;=1")+COUNTIF(AT31,"&gt;=1")</f>
        <v>5</v>
      </c>
      <c r="CF31" s="11">
        <f>COUNTIF(CE31,"&gt;=1")</f>
        <v>1</v>
      </c>
      <c r="CG31" s="11">
        <f>COUNTIF(AL31,"&gt;=1")+COUNTIF(AN31,"&gt;=1")+COUNTIF(AX31,"&gt;=1")</f>
        <v>2</v>
      </c>
      <c r="CH31" s="11">
        <f t="shared" si="50"/>
        <v>1</v>
      </c>
      <c r="CI31" s="11">
        <f>COUNTIF(BB31,"&gt;=1")+COUNTIF(BC31,"&gt;=1")+COUNTIF(BD31,"&gt;=1")+COUNTIF(BA31,"&gt;=1")</f>
        <v>3</v>
      </c>
      <c r="CJ31" s="11">
        <f>COUNTIF(CI31,"&gt;=1")</f>
        <v>1</v>
      </c>
      <c r="CK31" s="21" t="s">
        <v>242</v>
      </c>
      <c r="CL31" s="21">
        <v>41</v>
      </c>
      <c r="CM31" s="21" t="s">
        <v>0</v>
      </c>
      <c r="CN31" s="21" t="s">
        <v>0</v>
      </c>
      <c r="CO31" s="21" t="s">
        <v>0</v>
      </c>
      <c r="CP31" s="21" t="s">
        <v>0</v>
      </c>
      <c r="CQ31" s="21">
        <v>2</v>
      </c>
      <c r="CR31" s="21">
        <v>2</v>
      </c>
      <c r="CS31" s="21">
        <v>2</v>
      </c>
      <c r="CT31" s="21" t="s">
        <v>0</v>
      </c>
      <c r="CU31" s="21" t="s">
        <v>0</v>
      </c>
      <c r="CV31" s="21" t="s">
        <v>221</v>
      </c>
      <c r="CW31" s="83">
        <v>7</v>
      </c>
      <c r="CX31" s="21">
        <v>4</v>
      </c>
      <c r="CY31" s="21">
        <v>1</v>
      </c>
      <c r="CZ31" s="21">
        <v>2</v>
      </c>
      <c r="DA31" s="83">
        <v>7</v>
      </c>
      <c r="DB31" s="21">
        <v>4</v>
      </c>
      <c r="DC31" s="21">
        <v>1</v>
      </c>
      <c r="DD31" s="21">
        <v>2</v>
      </c>
      <c r="DE31" s="21" t="s">
        <v>222</v>
      </c>
      <c r="DF31" s="83">
        <v>5</v>
      </c>
      <c r="DG31" s="21">
        <v>2</v>
      </c>
      <c r="DH31" s="21">
        <v>1</v>
      </c>
      <c r="DI31" s="21">
        <v>1</v>
      </c>
      <c r="DJ31" s="83">
        <v>5</v>
      </c>
      <c r="DK31" s="21">
        <v>2</v>
      </c>
      <c r="DL31" s="21">
        <v>1</v>
      </c>
      <c r="DM31" s="21">
        <v>1</v>
      </c>
      <c r="DN31" s="21" t="s">
        <v>223</v>
      </c>
      <c r="DO31" s="83">
        <v>3</v>
      </c>
      <c r="DP31" s="21">
        <v>0</v>
      </c>
      <c r="DQ31" s="21">
        <v>0</v>
      </c>
      <c r="DR31" s="21">
        <v>0</v>
      </c>
      <c r="DS31" s="83">
        <v>3</v>
      </c>
      <c r="DT31" s="21">
        <v>0</v>
      </c>
      <c r="DU31" s="21">
        <v>0</v>
      </c>
      <c r="DV31" s="21">
        <v>0</v>
      </c>
      <c r="DW31" s="21" t="s">
        <v>224</v>
      </c>
      <c r="DX31" s="21" t="s">
        <v>0</v>
      </c>
      <c r="DY31" s="21">
        <v>0</v>
      </c>
      <c r="DZ31" s="21">
        <v>0</v>
      </c>
      <c r="EA31" s="21">
        <v>0</v>
      </c>
      <c r="EB31" s="21" t="s">
        <v>0</v>
      </c>
      <c r="EC31" s="21">
        <v>0</v>
      </c>
      <c r="ED31" s="21">
        <v>0</v>
      </c>
      <c r="EE31" s="21">
        <v>0</v>
      </c>
      <c r="EF31" s="21" t="s">
        <v>225</v>
      </c>
      <c r="EG31" s="83">
        <v>4</v>
      </c>
      <c r="EH31" s="21">
        <v>1</v>
      </c>
      <c r="EI31" s="21">
        <v>1</v>
      </c>
      <c r="EJ31" s="21">
        <v>1</v>
      </c>
      <c r="EK31" s="83">
        <v>4</v>
      </c>
      <c r="EL31" s="21">
        <v>1</v>
      </c>
      <c r="EM31" s="21">
        <v>1</v>
      </c>
      <c r="EN31" s="21">
        <v>1</v>
      </c>
      <c r="EO31" s="21" t="s">
        <v>226</v>
      </c>
      <c r="EP31" s="21" t="s">
        <v>0</v>
      </c>
      <c r="EQ31" s="21">
        <v>0</v>
      </c>
      <c r="ER31" s="21">
        <v>0</v>
      </c>
      <c r="ES31" s="21">
        <v>0</v>
      </c>
      <c r="ET31" s="21" t="s">
        <v>0</v>
      </c>
      <c r="EU31" s="21">
        <v>0</v>
      </c>
      <c r="EV31" s="21">
        <v>0</v>
      </c>
      <c r="EW31" s="21">
        <v>0</v>
      </c>
      <c r="EX31" s="21" t="s">
        <v>227</v>
      </c>
      <c r="EY31" s="21" t="s">
        <v>0</v>
      </c>
      <c r="EZ31" s="21">
        <v>0</v>
      </c>
      <c r="FA31" s="21">
        <v>0</v>
      </c>
      <c r="FB31" s="21">
        <v>0</v>
      </c>
      <c r="FC31" s="21" t="s">
        <v>0</v>
      </c>
      <c r="FD31" s="21">
        <v>0</v>
      </c>
      <c r="FE31" s="21">
        <v>0</v>
      </c>
      <c r="FF31" s="21">
        <v>0</v>
      </c>
      <c r="FG31" s="21" t="s">
        <v>228</v>
      </c>
      <c r="FH31" s="21" t="s">
        <v>0</v>
      </c>
      <c r="FI31" s="21">
        <v>0</v>
      </c>
      <c r="FJ31" s="21">
        <v>0</v>
      </c>
      <c r="FK31" s="21">
        <v>0</v>
      </c>
      <c r="FL31" s="21" t="s">
        <v>0</v>
      </c>
      <c r="FM31" s="21">
        <v>0</v>
      </c>
      <c r="FN31" s="21">
        <v>0</v>
      </c>
      <c r="FO31" s="21">
        <v>0</v>
      </c>
      <c r="FP31" s="21" t="s">
        <v>229</v>
      </c>
      <c r="FQ31" s="21" t="s">
        <v>0</v>
      </c>
      <c r="FR31" s="21">
        <v>0</v>
      </c>
      <c r="FS31" s="21">
        <v>0</v>
      </c>
      <c r="FT31" s="21">
        <v>0</v>
      </c>
      <c r="FU31" s="21" t="s">
        <v>0</v>
      </c>
      <c r="FV31" s="21">
        <v>0</v>
      </c>
      <c r="FW31" s="21">
        <v>0</v>
      </c>
      <c r="FX31" s="21">
        <v>0</v>
      </c>
      <c r="FY31" s="23">
        <f>FW31+FS31+FN31+FJ31+FE31+FA31+EV31+ER31+EM31+EI31+ED31+DZ31+DU31+DQ31+DL31+DH31+DC31+CY31</f>
        <v>6</v>
      </c>
      <c r="FZ31" s="21">
        <v>0</v>
      </c>
      <c r="GA31" s="21">
        <v>0</v>
      </c>
      <c r="GB31" s="21">
        <v>1</v>
      </c>
      <c r="GC31" s="21">
        <v>2</v>
      </c>
      <c r="GD31" s="21">
        <v>2</v>
      </c>
      <c r="GE31" s="21">
        <v>2</v>
      </c>
      <c r="GF31" s="21">
        <v>2</v>
      </c>
      <c r="GG31" s="21">
        <v>14</v>
      </c>
      <c r="GH31" s="21">
        <v>8</v>
      </c>
      <c r="GI31" s="21">
        <v>6</v>
      </c>
      <c r="GJ31" s="21">
        <v>8</v>
      </c>
      <c r="GK31" s="21">
        <v>4</v>
      </c>
      <c r="GL31" s="21">
        <v>6</v>
      </c>
      <c r="GM31" s="21">
        <v>2</v>
      </c>
      <c r="GN31" s="21">
        <v>4</v>
      </c>
      <c r="GO31" s="21">
        <v>2</v>
      </c>
      <c r="GP31" s="21">
        <v>4</v>
      </c>
      <c r="GQ31" s="21">
        <v>4</v>
      </c>
      <c r="GR31" s="21">
        <v>4</v>
      </c>
      <c r="GS31" s="21">
        <v>2</v>
      </c>
      <c r="GT31" s="21">
        <v>4</v>
      </c>
      <c r="GU31" s="21"/>
      <c r="GV31" s="21"/>
      <c r="GW31" s="21" t="s">
        <v>294</v>
      </c>
      <c r="GX31" s="21">
        <v>1</v>
      </c>
      <c r="GY31" s="21">
        <v>1</v>
      </c>
      <c r="GZ31" s="21">
        <v>1</v>
      </c>
      <c r="HA31" s="21"/>
      <c r="HB31" s="21"/>
      <c r="HC31" s="21" t="s">
        <v>295</v>
      </c>
      <c r="HD31" s="19">
        <v>1</v>
      </c>
      <c r="HE31" s="25">
        <v>2</v>
      </c>
      <c r="HF31" s="21">
        <v>2</v>
      </c>
      <c r="HG31" s="21">
        <v>1</v>
      </c>
      <c r="HH31" s="21">
        <v>2</v>
      </c>
      <c r="HI31" s="21">
        <v>2</v>
      </c>
      <c r="HJ31" s="21">
        <v>20371</v>
      </c>
      <c r="HK31" s="21" t="s">
        <v>293</v>
      </c>
      <c r="HL31" s="21"/>
      <c r="HM31" s="21"/>
    </row>
    <row r="32" spans="1:253" s="1" customFormat="1" x14ac:dyDescent="0.45">
      <c r="A32" s="11">
        <v>1.1000000000000001</v>
      </c>
      <c r="B32" s="130" t="s">
        <v>325</v>
      </c>
      <c r="C32" s="135">
        <v>194</v>
      </c>
      <c r="D32" s="2">
        <v>2</v>
      </c>
      <c r="E32" s="2">
        <v>43</v>
      </c>
      <c r="F32" s="18">
        <v>17.1875</v>
      </c>
      <c r="G32" s="111">
        <v>43368</v>
      </c>
      <c r="H32" s="3">
        <v>47</v>
      </c>
      <c r="I32" s="3">
        <v>5</v>
      </c>
      <c r="J32" s="3" t="s">
        <v>217</v>
      </c>
      <c r="K32" s="3">
        <v>61</v>
      </c>
      <c r="L32" s="10" t="s">
        <v>389</v>
      </c>
      <c r="M32" s="17">
        <v>30</v>
      </c>
      <c r="N32" s="16">
        <v>13</v>
      </c>
      <c r="O32" s="15">
        <v>1.5</v>
      </c>
      <c r="P32" s="9">
        <v>8</v>
      </c>
      <c r="Q32" s="12">
        <v>8</v>
      </c>
      <c r="R32" s="8">
        <v>1</v>
      </c>
      <c r="S32" s="3">
        <v>1</v>
      </c>
      <c r="T32" s="3">
        <v>1</v>
      </c>
      <c r="U32" s="3">
        <v>1</v>
      </c>
      <c r="V32" s="3">
        <v>1</v>
      </c>
      <c r="W32" s="11">
        <v>0</v>
      </c>
      <c r="X32" s="99">
        <v>6</v>
      </c>
      <c r="Y32" s="98">
        <v>1</v>
      </c>
      <c r="Z32" s="99">
        <v>3</v>
      </c>
      <c r="AA32" s="98">
        <v>1</v>
      </c>
      <c r="AB32" s="8">
        <v>1</v>
      </c>
      <c r="AC32" s="98">
        <v>1</v>
      </c>
      <c r="AD32" s="9">
        <v>9</v>
      </c>
      <c r="AE32" s="100">
        <v>9</v>
      </c>
      <c r="AF32" s="98">
        <v>1</v>
      </c>
      <c r="AG32" s="98">
        <v>1</v>
      </c>
      <c r="AH32" s="7">
        <v>6</v>
      </c>
      <c r="AI32" s="7">
        <v>1</v>
      </c>
      <c r="AJ32" s="7">
        <v>1</v>
      </c>
      <c r="AK32" s="7">
        <v>9</v>
      </c>
      <c r="AL32" s="9" t="s">
        <v>0</v>
      </c>
      <c r="AM32" s="9">
        <v>1</v>
      </c>
      <c r="AN32" s="9" t="s">
        <v>0</v>
      </c>
      <c r="AO32" s="9">
        <v>1</v>
      </c>
      <c r="AP32" s="9">
        <v>1</v>
      </c>
      <c r="AQ32" s="9" t="s">
        <v>0</v>
      </c>
      <c r="AR32" s="9">
        <v>1</v>
      </c>
      <c r="AS32" s="14">
        <v>1</v>
      </c>
      <c r="AT32" s="10">
        <v>1</v>
      </c>
      <c r="AU32" s="10">
        <v>0</v>
      </c>
      <c r="AV32" s="9">
        <v>1</v>
      </c>
      <c r="AW32" s="10">
        <v>1</v>
      </c>
      <c r="AX32" s="9">
        <v>0</v>
      </c>
      <c r="AY32" s="10">
        <v>0</v>
      </c>
      <c r="AZ32" s="9">
        <v>1</v>
      </c>
      <c r="BA32" s="9">
        <v>0</v>
      </c>
      <c r="BB32" s="10">
        <v>0</v>
      </c>
      <c r="BC32" s="9">
        <v>0</v>
      </c>
      <c r="BD32" s="10">
        <v>0</v>
      </c>
      <c r="BE32" s="7">
        <v>6</v>
      </c>
      <c r="BF32" s="7">
        <v>1</v>
      </c>
      <c r="BG32" s="7">
        <v>3</v>
      </c>
      <c r="BH32" s="7">
        <v>1</v>
      </c>
      <c r="BI32" s="7">
        <v>1</v>
      </c>
      <c r="BJ32" s="7">
        <v>1</v>
      </c>
      <c r="BK32" s="7">
        <v>1</v>
      </c>
      <c r="BL32" s="7">
        <v>1</v>
      </c>
      <c r="BM32" s="7">
        <v>1</v>
      </c>
      <c r="BN32" s="7">
        <v>1</v>
      </c>
      <c r="BO32" s="7">
        <v>0</v>
      </c>
      <c r="BP32" s="7">
        <v>0</v>
      </c>
      <c r="BQ32" s="7">
        <v>0</v>
      </c>
      <c r="BR32" s="7">
        <v>0</v>
      </c>
      <c r="BS32" s="7">
        <v>1</v>
      </c>
      <c r="BT32" s="7">
        <v>1</v>
      </c>
      <c r="BU32" s="7">
        <v>8</v>
      </c>
      <c r="BV32" s="7">
        <v>1</v>
      </c>
      <c r="BW32" s="7">
        <v>5</v>
      </c>
      <c r="BX32" s="7">
        <v>1</v>
      </c>
      <c r="BY32" s="7">
        <v>4</v>
      </c>
      <c r="BZ32" s="7">
        <v>1</v>
      </c>
      <c r="CA32" s="7">
        <v>0</v>
      </c>
      <c r="CB32" s="7">
        <v>0</v>
      </c>
      <c r="CC32" s="7">
        <v>9</v>
      </c>
      <c r="CD32" s="7">
        <v>1</v>
      </c>
      <c r="CE32" s="101">
        <v>7</v>
      </c>
      <c r="CF32" s="101">
        <v>1</v>
      </c>
      <c r="CG32" s="102">
        <f>COUNTIF(AL32,"&gt;=1")+COUNTIF(AN32,"&gt;=1")+COUNTIF(AY32,"&gt;=1")+COUNTIF(AX32,"&gt;=1")</f>
        <v>0</v>
      </c>
      <c r="CH32" s="101">
        <f t="shared" si="50"/>
        <v>0</v>
      </c>
      <c r="CI32" s="101">
        <v>0</v>
      </c>
      <c r="CJ32" s="101">
        <v>0</v>
      </c>
      <c r="CK32" s="12" t="s">
        <v>242</v>
      </c>
      <c r="CL32" s="13">
        <v>41</v>
      </c>
      <c r="CM32" s="12">
        <v>2</v>
      </c>
      <c r="CN32" s="99" t="s">
        <v>0</v>
      </c>
      <c r="CO32" s="103" t="s">
        <v>326</v>
      </c>
      <c r="CP32" s="11" t="s">
        <v>1</v>
      </c>
      <c r="CQ32" s="10" t="s">
        <v>250</v>
      </c>
      <c r="CR32" s="10" t="s">
        <v>250</v>
      </c>
      <c r="CS32" s="10" t="s">
        <v>276</v>
      </c>
      <c r="CT32" s="9">
        <v>0</v>
      </c>
      <c r="CU32" s="3" t="s">
        <v>220</v>
      </c>
      <c r="CV32" s="3" t="s">
        <v>221</v>
      </c>
      <c r="CW32" s="104">
        <v>4</v>
      </c>
      <c r="CX32" s="105">
        <v>1</v>
      </c>
      <c r="CY32" s="92">
        <v>1</v>
      </c>
      <c r="CZ32" s="6">
        <v>1</v>
      </c>
      <c r="DA32" s="104">
        <v>4</v>
      </c>
      <c r="DB32" s="105">
        <v>1</v>
      </c>
      <c r="DC32" s="92">
        <v>1</v>
      </c>
      <c r="DD32" s="6">
        <v>1</v>
      </c>
      <c r="DE32" s="3" t="s">
        <v>222</v>
      </c>
      <c r="DF32" s="104">
        <v>6</v>
      </c>
      <c r="DG32" s="105">
        <v>3</v>
      </c>
      <c r="DH32" s="92">
        <v>1</v>
      </c>
      <c r="DI32" s="6">
        <v>1</v>
      </c>
      <c r="DJ32" s="104">
        <v>6</v>
      </c>
      <c r="DK32" s="105">
        <v>3</v>
      </c>
      <c r="DL32" s="92">
        <v>1</v>
      </c>
      <c r="DM32" s="6">
        <v>1</v>
      </c>
      <c r="DN32" s="3" t="s">
        <v>223</v>
      </c>
      <c r="DO32" s="104">
        <v>7</v>
      </c>
      <c r="DP32" s="105">
        <v>4</v>
      </c>
      <c r="DQ32" s="106">
        <v>1</v>
      </c>
      <c r="DR32" s="6">
        <v>2</v>
      </c>
      <c r="DS32" s="104">
        <v>7</v>
      </c>
      <c r="DT32" s="105">
        <v>4</v>
      </c>
      <c r="DU32" s="106">
        <v>1</v>
      </c>
      <c r="DV32" s="6">
        <v>2</v>
      </c>
      <c r="DW32" s="3" t="s">
        <v>224</v>
      </c>
      <c r="DX32" s="104">
        <v>4</v>
      </c>
      <c r="DY32" s="105">
        <v>1</v>
      </c>
      <c r="DZ32" s="92">
        <v>1</v>
      </c>
      <c r="EA32" s="6">
        <v>1</v>
      </c>
      <c r="EB32" s="104">
        <v>4</v>
      </c>
      <c r="EC32" s="105">
        <v>1</v>
      </c>
      <c r="ED32" s="92">
        <v>1</v>
      </c>
      <c r="EE32" s="6">
        <v>1</v>
      </c>
      <c r="EF32" s="3" t="s">
        <v>225</v>
      </c>
      <c r="EG32" s="104">
        <v>4</v>
      </c>
      <c r="EH32" s="105">
        <v>1</v>
      </c>
      <c r="EI32" s="92">
        <v>1</v>
      </c>
      <c r="EJ32" s="6">
        <v>1</v>
      </c>
      <c r="EK32" s="104">
        <v>4</v>
      </c>
      <c r="EL32" s="105">
        <v>1</v>
      </c>
      <c r="EM32" s="106">
        <v>1</v>
      </c>
      <c r="EN32" s="6">
        <v>1</v>
      </c>
      <c r="EO32" s="3" t="s">
        <v>226</v>
      </c>
      <c r="EP32" s="3" t="s">
        <v>0</v>
      </c>
      <c r="EQ32" s="105">
        <v>0</v>
      </c>
      <c r="ER32" s="106">
        <v>0</v>
      </c>
      <c r="ES32" s="6">
        <v>0</v>
      </c>
      <c r="ET32" s="3" t="s">
        <v>0</v>
      </c>
      <c r="EU32" s="105">
        <v>0</v>
      </c>
      <c r="EV32" s="106">
        <v>0</v>
      </c>
      <c r="EW32" s="6">
        <v>0</v>
      </c>
      <c r="EX32" s="3" t="s">
        <v>227</v>
      </c>
      <c r="EY32" s="104">
        <v>4</v>
      </c>
      <c r="EZ32" s="105">
        <v>1</v>
      </c>
      <c r="FA32" s="106">
        <v>1</v>
      </c>
      <c r="FB32" s="6">
        <v>1</v>
      </c>
      <c r="FC32" s="104">
        <v>4</v>
      </c>
      <c r="FD32" s="105">
        <v>1</v>
      </c>
      <c r="FE32" s="106">
        <v>1</v>
      </c>
      <c r="FF32" s="6">
        <v>1</v>
      </c>
      <c r="FG32" s="3" t="s">
        <v>228</v>
      </c>
      <c r="FH32" s="3" t="s">
        <v>0</v>
      </c>
      <c r="FI32" s="105">
        <v>0</v>
      </c>
      <c r="FJ32" s="106">
        <v>0</v>
      </c>
      <c r="FK32" s="6">
        <v>0</v>
      </c>
      <c r="FL32" s="3" t="s">
        <v>0</v>
      </c>
      <c r="FM32" s="105">
        <v>0</v>
      </c>
      <c r="FN32" s="106">
        <v>0</v>
      </c>
      <c r="FO32" s="6">
        <v>0</v>
      </c>
      <c r="FP32" s="3" t="s">
        <v>229</v>
      </c>
      <c r="FQ32" s="104">
        <v>6</v>
      </c>
      <c r="FR32" s="105">
        <v>3</v>
      </c>
      <c r="FS32" s="106">
        <v>1</v>
      </c>
      <c r="FT32" s="6">
        <v>1</v>
      </c>
      <c r="FU32" s="104">
        <v>6</v>
      </c>
      <c r="FV32" s="105">
        <v>3</v>
      </c>
      <c r="FW32" s="106">
        <v>1</v>
      </c>
      <c r="FX32" s="6">
        <v>1</v>
      </c>
      <c r="FY32" s="43">
        <v>14</v>
      </c>
      <c r="FZ32" s="43">
        <v>1</v>
      </c>
      <c r="GA32" s="43">
        <v>1</v>
      </c>
      <c r="GB32" s="46">
        <v>1</v>
      </c>
      <c r="GC32" s="47">
        <v>1</v>
      </c>
      <c r="GD32" s="47">
        <v>1</v>
      </c>
      <c r="GE32" s="47">
        <v>1</v>
      </c>
      <c r="GF32" s="47">
        <v>1</v>
      </c>
      <c r="GG32" s="93">
        <v>28</v>
      </c>
      <c r="GH32" s="6">
        <v>16</v>
      </c>
      <c r="GI32" s="92">
        <v>12</v>
      </c>
      <c r="GJ32" s="6">
        <v>14</v>
      </c>
      <c r="GK32" s="92">
        <v>10</v>
      </c>
      <c r="GL32" s="6">
        <v>12</v>
      </c>
      <c r="GM32" s="92">
        <v>8</v>
      </c>
      <c r="GN32" s="6">
        <v>10</v>
      </c>
      <c r="GO32" s="92">
        <v>8</v>
      </c>
      <c r="GP32" s="6">
        <v>10</v>
      </c>
      <c r="GQ32" s="8">
        <v>6</v>
      </c>
      <c r="GR32" s="6">
        <v>6</v>
      </c>
      <c r="GS32" s="8">
        <v>8</v>
      </c>
      <c r="GT32" s="6">
        <v>6</v>
      </c>
      <c r="GU32" s="7"/>
      <c r="GV32" s="3"/>
      <c r="GW32" s="22" t="s">
        <v>252</v>
      </c>
      <c r="GX32" s="5">
        <v>1</v>
      </c>
      <c r="GY32" s="4"/>
      <c r="GZ32" s="107"/>
      <c r="HA32" s="107"/>
      <c r="HB32" s="107"/>
      <c r="HC32" s="107" t="s">
        <v>253</v>
      </c>
      <c r="HD32" s="108"/>
      <c r="HE32" s="108"/>
      <c r="HF32" s="108"/>
      <c r="HG32" s="108"/>
      <c r="HH32" s="108"/>
      <c r="HI32" s="108"/>
      <c r="HJ32" s="3">
        <v>20711</v>
      </c>
      <c r="HK32" s="2" t="s">
        <v>327</v>
      </c>
      <c r="HL32" s="105"/>
    </row>
    <row r="33" spans="1:269" s="1" customFormat="1" x14ac:dyDescent="0.45">
      <c r="A33" s="11">
        <v>1.1000000000000001</v>
      </c>
      <c r="B33" s="127" t="s">
        <v>267</v>
      </c>
      <c r="C33" s="135">
        <v>195</v>
      </c>
      <c r="D33" s="2">
        <v>2</v>
      </c>
      <c r="E33" s="2">
        <v>39</v>
      </c>
      <c r="F33" s="18">
        <v>22.222222222222225</v>
      </c>
      <c r="G33" s="111">
        <v>43391</v>
      </c>
      <c r="H33" s="3">
        <v>43</v>
      </c>
      <c r="I33" s="3">
        <v>3</v>
      </c>
      <c r="J33" s="3" t="s">
        <v>217</v>
      </c>
      <c r="K33" s="3">
        <v>56</v>
      </c>
      <c r="L33" s="10" t="s">
        <v>389</v>
      </c>
      <c r="M33" s="17">
        <v>29</v>
      </c>
      <c r="N33" s="16">
        <v>10</v>
      </c>
      <c r="O33" s="15">
        <v>1</v>
      </c>
      <c r="P33" s="9">
        <v>7</v>
      </c>
      <c r="Q33" s="12"/>
      <c r="R33" s="8">
        <v>0</v>
      </c>
      <c r="S33" s="3">
        <v>1</v>
      </c>
      <c r="T33" s="3">
        <v>1</v>
      </c>
      <c r="U33" s="3">
        <v>1</v>
      </c>
      <c r="V33" s="3">
        <v>0</v>
      </c>
      <c r="W33" s="11">
        <v>0</v>
      </c>
      <c r="X33" s="99">
        <v>1</v>
      </c>
      <c r="Y33" s="98">
        <v>1</v>
      </c>
      <c r="Z33" s="99">
        <v>1</v>
      </c>
      <c r="AA33" s="98">
        <v>1</v>
      </c>
      <c r="AB33" s="8">
        <v>1</v>
      </c>
      <c r="AC33" s="98">
        <v>1</v>
      </c>
      <c r="AD33" s="9">
        <v>2</v>
      </c>
      <c r="AE33" s="100">
        <v>2</v>
      </c>
      <c r="AF33" s="98">
        <v>1</v>
      </c>
      <c r="AG33" s="98">
        <v>1</v>
      </c>
      <c r="AH33" s="7">
        <v>2</v>
      </c>
      <c r="AI33" s="7">
        <v>1</v>
      </c>
      <c r="AJ33" s="7">
        <v>1</v>
      </c>
      <c r="AK33" s="7">
        <v>2</v>
      </c>
      <c r="AL33" s="9">
        <v>0</v>
      </c>
      <c r="AM33" s="9">
        <v>0</v>
      </c>
      <c r="AN33" s="9" t="s">
        <v>0</v>
      </c>
      <c r="AO33" s="9">
        <v>0</v>
      </c>
      <c r="AP33" s="9">
        <v>1</v>
      </c>
      <c r="AQ33" s="9" t="s">
        <v>0</v>
      </c>
      <c r="AR33" s="9" t="s">
        <v>0</v>
      </c>
      <c r="AS33" s="14" t="s">
        <v>0</v>
      </c>
      <c r="AT33" s="10" t="s">
        <v>0</v>
      </c>
      <c r="AU33" s="10" t="s">
        <v>0</v>
      </c>
      <c r="AV33" s="9">
        <v>1</v>
      </c>
      <c r="AW33" s="10">
        <v>0</v>
      </c>
      <c r="AX33" s="9">
        <v>0</v>
      </c>
      <c r="AY33" s="10">
        <v>0</v>
      </c>
      <c r="AZ33" s="9">
        <v>0</v>
      </c>
      <c r="BA33" s="9">
        <v>0</v>
      </c>
      <c r="BB33" s="10">
        <v>0</v>
      </c>
      <c r="BC33" s="9">
        <v>0</v>
      </c>
      <c r="BD33" s="10">
        <v>0</v>
      </c>
      <c r="BE33" s="7">
        <v>1</v>
      </c>
      <c r="BF33" s="7">
        <v>1</v>
      </c>
      <c r="BG33" s="7">
        <v>1</v>
      </c>
      <c r="BH33" s="7">
        <v>1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2</v>
      </c>
      <c r="BV33" s="7">
        <v>1</v>
      </c>
      <c r="BW33" s="7">
        <v>2</v>
      </c>
      <c r="BX33" s="7">
        <v>1</v>
      </c>
      <c r="BY33" s="7">
        <v>1</v>
      </c>
      <c r="BZ33" s="7">
        <v>1</v>
      </c>
      <c r="CA33" s="7">
        <v>0</v>
      </c>
      <c r="CB33" s="7">
        <v>0</v>
      </c>
      <c r="CC33" s="7">
        <v>2</v>
      </c>
      <c r="CD33" s="7">
        <v>1</v>
      </c>
      <c r="CE33" s="101">
        <v>2</v>
      </c>
      <c r="CF33" s="101">
        <v>1</v>
      </c>
      <c r="CG33" s="102">
        <f>COUNTIF(AL33,"&gt;=1")+COUNTIF(AN33,"&gt;=1")+COUNTIF(AY33,"&gt;=1")+COUNTIF(AX33,"&gt;=1")</f>
        <v>0</v>
      </c>
      <c r="CH33" s="101">
        <f t="shared" si="50"/>
        <v>0</v>
      </c>
      <c r="CI33" s="101">
        <v>0</v>
      </c>
      <c r="CJ33" s="101">
        <v>0</v>
      </c>
      <c r="CK33" s="12" t="s">
        <v>218</v>
      </c>
      <c r="CL33" s="13">
        <v>42</v>
      </c>
      <c r="CM33" s="12" t="s">
        <v>0</v>
      </c>
      <c r="CN33" s="99" t="s">
        <v>0</v>
      </c>
      <c r="CO33" s="103">
        <v>1</v>
      </c>
      <c r="CP33" s="11" t="s">
        <v>1</v>
      </c>
      <c r="CQ33" s="10" t="s">
        <v>239</v>
      </c>
      <c r="CR33" s="10" t="s">
        <v>240</v>
      </c>
      <c r="CS33" s="10" t="s">
        <v>241</v>
      </c>
      <c r="CT33" s="9">
        <v>0</v>
      </c>
      <c r="CU33" s="3" t="s">
        <v>234</v>
      </c>
      <c r="CV33" s="3" t="s">
        <v>221</v>
      </c>
      <c r="CW33" s="104">
        <v>3</v>
      </c>
      <c r="CX33" s="105">
        <v>0</v>
      </c>
      <c r="CY33" s="92">
        <v>0</v>
      </c>
      <c r="CZ33" s="6">
        <v>0</v>
      </c>
      <c r="DA33" s="104">
        <v>3</v>
      </c>
      <c r="DB33" s="105">
        <v>0</v>
      </c>
      <c r="DC33" s="92">
        <v>0</v>
      </c>
      <c r="DD33" s="6">
        <v>0</v>
      </c>
      <c r="DE33" s="3" t="s">
        <v>222</v>
      </c>
      <c r="DF33" s="104">
        <v>3</v>
      </c>
      <c r="DG33" s="105">
        <v>0</v>
      </c>
      <c r="DH33" s="92">
        <v>0</v>
      </c>
      <c r="DI33" s="6">
        <v>0</v>
      </c>
      <c r="DJ33" s="104">
        <v>3</v>
      </c>
      <c r="DK33" s="105">
        <v>0</v>
      </c>
      <c r="DL33" s="92">
        <v>0</v>
      </c>
      <c r="DM33" s="6">
        <v>0</v>
      </c>
      <c r="DN33" s="3" t="s">
        <v>223</v>
      </c>
      <c r="DO33" s="3" t="s">
        <v>0</v>
      </c>
      <c r="DP33" s="105">
        <v>0</v>
      </c>
      <c r="DQ33" s="106">
        <v>0</v>
      </c>
      <c r="DR33" s="6">
        <v>0</v>
      </c>
      <c r="DS33" s="3" t="s">
        <v>0</v>
      </c>
      <c r="DT33" s="105">
        <v>0</v>
      </c>
      <c r="DU33" s="106">
        <v>0</v>
      </c>
      <c r="DV33" s="6">
        <v>0</v>
      </c>
      <c r="DW33" s="3" t="s">
        <v>224</v>
      </c>
      <c r="DX33" s="3" t="s">
        <v>0</v>
      </c>
      <c r="DY33" s="105">
        <v>0</v>
      </c>
      <c r="DZ33" s="92">
        <v>0</v>
      </c>
      <c r="EA33" s="6">
        <v>0</v>
      </c>
      <c r="EB33" s="3" t="s">
        <v>0</v>
      </c>
      <c r="EC33" s="105">
        <v>0</v>
      </c>
      <c r="ED33" s="92">
        <v>0</v>
      </c>
      <c r="EE33" s="6">
        <v>0</v>
      </c>
      <c r="EF33" s="3" t="s">
        <v>225</v>
      </c>
      <c r="EG33" s="104">
        <v>2</v>
      </c>
      <c r="EH33" s="105">
        <v>0</v>
      </c>
      <c r="EI33" s="92">
        <v>0</v>
      </c>
      <c r="EJ33" s="6">
        <v>0</v>
      </c>
      <c r="EK33" s="104">
        <v>2</v>
      </c>
      <c r="EL33" s="105">
        <v>0</v>
      </c>
      <c r="EM33" s="106">
        <v>0</v>
      </c>
      <c r="EN33" s="6">
        <v>0</v>
      </c>
      <c r="EO33" s="3" t="s">
        <v>226</v>
      </c>
      <c r="EP33" s="3" t="s">
        <v>0</v>
      </c>
      <c r="EQ33" s="105">
        <v>0</v>
      </c>
      <c r="ER33" s="106">
        <v>0</v>
      </c>
      <c r="ES33" s="6">
        <v>0</v>
      </c>
      <c r="ET33" s="3" t="s">
        <v>0</v>
      </c>
      <c r="EU33" s="105">
        <v>0</v>
      </c>
      <c r="EV33" s="106">
        <v>0</v>
      </c>
      <c r="EW33" s="6">
        <v>0</v>
      </c>
      <c r="EX33" s="3" t="s">
        <v>227</v>
      </c>
      <c r="EY33" s="3" t="s">
        <v>0</v>
      </c>
      <c r="EZ33" s="105">
        <v>0</v>
      </c>
      <c r="FA33" s="106">
        <v>0</v>
      </c>
      <c r="FB33" s="6">
        <v>0</v>
      </c>
      <c r="FC33" s="3" t="s">
        <v>0</v>
      </c>
      <c r="FD33" s="105">
        <v>0</v>
      </c>
      <c r="FE33" s="106">
        <v>0</v>
      </c>
      <c r="FF33" s="6">
        <v>0</v>
      </c>
      <c r="FG33" s="3" t="s">
        <v>228</v>
      </c>
      <c r="FH33" s="3" t="s">
        <v>0</v>
      </c>
      <c r="FI33" s="105">
        <v>0</v>
      </c>
      <c r="FJ33" s="106">
        <v>0</v>
      </c>
      <c r="FK33" s="6">
        <v>0</v>
      </c>
      <c r="FL33" s="3" t="s">
        <v>0</v>
      </c>
      <c r="FM33" s="105">
        <v>0</v>
      </c>
      <c r="FN33" s="106">
        <v>0</v>
      </c>
      <c r="FO33" s="6">
        <v>0</v>
      </c>
      <c r="FP33" s="3" t="s">
        <v>229</v>
      </c>
      <c r="FQ33" s="3" t="s">
        <v>0</v>
      </c>
      <c r="FR33" s="105">
        <v>0</v>
      </c>
      <c r="FS33" s="106">
        <v>0</v>
      </c>
      <c r="FT33" s="6">
        <v>0</v>
      </c>
      <c r="FU33" s="3" t="s">
        <v>0</v>
      </c>
      <c r="FV33" s="105">
        <v>0</v>
      </c>
      <c r="FW33" s="106">
        <v>0</v>
      </c>
      <c r="FX33" s="6">
        <v>0</v>
      </c>
      <c r="FY33" s="43">
        <v>0</v>
      </c>
      <c r="FZ33" s="43">
        <v>0</v>
      </c>
      <c r="GA33" s="43">
        <v>0</v>
      </c>
      <c r="GB33" s="46">
        <v>0</v>
      </c>
      <c r="GC33" s="47">
        <v>2</v>
      </c>
      <c r="GD33" s="47">
        <v>2</v>
      </c>
      <c r="GE33" s="47">
        <v>2</v>
      </c>
      <c r="GF33" s="47">
        <v>2</v>
      </c>
      <c r="GG33" s="93">
        <v>0</v>
      </c>
      <c r="GH33" s="6">
        <v>0</v>
      </c>
      <c r="GI33" s="92">
        <v>0</v>
      </c>
      <c r="GJ33" s="6">
        <v>0</v>
      </c>
      <c r="GK33" s="92">
        <v>0</v>
      </c>
      <c r="GL33" s="6">
        <v>0</v>
      </c>
      <c r="GM33" s="92">
        <v>0</v>
      </c>
      <c r="GN33" s="6">
        <v>0</v>
      </c>
      <c r="GO33" s="92">
        <v>0</v>
      </c>
      <c r="GP33" s="6">
        <v>0</v>
      </c>
      <c r="GQ33" s="8">
        <v>0</v>
      </c>
      <c r="GR33" s="6">
        <v>0</v>
      </c>
      <c r="GS33" s="8">
        <v>0</v>
      </c>
      <c r="GT33" s="6">
        <v>0</v>
      </c>
      <c r="GU33" s="7"/>
      <c r="GV33" s="3"/>
      <c r="GW33" s="6" t="s">
        <v>272</v>
      </c>
      <c r="GX33" s="5"/>
      <c r="GY33" s="4"/>
      <c r="GZ33" s="107"/>
      <c r="HA33" s="107"/>
      <c r="HB33" s="107">
        <v>1</v>
      </c>
      <c r="HC33" s="107" t="s">
        <v>273</v>
      </c>
      <c r="HD33" s="108"/>
      <c r="HE33" s="108"/>
      <c r="HF33" s="108"/>
      <c r="HG33" s="108"/>
      <c r="HH33" s="108"/>
      <c r="HI33" s="108"/>
      <c r="HJ33" s="3">
        <v>20758</v>
      </c>
      <c r="HK33" s="2" t="s">
        <v>274</v>
      </c>
      <c r="HL33" s="105"/>
    </row>
    <row r="34" spans="1:269" s="1" customFormat="1" x14ac:dyDescent="0.45">
      <c r="A34" s="109">
        <v>1.3</v>
      </c>
      <c r="B34" s="139" t="s">
        <v>244</v>
      </c>
      <c r="C34" s="135">
        <v>196</v>
      </c>
      <c r="D34" s="2">
        <v>2</v>
      </c>
      <c r="E34" s="2">
        <v>26</v>
      </c>
      <c r="F34" s="18">
        <v>17.211086808419093</v>
      </c>
      <c r="G34" s="111">
        <v>43434</v>
      </c>
      <c r="H34" s="3">
        <v>43</v>
      </c>
      <c r="I34" s="3">
        <v>124</v>
      </c>
      <c r="J34" s="3" t="s">
        <v>68</v>
      </c>
      <c r="K34" s="3">
        <v>72</v>
      </c>
      <c r="L34" s="10" t="s">
        <v>389</v>
      </c>
      <c r="M34" s="17">
        <v>7</v>
      </c>
      <c r="N34" s="16">
        <v>19</v>
      </c>
      <c r="O34" s="15">
        <v>15</v>
      </c>
      <c r="P34" s="9">
        <v>8</v>
      </c>
      <c r="Q34" s="12">
        <v>24</v>
      </c>
      <c r="R34" s="8">
        <v>0</v>
      </c>
      <c r="S34" s="3">
        <v>1</v>
      </c>
      <c r="T34" s="3">
        <v>1</v>
      </c>
      <c r="U34" s="3">
        <v>1</v>
      </c>
      <c r="V34" s="3">
        <v>0</v>
      </c>
      <c r="W34" s="11">
        <v>1</v>
      </c>
      <c r="X34" s="99">
        <v>0</v>
      </c>
      <c r="Y34" s="98">
        <v>0</v>
      </c>
      <c r="Z34" s="99">
        <v>0</v>
      </c>
      <c r="AA34" s="98">
        <v>0</v>
      </c>
      <c r="AB34" s="8">
        <v>0</v>
      </c>
      <c r="AC34" s="98">
        <v>0</v>
      </c>
      <c r="AD34" s="9">
        <v>0</v>
      </c>
      <c r="AE34" s="100">
        <v>0</v>
      </c>
      <c r="AF34" s="98">
        <v>0</v>
      </c>
      <c r="AG34" s="98">
        <v>0</v>
      </c>
      <c r="AH34" s="7">
        <v>0</v>
      </c>
      <c r="AI34" s="7">
        <v>0</v>
      </c>
      <c r="AJ34" s="7">
        <v>0</v>
      </c>
      <c r="AK34" s="7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14">
        <v>0</v>
      </c>
      <c r="AT34" s="10">
        <v>0</v>
      </c>
      <c r="AU34" s="10">
        <v>0</v>
      </c>
      <c r="AV34" s="9">
        <v>0</v>
      </c>
      <c r="AW34" s="10">
        <v>0</v>
      </c>
      <c r="AX34" s="9">
        <v>0</v>
      </c>
      <c r="AY34" s="10">
        <v>0</v>
      </c>
      <c r="AZ34" s="9">
        <v>0</v>
      </c>
      <c r="BA34" s="9">
        <v>0</v>
      </c>
      <c r="BB34" s="10">
        <v>0</v>
      </c>
      <c r="BC34" s="9">
        <v>0</v>
      </c>
      <c r="BD34" s="10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101">
        <v>0</v>
      </c>
      <c r="CF34" s="101">
        <v>0</v>
      </c>
      <c r="CG34" s="102">
        <f>COUNTIF(AL34,"&gt;=1")+COUNTIF(AN34,"&gt;=1")+COUNTIF(AY34,"&gt;=1")+COUNTIF(AX34,"&gt;=1")</f>
        <v>0</v>
      </c>
      <c r="CH34" s="101">
        <f t="shared" si="50"/>
        <v>0</v>
      </c>
      <c r="CI34" s="101">
        <v>0</v>
      </c>
      <c r="CJ34" s="101">
        <v>0</v>
      </c>
      <c r="CK34" s="12" t="s">
        <v>238</v>
      </c>
      <c r="CL34" s="13">
        <v>40</v>
      </c>
      <c r="CM34" s="12" t="s">
        <v>0</v>
      </c>
      <c r="CN34" s="99" t="s">
        <v>0</v>
      </c>
      <c r="CO34" s="103">
        <v>1</v>
      </c>
      <c r="CP34" s="11" t="s">
        <v>1</v>
      </c>
      <c r="CQ34" s="10" t="s">
        <v>250</v>
      </c>
      <c r="CR34" s="10" t="s">
        <v>250</v>
      </c>
      <c r="CS34" s="10" t="s">
        <v>251</v>
      </c>
      <c r="CT34" s="9">
        <v>0</v>
      </c>
      <c r="CU34" s="3" t="s">
        <v>234</v>
      </c>
      <c r="CV34" s="3" t="s">
        <v>221</v>
      </c>
      <c r="CW34" s="104">
        <v>2</v>
      </c>
      <c r="CX34" s="105">
        <v>0</v>
      </c>
      <c r="CY34" s="92">
        <v>0</v>
      </c>
      <c r="CZ34" s="6">
        <v>0</v>
      </c>
      <c r="DA34" s="104">
        <v>2</v>
      </c>
      <c r="DB34" s="105">
        <v>0</v>
      </c>
      <c r="DC34" s="92">
        <v>0</v>
      </c>
      <c r="DD34" s="6">
        <v>0</v>
      </c>
      <c r="DE34" s="3" t="s">
        <v>222</v>
      </c>
      <c r="DF34" s="104">
        <v>4</v>
      </c>
      <c r="DG34" s="105">
        <v>1</v>
      </c>
      <c r="DH34" s="92">
        <v>1</v>
      </c>
      <c r="DI34" s="6">
        <v>1</v>
      </c>
      <c r="DJ34" s="104">
        <v>4</v>
      </c>
      <c r="DK34" s="105">
        <v>1</v>
      </c>
      <c r="DL34" s="92">
        <v>1</v>
      </c>
      <c r="DM34" s="6">
        <v>1</v>
      </c>
      <c r="DN34" s="3" t="s">
        <v>223</v>
      </c>
      <c r="DO34" s="104">
        <v>4</v>
      </c>
      <c r="DP34" s="105">
        <v>1</v>
      </c>
      <c r="DQ34" s="106">
        <v>1</v>
      </c>
      <c r="DR34" s="6">
        <v>1</v>
      </c>
      <c r="DS34" s="104">
        <v>4</v>
      </c>
      <c r="DT34" s="105">
        <v>1</v>
      </c>
      <c r="DU34" s="106">
        <v>1</v>
      </c>
      <c r="DV34" s="6">
        <v>0</v>
      </c>
      <c r="DW34" s="3" t="s">
        <v>224</v>
      </c>
      <c r="DX34" s="3" t="s">
        <v>0</v>
      </c>
      <c r="DY34" s="105">
        <v>0</v>
      </c>
      <c r="DZ34" s="92">
        <v>0</v>
      </c>
      <c r="EA34" s="6">
        <v>0</v>
      </c>
      <c r="EB34" s="3" t="s">
        <v>0</v>
      </c>
      <c r="EC34" s="105">
        <v>0</v>
      </c>
      <c r="ED34" s="92">
        <v>0</v>
      </c>
      <c r="EE34" s="6">
        <v>0</v>
      </c>
      <c r="EF34" s="3" t="s">
        <v>225</v>
      </c>
      <c r="EG34" s="104">
        <v>2</v>
      </c>
      <c r="EH34" s="105">
        <v>0</v>
      </c>
      <c r="EI34" s="92">
        <v>0</v>
      </c>
      <c r="EJ34" s="6">
        <v>0</v>
      </c>
      <c r="EK34" s="104">
        <v>2</v>
      </c>
      <c r="EL34" s="105">
        <v>0</v>
      </c>
      <c r="EM34" s="106">
        <v>0</v>
      </c>
      <c r="EN34" s="6">
        <v>0</v>
      </c>
      <c r="EO34" s="3" t="s">
        <v>226</v>
      </c>
      <c r="EP34" s="3" t="s">
        <v>0</v>
      </c>
      <c r="EQ34" s="105">
        <v>0</v>
      </c>
      <c r="ER34" s="106">
        <v>0</v>
      </c>
      <c r="ES34" s="6">
        <v>0</v>
      </c>
      <c r="ET34" s="3" t="s">
        <v>0</v>
      </c>
      <c r="EU34" s="105">
        <v>0</v>
      </c>
      <c r="EV34" s="106">
        <v>0</v>
      </c>
      <c r="EW34" s="6">
        <v>0</v>
      </c>
      <c r="EX34" s="3" t="s">
        <v>227</v>
      </c>
      <c r="EY34" s="3" t="s">
        <v>0</v>
      </c>
      <c r="EZ34" s="105">
        <v>0</v>
      </c>
      <c r="FA34" s="106">
        <v>0</v>
      </c>
      <c r="FB34" s="6">
        <v>0</v>
      </c>
      <c r="FC34" s="3" t="s">
        <v>0</v>
      </c>
      <c r="FD34" s="105">
        <v>0</v>
      </c>
      <c r="FE34" s="106">
        <v>0</v>
      </c>
      <c r="FF34" s="6">
        <v>0</v>
      </c>
      <c r="FG34" s="3" t="s">
        <v>228</v>
      </c>
      <c r="FH34" s="3" t="s">
        <v>0</v>
      </c>
      <c r="FI34" s="105">
        <v>0</v>
      </c>
      <c r="FJ34" s="106">
        <v>0</v>
      </c>
      <c r="FK34" s="6">
        <v>0</v>
      </c>
      <c r="FL34" s="3" t="s">
        <v>0</v>
      </c>
      <c r="FM34" s="105">
        <v>0</v>
      </c>
      <c r="FN34" s="106">
        <v>0</v>
      </c>
      <c r="FO34" s="6">
        <v>0</v>
      </c>
      <c r="FP34" s="3" t="s">
        <v>229</v>
      </c>
      <c r="FQ34" s="3" t="s">
        <v>0</v>
      </c>
      <c r="FR34" s="105">
        <v>0</v>
      </c>
      <c r="FS34" s="106">
        <v>0</v>
      </c>
      <c r="FT34" s="6">
        <v>0</v>
      </c>
      <c r="FU34" s="3" t="s">
        <v>0</v>
      </c>
      <c r="FV34" s="105">
        <v>0</v>
      </c>
      <c r="FW34" s="106">
        <v>0</v>
      </c>
      <c r="FX34" s="6">
        <v>0</v>
      </c>
      <c r="FY34" s="43">
        <v>4</v>
      </c>
      <c r="FZ34" s="43">
        <v>0</v>
      </c>
      <c r="GA34" s="43">
        <v>0</v>
      </c>
      <c r="GB34" s="46">
        <v>1</v>
      </c>
      <c r="GC34" s="47">
        <v>4</v>
      </c>
      <c r="GD34" s="47">
        <v>4</v>
      </c>
      <c r="GE34" s="47">
        <v>4</v>
      </c>
      <c r="GF34" s="47">
        <v>4</v>
      </c>
      <c r="GG34" s="93">
        <v>4</v>
      </c>
      <c r="GH34" s="6">
        <v>3</v>
      </c>
      <c r="GI34" s="92">
        <v>4</v>
      </c>
      <c r="GJ34" s="6">
        <v>3</v>
      </c>
      <c r="GK34" s="92">
        <v>2</v>
      </c>
      <c r="GL34" s="6">
        <v>1</v>
      </c>
      <c r="GM34" s="92">
        <v>2</v>
      </c>
      <c r="GN34" s="6">
        <v>1</v>
      </c>
      <c r="GO34" s="92">
        <v>2</v>
      </c>
      <c r="GP34" s="6">
        <v>1</v>
      </c>
      <c r="GQ34" s="8">
        <v>2</v>
      </c>
      <c r="GR34" s="6">
        <v>2</v>
      </c>
      <c r="GS34" s="8">
        <v>2</v>
      </c>
      <c r="GT34" s="6">
        <v>2</v>
      </c>
      <c r="GU34" s="7"/>
      <c r="GV34" s="3" t="s">
        <v>248</v>
      </c>
      <c r="GW34" s="22" t="s">
        <v>252</v>
      </c>
      <c r="GX34" s="5">
        <v>1</v>
      </c>
      <c r="GY34" s="4"/>
      <c r="GZ34" s="107">
        <v>1</v>
      </c>
      <c r="HA34" s="107"/>
      <c r="HB34" s="107"/>
      <c r="HC34" s="107" t="s">
        <v>253</v>
      </c>
      <c r="HD34" s="108"/>
      <c r="HE34" s="108"/>
      <c r="HF34" s="108"/>
      <c r="HG34" s="108"/>
      <c r="HH34" s="108"/>
      <c r="HI34" s="108"/>
      <c r="HJ34" s="3">
        <v>20891</v>
      </c>
      <c r="HK34" s="2" t="s">
        <v>254</v>
      </c>
      <c r="HL34" s="105" t="s">
        <v>248</v>
      </c>
    </row>
    <row r="35" spans="1:269" s="1" customFormat="1" x14ac:dyDescent="0.45">
      <c r="A35" s="44">
        <v>1.1000000000000001</v>
      </c>
      <c r="B35" s="129" t="s">
        <v>319</v>
      </c>
      <c r="C35" s="135">
        <v>197</v>
      </c>
      <c r="D35" s="2">
        <v>2</v>
      </c>
      <c r="E35" s="2">
        <v>41</v>
      </c>
      <c r="F35" s="18">
        <v>20.28479857195018</v>
      </c>
      <c r="G35" s="111">
        <v>43452</v>
      </c>
      <c r="H35" s="3">
        <v>34</v>
      </c>
      <c r="I35" s="3">
        <v>5</v>
      </c>
      <c r="J35" s="3" t="s">
        <v>217</v>
      </c>
      <c r="K35" s="3">
        <v>56</v>
      </c>
      <c r="L35" s="10" t="s">
        <v>389</v>
      </c>
      <c r="M35" s="17">
        <v>30</v>
      </c>
      <c r="N35" s="16">
        <v>11</v>
      </c>
      <c r="O35" s="15">
        <v>1</v>
      </c>
      <c r="P35" s="9">
        <v>4</v>
      </c>
      <c r="Q35" s="12">
        <v>4</v>
      </c>
      <c r="R35" s="8">
        <v>0</v>
      </c>
      <c r="S35" s="3">
        <v>0</v>
      </c>
      <c r="T35" s="3">
        <v>1</v>
      </c>
      <c r="U35" s="3">
        <v>1</v>
      </c>
      <c r="V35" s="3">
        <v>0</v>
      </c>
      <c r="W35" s="11">
        <v>0</v>
      </c>
      <c r="X35" s="99">
        <v>5</v>
      </c>
      <c r="Y35" s="98">
        <v>1</v>
      </c>
      <c r="Z35" s="99">
        <v>2</v>
      </c>
      <c r="AA35" s="98">
        <v>1</v>
      </c>
      <c r="AB35" s="8">
        <v>1</v>
      </c>
      <c r="AC35" s="98">
        <v>1</v>
      </c>
      <c r="AD35" s="9">
        <v>6</v>
      </c>
      <c r="AE35" s="100">
        <v>7</v>
      </c>
      <c r="AF35" s="98">
        <v>1</v>
      </c>
      <c r="AG35" s="98">
        <v>1</v>
      </c>
      <c r="AH35" s="7">
        <v>6</v>
      </c>
      <c r="AI35" s="7">
        <v>1</v>
      </c>
      <c r="AJ35" s="7">
        <v>1</v>
      </c>
      <c r="AK35" s="7">
        <v>7</v>
      </c>
      <c r="AL35" s="9">
        <v>1</v>
      </c>
      <c r="AM35" s="9">
        <v>1</v>
      </c>
      <c r="AN35" s="9" t="s">
        <v>0</v>
      </c>
      <c r="AO35" s="9">
        <v>1</v>
      </c>
      <c r="AP35" s="9">
        <v>0</v>
      </c>
      <c r="AQ35" s="9" t="s">
        <v>0</v>
      </c>
      <c r="AR35" s="9" t="s">
        <v>0</v>
      </c>
      <c r="AS35" s="14">
        <v>0</v>
      </c>
      <c r="AT35" s="10">
        <v>0</v>
      </c>
      <c r="AU35" s="10">
        <v>0</v>
      </c>
      <c r="AV35" s="9">
        <v>1</v>
      </c>
      <c r="AW35" s="10">
        <v>0</v>
      </c>
      <c r="AX35" s="9">
        <v>0</v>
      </c>
      <c r="AY35" s="10">
        <v>0</v>
      </c>
      <c r="AZ35" s="9">
        <v>1</v>
      </c>
      <c r="BA35" s="9">
        <v>0</v>
      </c>
      <c r="BB35" s="10">
        <v>0</v>
      </c>
      <c r="BC35" s="9">
        <v>1</v>
      </c>
      <c r="BD35" s="10">
        <v>1</v>
      </c>
      <c r="BE35" s="7">
        <v>5</v>
      </c>
      <c r="BF35" s="7">
        <v>1</v>
      </c>
      <c r="BG35" s="7">
        <v>2</v>
      </c>
      <c r="BH35" s="7">
        <v>1</v>
      </c>
      <c r="BI35" s="7">
        <v>3</v>
      </c>
      <c r="BJ35" s="7">
        <v>1</v>
      </c>
      <c r="BK35" s="7">
        <v>2</v>
      </c>
      <c r="BL35" s="7">
        <v>1</v>
      </c>
      <c r="BM35" s="7">
        <v>2</v>
      </c>
      <c r="BN35" s="7">
        <v>1</v>
      </c>
      <c r="BO35" s="7">
        <v>1</v>
      </c>
      <c r="BP35" s="7">
        <v>1</v>
      </c>
      <c r="BQ35" s="7">
        <v>1</v>
      </c>
      <c r="BR35" s="7">
        <v>1</v>
      </c>
      <c r="BS35" s="7">
        <v>2</v>
      </c>
      <c r="BT35" s="7">
        <v>1</v>
      </c>
      <c r="BU35" s="7">
        <v>3</v>
      </c>
      <c r="BV35" s="7">
        <v>1</v>
      </c>
      <c r="BW35" s="7">
        <v>3</v>
      </c>
      <c r="BX35" s="7">
        <v>1</v>
      </c>
      <c r="BY35" s="7">
        <v>1</v>
      </c>
      <c r="BZ35" s="7">
        <v>1</v>
      </c>
      <c r="CA35" s="7">
        <v>2</v>
      </c>
      <c r="CB35" s="7">
        <v>1</v>
      </c>
      <c r="CC35" s="7">
        <v>5</v>
      </c>
      <c r="CD35" s="7">
        <v>1</v>
      </c>
      <c r="CE35" s="101">
        <v>2</v>
      </c>
      <c r="CF35" s="101">
        <v>1</v>
      </c>
      <c r="CG35" s="102">
        <f>COUNTIF(AL35,"&gt;=1")+COUNTIF(AN35,"&gt;=1")+COUNTIF(AY35,"&gt;=1")+COUNTIF(AX35,"&gt;=1")</f>
        <v>1</v>
      </c>
      <c r="CH35" s="101">
        <f t="shared" si="50"/>
        <v>1</v>
      </c>
      <c r="CI35" s="101">
        <v>2</v>
      </c>
      <c r="CJ35" s="101">
        <v>1</v>
      </c>
      <c r="CK35" s="12" t="s">
        <v>238</v>
      </c>
      <c r="CL35" s="13">
        <v>40</v>
      </c>
      <c r="CM35" s="12">
        <v>1</v>
      </c>
      <c r="CN35" s="99" t="s">
        <v>0</v>
      </c>
      <c r="CO35" s="103">
        <v>1</v>
      </c>
      <c r="CP35" s="11" t="s">
        <v>1</v>
      </c>
      <c r="CQ35" s="10" t="s">
        <v>250</v>
      </c>
      <c r="CR35" s="10" t="s">
        <v>250</v>
      </c>
      <c r="CS35" s="10" t="s">
        <v>251</v>
      </c>
      <c r="CT35" s="9" t="s">
        <v>0</v>
      </c>
      <c r="CU35" s="3" t="s">
        <v>1</v>
      </c>
      <c r="CV35" s="3" t="s">
        <v>221</v>
      </c>
      <c r="CW35" s="3" t="s">
        <v>0</v>
      </c>
      <c r="CX35" s="105">
        <v>0</v>
      </c>
      <c r="CY35" s="92">
        <v>0</v>
      </c>
      <c r="CZ35" s="6">
        <v>0</v>
      </c>
      <c r="DA35" s="3" t="s">
        <v>0</v>
      </c>
      <c r="DB35" s="105">
        <v>0</v>
      </c>
      <c r="DC35" s="92">
        <v>0</v>
      </c>
      <c r="DD35" s="6">
        <v>0</v>
      </c>
      <c r="DE35" s="3" t="s">
        <v>222</v>
      </c>
      <c r="DF35" s="3" t="s">
        <v>0</v>
      </c>
      <c r="DG35" s="105">
        <v>0</v>
      </c>
      <c r="DH35" s="92">
        <v>0</v>
      </c>
      <c r="DI35" s="6">
        <v>0</v>
      </c>
      <c r="DJ35" s="3" t="s">
        <v>0</v>
      </c>
      <c r="DK35" s="105">
        <v>0</v>
      </c>
      <c r="DL35" s="92">
        <v>0</v>
      </c>
      <c r="DM35" s="6">
        <v>0</v>
      </c>
      <c r="DN35" s="3" t="s">
        <v>223</v>
      </c>
      <c r="DO35" s="3" t="s">
        <v>0</v>
      </c>
      <c r="DP35" s="105">
        <v>0</v>
      </c>
      <c r="DQ35" s="106">
        <v>0</v>
      </c>
      <c r="DR35" s="6">
        <v>0</v>
      </c>
      <c r="DS35" s="3" t="s">
        <v>0</v>
      </c>
      <c r="DT35" s="105">
        <v>0</v>
      </c>
      <c r="DU35" s="106">
        <v>0</v>
      </c>
      <c r="DV35" s="6">
        <v>0</v>
      </c>
      <c r="DW35" s="3" t="s">
        <v>224</v>
      </c>
      <c r="DX35" s="3" t="s">
        <v>0</v>
      </c>
      <c r="DY35" s="105">
        <v>0</v>
      </c>
      <c r="DZ35" s="92">
        <v>0</v>
      </c>
      <c r="EA35" s="6">
        <v>0</v>
      </c>
      <c r="EB35" s="3" t="s">
        <v>0</v>
      </c>
      <c r="EC35" s="105">
        <v>0</v>
      </c>
      <c r="ED35" s="92">
        <v>0</v>
      </c>
      <c r="EE35" s="6">
        <v>0</v>
      </c>
      <c r="EF35" s="3" t="s">
        <v>225</v>
      </c>
      <c r="EG35" s="3" t="s">
        <v>0</v>
      </c>
      <c r="EH35" s="105">
        <v>0</v>
      </c>
      <c r="EI35" s="92">
        <v>0</v>
      </c>
      <c r="EJ35" s="6">
        <v>0</v>
      </c>
      <c r="EK35" s="3" t="s">
        <v>0</v>
      </c>
      <c r="EL35" s="105">
        <v>0</v>
      </c>
      <c r="EM35" s="106">
        <v>0</v>
      </c>
      <c r="EN35" s="6">
        <v>0</v>
      </c>
      <c r="EO35" s="3" t="s">
        <v>226</v>
      </c>
      <c r="EP35" s="3" t="s">
        <v>0</v>
      </c>
      <c r="EQ35" s="105">
        <v>0</v>
      </c>
      <c r="ER35" s="106">
        <v>0</v>
      </c>
      <c r="ES35" s="6">
        <v>0</v>
      </c>
      <c r="ET35" s="3" t="s">
        <v>0</v>
      </c>
      <c r="EU35" s="105">
        <v>0</v>
      </c>
      <c r="EV35" s="106">
        <v>0</v>
      </c>
      <c r="EW35" s="6">
        <v>0</v>
      </c>
      <c r="EX35" s="3" t="s">
        <v>227</v>
      </c>
      <c r="EY35" s="3" t="s">
        <v>0</v>
      </c>
      <c r="EZ35" s="105">
        <v>0</v>
      </c>
      <c r="FA35" s="106">
        <v>0</v>
      </c>
      <c r="FB35" s="6">
        <v>0</v>
      </c>
      <c r="FC35" s="3" t="s">
        <v>0</v>
      </c>
      <c r="FD35" s="105">
        <v>0</v>
      </c>
      <c r="FE35" s="106">
        <v>0</v>
      </c>
      <c r="FF35" s="6">
        <v>0</v>
      </c>
      <c r="FG35" s="3" t="s">
        <v>228</v>
      </c>
      <c r="FH35" s="3" t="s">
        <v>0</v>
      </c>
      <c r="FI35" s="105">
        <v>0</v>
      </c>
      <c r="FJ35" s="106">
        <v>0</v>
      </c>
      <c r="FK35" s="6">
        <v>0</v>
      </c>
      <c r="FL35" s="3" t="s">
        <v>0</v>
      </c>
      <c r="FM35" s="105">
        <v>0</v>
      </c>
      <c r="FN35" s="106">
        <v>0</v>
      </c>
      <c r="FO35" s="6">
        <v>0</v>
      </c>
      <c r="FP35" s="3" t="s">
        <v>229</v>
      </c>
      <c r="FQ35" s="3" t="s">
        <v>0</v>
      </c>
      <c r="FR35" s="105">
        <v>0</v>
      </c>
      <c r="FS35" s="106">
        <v>0</v>
      </c>
      <c r="FT35" s="6">
        <v>0</v>
      </c>
      <c r="FU35" s="3" t="s">
        <v>0</v>
      </c>
      <c r="FV35" s="105">
        <v>0</v>
      </c>
      <c r="FW35" s="106">
        <v>0</v>
      </c>
      <c r="FX35" s="6">
        <v>0</v>
      </c>
      <c r="FY35" s="43">
        <v>0</v>
      </c>
      <c r="FZ35" s="43">
        <v>0</v>
      </c>
      <c r="GA35" s="43">
        <v>0</v>
      </c>
      <c r="GB35" s="46">
        <v>0</v>
      </c>
      <c r="GC35" s="47">
        <v>2</v>
      </c>
      <c r="GD35" s="47">
        <v>2</v>
      </c>
      <c r="GE35" s="47">
        <v>2</v>
      </c>
      <c r="GF35" s="47">
        <v>2</v>
      </c>
      <c r="GG35" s="93">
        <v>0</v>
      </c>
      <c r="GH35" s="6">
        <v>0</v>
      </c>
      <c r="GI35" s="92">
        <v>0</v>
      </c>
      <c r="GJ35" s="6">
        <v>0</v>
      </c>
      <c r="GK35" s="92">
        <v>0</v>
      </c>
      <c r="GL35" s="6">
        <v>0</v>
      </c>
      <c r="GM35" s="92">
        <v>0</v>
      </c>
      <c r="GN35" s="6">
        <v>0</v>
      </c>
      <c r="GO35" s="92">
        <v>0</v>
      </c>
      <c r="GP35" s="6">
        <v>0</v>
      </c>
      <c r="GQ35" s="8">
        <v>0</v>
      </c>
      <c r="GR35" s="6">
        <v>0</v>
      </c>
      <c r="GS35" s="8">
        <v>0</v>
      </c>
      <c r="GT35" s="6">
        <v>0</v>
      </c>
      <c r="GU35" s="7"/>
      <c r="GV35" s="3"/>
      <c r="GW35" s="6" t="s">
        <v>272</v>
      </c>
      <c r="GX35" s="5"/>
      <c r="GY35" s="4"/>
      <c r="GZ35" s="107"/>
      <c r="HA35" s="107"/>
      <c r="HB35" s="107"/>
      <c r="HC35" s="107"/>
      <c r="HD35" s="108"/>
      <c r="HE35" s="108"/>
      <c r="HF35" s="108"/>
      <c r="HG35" s="108"/>
      <c r="HH35" s="108"/>
      <c r="HI35" s="108"/>
      <c r="HJ35" s="3">
        <v>20936</v>
      </c>
      <c r="HK35" s="2" t="s">
        <v>324</v>
      </c>
      <c r="HL35" s="105"/>
    </row>
    <row r="36" spans="1:269" s="1" customFormat="1" x14ac:dyDescent="0.45">
      <c r="A36" s="44">
        <v>1.1000000000000001</v>
      </c>
      <c r="B36" s="128" t="s">
        <v>368</v>
      </c>
      <c r="C36" s="135">
        <v>198</v>
      </c>
      <c r="D36" s="2">
        <v>2</v>
      </c>
      <c r="E36" s="2">
        <v>46</v>
      </c>
      <c r="F36" s="18" t="e">
        <f>#REF!/#REF!/#REF!</f>
        <v>#REF!</v>
      </c>
      <c r="G36" s="97">
        <v>43664</v>
      </c>
      <c r="H36" s="3" t="s">
        <v>1</v>
      </c>
      <c r="I36" s="3">
        <v>20</v>
      </c>
      <c r="J36" s="11" t="str">
        <f>IF(I36&gt;=21,"4(≧21)",IF(I36&gt;=11,"3(11-20)",IF(I36&gt;=6,"2(6-10)",IF(I36&gt;=0,"1(≦5)",IF(I36=0," ")))))</f>
        <v>3(11-20)</v>
      </c>
      <c r="K36" s="3">
        <v>64</v>
      </c>
      <c r="L36" s="10" t="s">
        <v>389</v>
      </c>
      <c r="M36" s="17" t="s">
        <v>1</v>
      </c>
      <c r="N36" s="16" t="e">
        <f>E36-M36</f>
        <v>#VALUE!</v>
      </c>
      <c r="O36" s="15">
        <v>8</v>
      </c>
      <c r="P36" s="9" t="s">
        <v>1</v>
      </c>
      <c r="Q36" s="12" t="s">
        <v>1</v>
      </c>
      <c r="R36" s="8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11" t="s">
        <v>1</v>
      </c>
      <c r="X36" s="99">
        <f>COUNTIF(AL36:AS36,"&gt;=1")+COUNTIF(AX36,"&gt;=1")+COUNTIF(AX36,"&gt;=1")+COUNTIF(AZ36,"&gt;=1")+COUNTIF(BA36,"&gt;=1")+COUNTIF(BC36,"&gt;=1")</f>
        <v>0</v>
      </c>
      <c r="Y36" s="98">
        <f>COUNTIF(X36,"&gt;=1")</f>
        <v>0</v>
      </c>
      <c r="Z36" s="99">
        <f>COUNTIF(AT36:AW36,"&gt;=1")+COUNTIF(BB36,"&gt;=1")+COUNTIF(BD36,"&gt;=1")</f>
        <v>0</v>
      </c>
      <c r="AA36" s="98">
        <f>COUNTIF(Z36,"&gt;=1")</f>
        <v>0</v>
      </c>
      <c r="AB36" s="8">
        <f>COUNTIF(AD36,"&gt;=2")</f>
        <v>0</v>
      </c>
      <c r="AC36" s="98">
        <f>COUNTIF(AD36,"&gt;=1")</f>
        <v>0</v>
      </c>
      <c r="AD36" s="9">
        <f>COUNTIF(AL36:AX36,"&gt;=1")+COUNTIF(AZ36,"&gt;=1")+COUNTIF(BA36,"&gt;=1")+COUNTIF(BC36,"&gt;=1")</f>
        <v>0</v>
      </c>
      <c r="AE36" s="100">
        <f>COUNTIF(AL36:BD36,"&gt;=1")</f>
        <v>0</v>
      </c>
      <c r="AF36" s="98">
        <f>COUNTIF(AE36,"&gt;=2")</f>
        <v>0</v>
      </c>
      <c r="AG36" s="98">
        <f>COUNTIF(AE36,"&gt;=1")</f>
        <v>0</v>
      </c>
      <c r="AH36" s="7">
        <f>COUNTIF(AL36:AR36,"&gt;=1")+COUNTIF(AV36,"&gt;=1")+COUNTIF(AX36,"&gt;=1")+COUNTIF(AZ36,"&gt;=1")+COUNTIF(BA36,"&gt;=1")+COUNTIF(BC36,"&gt;=1")</f>
        <v>0</v>
      </c>
      <c r="AI36" s="7">
        <f>COUNTIF(AH36,"&gt;=2")</f>
        <v>0</v>
      </c>
      <c r="AJ36" s="7">
        <f>COUNTIF(AH36,"&gt;=1")</f>
        <v>0</v>
      </c>
      <c r="AK36" s="7">
        <f>X36+Z36</f>
        <v>0</v>
      </c>
      <c r="AL36" s="9"/>
      <c r="AM36" s="9"/>
      <c r="AN36" s="9"/>
      <c r="AO36" s="9"/>
      <c r="AP36" s="9"/>
      <c r="AQ36" s="9"/>
      <c r="AR36" s="9"/>
      <c r="AS36" s="14"/>
      <c r="AT36" s="10"/>
      <c r="AU36" s="10"/>
      <c r="AV36" s="9"/>
      <c r="AW36" s="10"/>
      <c r="AX36" s="9"/>
      <c r="AY36" s="10"/>
      <c r="AZ36" s="9"/>
      <c r="BA36" s="9"/>
      <c r="BB36" s="10"/>
      <c r="BC36" s="9"/>
      <c r="BD36" s="10"/>
      <c r="BE36" s="7">
        <f>COUNTIF(AL36:AS36,"&gt;=1")+COUNTIF(AX36,"&gt;=1")+COUNTIF(AZ36,"&gt;=1")+COUNTIF(BA36,"&gt;=1")+COUNTIF(BC36,"&gt;=1")</f>
        <v>0</v>
      </c>
      <c r="BF36" s="7">
        <f>COUNTIF(BE36,"&gt;=1")</f>
        <v>0</v>
      </c>
      <c r="BG36" s="7">
        <f>COUNTIF(AT36:AW36,"&gt;=1")+COUNTIF(AY36,"&gt;=1")+COUNTIF(BB36,"&gt;=1")+COUNTIF(BD36,"&gt;=1")</f>
        <v>0</v>
      </c>
      <c r="BH36" s="7">
        <f>COUNTIF(BG36,"&gt;=1")</f>
        <v>0</v>
      </c>
      <c r="BI36" s="7">
        <f>COUNTIF(BD36,"&gt;=1")+COUNTIF(BC36,"&gt;=1")+COUNTIF(BB36,"&gt;=1")+COUNTIF(BA36,"&gt;=1")+COUNTIF(AZ36,"&gt;=1")</f>
        <v>0</v>
      </c>
      <c r="BJ36" s="7">
        <f>COUNTIF(BI36,"&gt;=1")</f>
        <v>0</v>
      </c>
      <c r="BK36" s="7">
        <f>COUNTIF(BC36,"&gt;=1")+COUNTIF(BA36,"&gt;=1")+COUNTIF(AZ36,"&gt;=1")</f>
        <v>0</v>
      </c>
      <c r="BL36" s="7">
        <f>COUNTIF(BK36,"&gt;=1")</f>
        <v>0</v>
      </c>
      <c r="BM36" s="7">
        <f>COUNTIF(AZ36,"&gt;=1")+COUNTIF(BC36,"&gt;=1")+COUNTIF(BA36,"&gt;=1")+COUNTIF(AX36,"&gt;=1")+COUNTIF(AN36,"&gt;=1")</f>
        <v>0</v>
      </c>
      <c r="BN36" s="7">
        <f>COUNTIF(BM36,"&gt;=1")</f>
        <v>0</v>
      </c>
      <c r="BO36" s="7">
        <f>COUNTIF(AL36,"&gt;=1")+COUNTIF(AN36,"&gt;=1")+COUNTIF(AX36,"&gt;=1")+COUNTIF(AY36,"&gt;=1")</f>
        <v>0</v>
      </c>
      <c r="BP36" s="7">
        <f>COUNTIF(BO36,"&gt;=1")</f>
        <v>0</v>
      </c>
      <c r="BQ36" s="7">
        <f>COUNTIF(AL36,"&gt;=1")+COUNTIF(AN36,"&gt;=1")+COUNTIF(AX36,"&gt;=1")</f>
        <v>0</v>
      </c>
      <c r="BR36" s="7">
        <f>COUNTIF(BQ36,"&gt;=1")</f>
        <v>0</v>
      </c>
      <c r="BS36" s="7">
        <f>COUNTIF(AL36,"&gt;=1")+COUNTIF(AM36,"&gt;=1")</f>
        <v>0</v>
      </c>
      <c r="BT36" s="7">
        <f>COUNTIF(BS36,"&gt;=1")</f>
        <v>0</v>
      </c>
      <c r="BU36" s="7">
        <f>COUNTIF(AM36,"&gt;=1")+COUNTIF(AO36,"&gt;=1")+COUNTIF(AP36,"&gt;=1")+COUNTIF(AQ36,"&gt;=1")+COUNTIF(AR36,"&gt;=1")+COUNTIF(AS36,"&gt;=1")+COUNTIF(AT36,"&gt;=1")+COUNTIF(AU36,"&gt;=1")+COUNTIF(AV36,"&gt;=1")+COUNTIF(AW36,"&gt;=1")</f>
        <v>0</v>
      </c>
      <c r="BV36" s="7">
        <f>COUNTIF(BU36,"&gt;=1")</f>
        <v>0</v>
      </c>
      <c r="BW36" s="7">
        <f>COUNTIF(AO36,"&gt;=1")+COUNTIF(AQ36,"&gt;=1")+COUNTIF(AR36,"&gt;=1")+COUNTIF(AV36,"&gt;=1")+COUNTIF(AM36,"&gt;=1")+COUNTIF(AP36,"&gt;=1")</f>
        <v>0</v>
      </c>
      <c r="BX36" s="7">
        <f>COUNTIF(BW36,"&gt;=1")</f>
        <v>0</v>
      </c>
      <c r="BY36" s="7">
        <f>COUNTIF(AP36,"&gt;=1")+COUNTIF(AR36,"&gt;=1")+COUNTIF(AS36,"&gt;=1")+COUNTIF(AO36,"&gt;=1")+COUNTIF(AQ36,"&gt;=1")</f>
        <v>0</v>
      </c>
      <c r="BZ36" s="7">
        <f>COUNTIF(BY36,"&gt;=1")</f>
        <v>0</v>
      </c>
      <c r="CA36" s="7">
        <f>COUNTIF(BD36,"&gt;=1")+COUNTIF(BC36,"&gt;=1")+COUNTIF(BA36,"&gt;=1")+COUNTIF(BB36,"&gt;=1")</f>
        <v>0</v>
      </c>
      <c r="CB36" s="7">
        <f>COUNTIF(CA36,"&gt;=1")</f>
        <v>0</v>
      </c>
      <c r="CC36" s="7">
        <f>COUNTIF(AL36,"&gt;=1")+COUNTIF(AM36,"&gt;=1")+COUNTIF(AN36,"&gt;=1")+COUNTIF(AO36,"&gt;=1")+COUNTIF(AP36,"&gt;=1")+COUNTIF(AQ36,"&gt;=1")+COUNTIF(AR36,"&gt;=1")+COUNTIF(AS36,"&gt;=1")+COUNTIF(AT36,"&gt;=1")+COUNTIF(AU36,"&gt;=1")+COUNTIF(AV36,"&gt;=1")+COUNTIF(AW36,"&gt;=1")+COUNTIF(AX36,"&gt;=1")+COUNTIF(AY36,"&gt;=1")+COUNTIF(AZ36,"&gt;=1")</f>
        <v>0</v>
      </c>
      <c r="CD36" s="7">
        <f>COUNTIF(CC36,"&gt;=1")</f>
        <v>0</v>
      </c>
      <c r="CE36" s="101">
        <f>COUNTIF(AO36,"&gt;=1")+COUNTIF(AP36,"&gt;=1")+COUNTIF(AQ36,"&gt;=1")+COUNTIF(AR36,"&gt;=1")+COUNTIF(AS36,"&gt;=1")+COUNTIF(AU36,"&gt;=1")+COUNTIF(AV36,"&gt;=1")+COUNTIF(AW36,"&gt;=1")+COUNTIF(AT36,"&gt;=1")</f>
        <v>0</v>
      </c>
      <c r="CF36" s="101">
        <f>COUNTIF(CE36,"&gt;=1")</f>
        <v>0</v>
      </c>
      <c r="CG36" s="7">
        <f>COUNTIF(AL36,"&gt;=1")+COUNTIF(AN36,"&gt;=1")+COUNTIF(BA36,"&gt;=1")</f>
        <v>0</v>
      </c>
      <c r="CH36" s="101">
        <f t="shared" si="50"/>
        <v>0</v>
      </c>
      <c r="CI36" s="101">
        <f>COUNTIF(BB36,"&gt;=1")+COUNTIF(BC36,"&gt;=1")+COUNTIF(BD36,"&gt;=1")+COUNTIF(BA36,"&gt;=1")</f>
        <v>0</v>
      </c>
      <c r="CJ36" s="101">
        <f>COUNTIF(CI36,"&gt;=1")</f>
        <v>0</v>
      </c>
      <c r="CK36" s="12" t="s">
        <v>0</v>
      </c>
      <c r="CL36" s="13" t="s">
        <v>0</v>
      </c>
      <c r="CM36" s="12" t="s">
        <v>0</v>
      </c>
      <c r="CN36" s="99" t="s">
        <v>0</v>
      </c>
      <c r="CO36" s="103" t="s">
        <v>1</v>
      </c>
      <c r="CP36" s="11" t="s">
        <v>1</v>
      </c>
      <c r="CQ36" s="10" t="s">
        <v>1</v>
      </c>
      <c r="CR36" s="10" t="s">
        <v>1</v>
      </c>
      <c r="CS36" s="10" t="s">
        <v>0</v>
      </c>
      <c r="CT36" s="9">
        <v>0</v>
      </c>
      <c r="CU36" s="3">
        <v>1</v>
      </c>
      <c r="CV36" s="3" t="s">
        <v>235</v>
      </c>
      <c r="CW36" s="104">
        <v>4</v>
      </c>
      <c r="CX36" s="105">
        <f>CW36-3</f>
        <v>1</v>
      </c>
      <c r="CY36" s="92">
        <f>COUNTIF(CX36,"&gt;=1")</f>
        <v>1</v>
      </c>
      <c r="CZ36" s="6">
        <v>0</v>
      </c>
      <c r="DA36" s="104">
        <v>4</v>
      </c>
      <c r="DB36" s="105">
        <f>DA36-3</f>
        <v>1</v>
      </c>
      <c r="DC36" s="92">
        <f>COUNTIF(DB36,"&gt;=1")</f>
        <v>1</v>
      </c>
      <c r="DD36" s="6">
        <v>0</v>
      </c>
      <c r="DE36" s="3" t="s">
        <v>157</v>
      </c>
      <c r="DF36" s="104">
        <v>8</v>
      </c>
      <c r="DG36" s="105">
        <f>DF36-3</f>
        <v>5</v>
      </c>
      <c r="DH36" s="92">
        <f>COUNTIF(DG36,"&gt;=1")</f>
        <v>1</v>
      </c>
      <c r="DI36" s="6">
        <v>0</v>
      </c>
      <c r="DJ36" s="104">
        <v>8</v>
      </c>
      <c r="DK36" s="105">
        <f>DJ36-3</f>
        <v>5</v>
      </c>
      <c r="DL36" s="92">
        <f>COUNTIF(DK36,"&gt;=1")</f>
        <v>1</v>
      </c>
      <c r="DM36" s="6">
        <v>0</v>
      </c>
      <c r="DN36" s="3" t="s">
        <v>161</v>
      </c>
      <c r="DO36" s="104">
        <v>7</v>
      </c>
      <c r="DP36" s="105">
        <f>DO36-3</f>
        <v>4</v>
      </c>
      <c r="DQ36" s="92">
        <f>COUNTIF(DP36,"&gt;=1")</f>
        <v>1</v>
      </c>
      <c r="DR36" s="6">
        <v>1</v>
      </c>
      <c r="DS36" s="104">
        <v>7</v>
      </c>
      <c r="DT36" s="105">
        <f>DS36-3</f>
        <v>4</v>
      </c>
      <c r="DU36" s="92">
        <f>COUNTIF(DT36,"&gt;=1")</f>
        <v>1</v>
      </c>
      <c r="DV36" s="6">
        <v>0</v>
      </c>
      <c r="DW36" s="3" t="s">
        <v>164</v>
      </c>
      <c r="DX36" s="3" t="s">
        <v>1</v>
      </c>
      <c r="DY36" s="105">
        <v>0</v>
      </c>
      <c r="DZ36" s="92">
        <f>COUNTIF(DY36,"&gt;=1")</f>
        <v>0</v>
      </c>
      <c r="EA36" s="6">
        <v>0</v>
      </c>
      <c r="EB36" s="3" t="s">
        <v>1</v>
      </c>
      <c r="EC36" s="105">
        <v>0</v>
      </c>
      <c r="ED36" s="92">
        <f>COUNTIF(EC36,"&gt;=1")</f>
        <v>0</v>
      </c>
      <c r="EE36" s="6">
        <v>0</v>
      </c>
      <c r="EF36" s="3" t="s">
        <v>166</v>
      </c>
      <c r="EG36" s="104">
        <v>8</v>
      </c>
      <c r="EH36" s="105">
        <f>EG36-3</f>
        <v>5</v>
      </c>
      <c r="EI36" s="92">
        <f>COUNTIF(EH36,"&gt;=1")</f>
        <v>1</v>
      </c>
      <c r="EJ36" s="6">
        <v>0</v>
      </c>
      <c r="EK36" s="104">
        <v>8</v>
      </c>
      <c r="EL36" s="105">
        <f>EK36-3</f>
        <v>5</v>
      </c>
      <c r="EM36" s="92">
        <f>COUNTIF(EL36,"&gt;=1")</f>
        <v>1</v>
      </c>
      <c r="EN36" s="6">
        <v>0</v>
      </c>
      <c r="EO36" s="3" t="s">
        <v>170</v>
      </c>
      <c r="EP36" s="104">
        <v>8</v>
      </c>
      <c r="EQ36" s="105">
        <f>EP36-3</f>
        <v>5</v>
      </c>
      <c r="ER36" s="92">
        <f>COUNTIF(EQ36,"&gt;=1")</f>
        <v>1</v>
      </c>
      <c r="ES36" s="6">
        <v>0</v>
      </c>
      <c r="ET36" s="104">
        <v>8</v>
      </c>
      <c r="EU36" s="105">
        <f>ET36-3</f>
        <v>5</v>
      </c>
      <c r="EV36" s="92">
        <f>COUNTIF(EU36,"&gt;=1")</f>
        <v>1</v>
      </c>
      <c r="EW36" s="6">
        <v>0</v>
      </c>
      <c r="EX36" s="3" t="s">
        <v>172</v>
      </c>
      <c r="EY36" s="3" t="s">
        <v>1</v>
      </c>
      <c r="EZ36" s="105" t="e">
        <f>EY36-3</f>
        <v>#VALUE!</v>
      </c>
      <c r="FA36" s="92">
        <f>COUNTIF(EZ36,"&gt;=1")</f>
        <v>0</v>
      </c>
      <c r="FB36" s="6">
        <v>0</v>
      </c>
      <c r="FC36" s="3" t="s">
        <v>1</v>
      </c>
      <c r="FD36" s="105" t="e">
        <f>FC36-3</f>
        <v>#VALUE!</v>
      </c>
      <c r="FE36" s="92">
        <f>COUNTIF(FD36,"&gt;=1")</f>
        <v>0</v>
      </c>
      <c r="FF36" s="6">
        <v>0</v>
      </c>
      <c r="FG36" s="3" t="s">
        <v>175</v>
      </c>
      <c r="FH36" s="3" t="s">
        <v>0</v>
      </c>
      <c r="FI36" s="105" t="e">
        <f>FH36-3</f>
        <v>#VALUE!</v>
      </c>
      <c r="FJ36" s="92">
        <f>COUNTIF(FI36,"&gt;=1")</f>
        <v>0</v>
      </c>
      <c r="FK36" s="6">
        <v>0</v>
      </c>
      <c r="FL36" s="3" t="s">
        <v>1</v>
      </c>
      <c r="FM36" s="105" t="e">
        <f>FL36-3</f>
        <v>#VALUE!</v>
      </c>
      <c r="FN36" s="92">
        <f>COUNTIF(FM36,"&gt;=1")</f>
        <v>0</v>
      </c>
      <c r="FO36" s="6">
        <v>0</v>
      </c>
      <c r="FP36" s="3" t="s">
        <v>177</v>
      </c>
      <c r="FQ36" s="3" t="s">
        <v>0</v>
      </c>
      <c r="FR36" s="105" t="e">
        <f>FQ36-3</f>
        <v>#VALUE!</v>
      </c>
      <c r="FS36" s="92">
        <f>COUNTIF(FR36,"&gt;=1")</f>
        <v>0</v>
      </c>
      <c r="FT36" s="6">
        <v>0</v>
      </c>
      <c r="FU36" s="3" t="s">
        <v>0</v>
      </c>
      <c r="FV36" s="105" t="e">
        <f>FU36-3</f>
        <v>#VALUE!</v>
      </c>
      <c r="FW36" s="92">
        <f>COUNTIF(FV36,"&gt;=1")</f>
        <v>0</v>
      </c>
      <c r="FX36" s="6">
        <v>0</v>
      </c>
      <c r="FY36" s="43">
        <f>FW36+FS36+FN36+FJ36+FE36+FA36+EV36+ER36+EM36+EI36+ED36+DZ36+DU36+DQ36+DL36+DH36+DC36+CY36</f>
        <v>10</v>
      </c>
      <c r="FZ36" s="43">
        <f>COUNTIF(FY36,"&gt;=7")</f>
        <v>1</v>
      </c>
      <c r="GA36" s="43">
        <f>COUNTIF(FY36,"&gt;=8")</f>
        <v>1</v>
      </c>
      <c r="GB36" s="46">
        <f>COUNTIF(FY36,"&gt;=3")</f>
        <v>1</v>
      </c>
      <c r="GC36" s="47">
        <f>IF(AND(AI36=1,FZ36=1),1,IF(AND(AI36=1,FZ36=0),2,IF(AND(AI36=0,FZ36=1),3,IF(AND(AI36=0,FZ36=0),4))))</f>
        <v>3</v>
      </c>
      <c r="GD36" s="47" t="s">
        <v>184</v>
      </c>
      <c r="GE36" s="47">
        <f>IF(AND(AB36=1,FZ36=1),1,IF(AND(AB36=1,FZ36=0),2,IF(AND(AB36=0,FZ36=1),3,IF(AND(AB36=0,FZ36=0),4))))</f>
        <v>3</v>
      </c>
      <c r="GF36" s="47">
        <f>IF(AND(AB36=1,GA36=1),1,IF(AND(AB36=1,GA36=0),2,IF(AND(AB36=0,GA36=1),3,IF(AND(AB36=0,GA36=0),4))))</f>
        <v>3</v>
      </c>
      <c r="GG36" s="93" t="e">
        <f>FV36+FR36+FM36+FI36+FD36+EZ36+EU36+EQ36+EL36+EH36+EC36+DY36+DT36+DP36+DK36+DG36+DB36+CX36</f>
        <v>#VALUE!</v>
      </c>
      <c r="GH36" s="6">
        <f>FX36+FT36+FO36+FK36+FF36+FB36+EW36+ES36+EN36+EJ36+EE36+EA36+DV36+DR36+DM36+DI36+DD36+CZ36</f>
        <v>1</v>
      </c>
      <c r="GI36" s="92">
        <f>FW36+FS36+FN36+FJ36+FE36+FA36+EV36+ER36+EM36+EI36+DU36+DQ36+DL36+DH36+DC36+CY36</f>
        <v>10</v>
      </c>
      <c r="GJ36" s="6">
        <f>FX36+FT36+FO36+FK36+FF36+FB36+EW36+ES36+EN36+EJ36+DV36+DR36+DM36+DI36+DD36+CZ36</f>
        <v>1</v>
      </c>
      <c r="GK36" s="92">
        <f>FW36+FS36+FN36+FJ36+FE36+FA36+EV36+ER36+EM36+EI36+DU36+DQ36+DC36+CY36</f>
        <v>8</v>
      </c>
      <c r="GL36" s="6">
        <f>FX36+FT36+FO36+FK36+FF36+FB36+EW36+ES36+EN36+EJ36+DV36+DR36+DD36+CZ36</f>
        <v>1</v>
      </c>
      <c r="GM36" s="92">
        <f>FW36+FS36+FN36+FJ36+FE36+FA36+EV36+ER36+DU36+DQ36+DC36+CY36</f>
        <v>6</v>
      </c>
      <c r="GN36" s="6">
        <f>FX36+FT36+FO36+FK36+FF36+FB36+EW36+ER36+DV36+DR36+DD36+CZ36</f>
        <v>2</v>
      </c>
      <c r="GO36" s="92">
        <f>CY36+DC36+DQ36+DU36+FA36+FE36+FJ36+FN36+FS36+FW36</f>
        <v>4</v>
      </c>
      <c r="GP36" s="6">
        <f>CZ36+DD36+DR36+DV36+FB36+FF36+FK36+FO36+FT36+FX36</f>
        <v>1</v>
      </c>
      <c r="GQ36" s="8">
        <f>DH36+DL36+DZ36+ED36+EI36+EM36+ER36+EV36</f>
        <v>6</v>
      </c>
      <c r="GR36" s="6">
        <f>DI36+DM36+EA36+EE36+EJ36+EN36+ES36+EW36</f>
        <v>0</v>
      </c>
      <c r="GS36" s="8">
        <f>GO36</f>
        <v>4</v>
      </c>
      <c r="GT36" s="6">
        <f>GR36</f>
        <v>0</v>
      </c>
      <c r="GU36" s="7"/>
      <c r="GV36" s="3"/>
      <c r="GW36" s="22" t="s">
        <v>301</v>
      </c>
      <c r="GX36" s="5">
        <v>1</v>
      </c>
      <c r="GY36" s="4"/>
      <c r="GZ36" s="107">
        <v>1</v>
      </c>
      <c r="HA36" s="107"/>
      <c r="HB36" s="107"/>
      <c r="HC36" s="107" t="s">
        <v>302</v>
      </c>
      <c r="HD36" s="108">
        <v>1</v>
      </c>
      <c r="HE36" s="108"/>
      <c r="HF36" s="108">
        <v>1</v>
      </c>
      <c r="HG36" s="108"/>
      <c r="HH36" s="108"/>
      <c r="HI36" s="108" t="s">
        <v>303</v>
      </c>
      <c r="HJ36" s="3">
        <v>21399</v>
      </c>
      <c r="HK36" s="2" t="s">
        <v>300</v>
      </c>
      <c r="HL36" s="105"/>
    </row>
    <row r="37" spans="1:269" s="1" customFormat="1" x14ac:dyDescent="0.45">
      <c r="A37" s="11">
        <v>1.2</v>
      </c>
      <c r="B37" s="133" t="s">
        <v>334</v>
      </c>
      <c r="C37" s="135">
        <v>199</v>
      </c>
      <c r="D37" s="2">
        <v>2</v>
      </c>
      <c r="E37" s="2">
        <v>32</v>
      </c>
      <c r="F37" s="18" t="e">
        <f>#REF!/#REF!/#REF!</f>
        <v>#REF!</v>
      </c>
      <c r="G37" s="97">
        <v>43671</v>
      </c>
      <c r="H37" s="3">
        <v>50</v>
      </c>
      <c r="I37" s="3">
        <v>9</v>
      </c>
      <c r="J37" s="11" t="str">
        <f>IF(I37&gt;=21,"4(≧21)",IF(I37&gt;=11,"3(11-20)",IF(I37&gt;=6,"2(6-10)",IF(I37&gt;=0,"1(≦5)",IF(I37=0," ")))))</f>
        <v>2(6-10)</v>
      </c>
      <c r="K37" s="3">
        <v>62</v>
      </c>
      <c r="L37" s="10" t="s">
        <v>389</v>
      </c>
      <c r="M37" s="17" t="s">
        <v>1</v>
      </c>
      <c r="N37" s="16" t="e">
        <f>E37-M37</f>
        <v>#VALUE!</v>
      </c>
      <c r="O37" s="15">
        <v>1</v>
      </c>
      <c r="P37" s="9">
        <v>8</v>
      </c>
      <c r="Q37" s="12">
        <v>12</v>
      </c>
      <c r="R37" s="8">
        <v>0</v>
      </c>
      <c r="S37" s="3">
        <v>1</v>
      </c>
      <c r="T37" s="3">
        <v>1</v>
      </c>
      <c r="U37" s="3">
        <v>0</v>
      </c>
      <c r="V37" s="3">
        <v>0</v>
      </c>
      <c r="W37" s="11">
        <v>1</v>
      </c>
      <c r="X37" s="99">
        <f>COUNTIF(AL37:AS37,"&gt;=1")+COUNTIF(AX37,"&gt;=1")+COUNTIF(AX37,"&gt;=1")+COUNTIF(AZ37,"&gt;=1")+COUNTIF(BA37,"&gt;=1")+COUNTIF(BC37,"&gt;=1")</f>
        <v>0</v>
      </c>
      <c r="Y37" s="98">
        <f>COUNTIF(X37,"&gt;=1")</f>
        <v>0</v>
      </c>
      <c r="Z37" s="99">
        <f>COUNTIF(AT37:AW37,"&gt;=1")+COUNTIF(BB37,"&gt;=1")+COUNTIF(BD37,"&gt;=1")</f>
        <v>0</v>
      </c>
      <c r="AA37" s="98">
        <f>COUNTIF(Z37,"&gt;=1")</f>
        <v>0</v>
      </c>
      <c r="AB37" s="8">
        <f>COUNTIF(AD37,"&gt;=2")</f>
        <v>0</v>
      </c>
      <c r="AC37" s="98">
        <f>COUNTIF(AD37,"&gt;=1")</f>
        <v>0</v>
      </c>
      <c r="AD37" s="9">
        <f>COUNTIF(AL37:AX37,"&gt;=1")+COUNTIF(AZ37,"&gt;=1")+COUNTIF(BA37,"&gt;=1")+COUNTIF(BC37,"&gt;=1")</f>
        <v>0</v>
      </c>
      <c r="AE37" s="100">
        <f>COUNTIF(AL37:BD37,"&gt;=1")</f>
        <v>0</v>
      </c>
      <c r="AF37" s="98">
        <f>COUNTIF(AE37,"&gt;=2")</f>
        <v>0</v>
      </c>
      <c r="AG37" s="98">
        <f>COUNTIF(AE37,"&gt;=1")</f>
        <v>0</v>
      </c>
      <c r="AH37" s="7">
        <f>COUNTIF(AL37:AR37,"&gt;=1")+COUNTIF(AV37,"&gt;=1")+COUNTIF(AX37,"&gt;=1")+COUNTIF(AZ37,"&gt;=1")+COUNTIF(BA37,"&gt;=1")+COUNTIF(BC37,"&gt;=1")</f>
        <v>0</v>
      </c>
      <c r="AI37" s="7">
        <f>COUNTIF(AH37,"&gt;=2")</f>
        <v>0</v>
      </c>
      <c r="AJ37" s="7">
        <f>COUNTIF(AH37,"&gt;=1")</f>
        <v>0</v>
      </c>
      <c r="AK37" s="7">
        <f>X37+Z37</f>
        <v>0</v>
      </c>
      <c r="AL37" s="9">
        <v>0</v>
      </c>
      <c r="AM37" s="9">
        <v>0</v>
      </c>
      <c r="AN37" s="9" t="s">
        <v>1</v>
      </c>
      <c r="AO37" s="9">
        <v>0</v>
      </c>
      <c r="AP37" s="9" t="s">
        <v>1</v>
      </c>
      <c r="AQ37" s="9" t="s">
        <v>1</v>
      </c>
      <c r="AR37" s="9" t="s">
        <v>1</v>
      </c>
      <c r="AS37" s="14">
        <v>0</v>
      </c>
      <c r="AT37" s="10">
        <v>0</v>
      </c>
      <c r="AU37" s="10">
        <v>0</v>
      </c>
      <c r="AV37" s="9">
        <v>0</v>
      </c>
      <c r="AW37" s="10">
        <v>0</v>
      </c>
      <c r="AX37" s="9">
        <v>0</v>
      </c>
      <c r="AY37" s="10">
        <v>0</v>
      </c>
      <c r="AZ37" s="9">
        <v>0</v>
      </c>
      <c r="BA37" s="9">
        <v>0</v>
      </c>
      <c r="BB37" s="10">
        <v>0</v>
      </c>
      <c r="BC37" s="9">
        <v>0</v>
      </c>
      <c r="BD37" s="10">
        <v>0</v>
      </c>
      <c r="BE37" s="7">
        <f>COUNTIF(AL37:AS37,"&gt;=1")+COUNTIF(AX37,"&gt;=1")+COUNTIF(AZ37,"&gt;=1")+COUNTIF(BA37,"&gt;=1")+COUNTIF(BC37,"&gt;=1")</f>
        <v>0</v>
      </c>
      <c r="BF37" s="7">
        <f>COUNTIF(BE37,"&gt;=1")</f>
        <v>0</v>
      </c>
      <c r="BG37" s="7">
        <f>COUNTIF(AT37:AW37,"&gt;=1")+COUNTIF(AY37,"&gt;=1")+COUNTIF(BB37,"&gt;=1")+COUNTIF(BD37,"&gt;=1")</f>
        <v>0</v>
      </c>
      <c r="BH37" s="7">
        <f>COUNTIF(BG37,"&gt;=1")</f>
        <v>0</v>
      </c>
      <c r="BI37" s="7">
        <f>COUNTIF(BD37,"&gt;=1")+COUNTIF(BC37,"&gt;=1")+COUNTIF(BB37,"&gt;=1")+COUNTIF(BA37,"&gt;=1")+COUNTIF(AZ37,"&gt;=1")</f>
        <v>0</v>
      </c>
      <c r="BJ37" s="7">
        <f>COUNTIF(BI37,"&gt;=1")</f>
        <v>0</v>
      </c>
      <c r="BK37" s="7">
        <f>COUNTIF(BC37,"&gt;=1")+COUNTIF(BA37,"&gt;=1")+COUNTIF(AZ37,"&gt;=1")</f>
        <v>0</v>
      </c>
      <c r="BL37" s="7">
        <f>COUNTIF(BK37,"&gt;=1")</f>
        <v>0</v>
      </c>
      <c r="BM37" s="7">
        <f>COUNTIF(AZ37,"&gt;=1")+COUNTIF(BC37,"&gt;=1")+COUNTIF(BA37,"&gt;=1")+COUNTIF(AX37,"&gt;=1")+COUNTIF(AN37,"&gt;=1")</f>
        <v>0</v>
      </c>
      <c r="BN37" s="7">
        <f>COUNTIF(BM37,"&gt;=1")</f>
        <v>0</v>
      </c>
      <c r="BO37" s="7">
        <f>COUNTIF(AL37,"&gt;=1")+COUNTIF(AN37,"&gt;=1")+COUNTIF(AX37,"&gt;=1")+COUNTIF(AY37,"&gt;=1")</f>
        <v>0</v>
      </c>
      <c r="BP37" s="7">
        <f>COUNTIF(BO37,"&gt;=1")</f>
        <v>0</v>
      </c>
      <c r="BQ37" s="7">
        <f>COUNTIF(AL37,"&gt;=1")+COUNTIF(AN37,"&gt;=1")+COUNTIF(AX37,"&gt;=1")</f>
        <v>0</v>
      </c>
      <c r="BR37" s="7">
        <f>COUNTIF(BQ37,"&gt;=1")</f>
        <v>0</v>
      </c>
      <c r="BS37" s="7">
        <f>COUNTIF(AL37,"&gt;=1")+COUNTIF(AM37,"&gt;=1")</f>
        <v>0</v>
      </c>
      <c r="BT37" s="7">
        <f>COUNTIF(BS37,"&gt;=1")</f>
        <v>0</v>
      </c>
      <c r="BU37" s="7">
        <f>COUNTIF(AM37,"&gt;=1")+COUNTIF(AO37,"&gt;=1")+COUNTIF(AP37,"&gt;=1")+COUNTIF(AQ37,"&gt;=1")+COUNTIF(AR37,"&gt;=1")+COUNTIF(AS37,"&gt;=1")+COUNTIF(AT37,"&gt;=1")+COUNTIF(AU37,"&gt;=1")+COUNTIF(AV37,"&gt;=1")+COUNTIF(AW37,"&gt;=1")</f>
        <v>0</v>
      </c>
      <c r="BV37" s="7">
        <f>COUNTIF(BU37,"&gt;=1")</f>
        <v>0</v>
      </c>
      <c r="BW37" s="7">
        <f>COUNTIF(AO37,"&gt;=1")+COUNTIF(AQ37,"&gt;=1")+COUNTIF(AR37,"&gt;=1")+COUNTIF(AV37,"&gt;=1")+COUNTIF(AM37,"&gt;=1")+COUNTIF(AP37,"&gt;=1")</f>
        <v>0</v>
      </c>
      <c r="BX37" s="7">
        <f>COUNTIF(BW37,"&gt;=1")</f>
        <v>0</v>
      </c>
      <c r="BY37" s="7">
        <f>COUNTIF(AP37,"&gt;=1")+COUNTIF(AR37,"&gt;=1")+COUNTIF(AS37,"&gt;=1")+COUNTIF(AO37,"&gt;=1")+COUNTIF(AQ37,"&gt;=1")</f>
        <v>0</v>
      </c>
      <c r="BZ37" s="7">
        <f>COUNTIF(BY37,"&gt;=1")</f>
        <v>0</v>
      </c>
      <c r="CA37" s="7">
        <f>COUNTIF(BD37,"&gt;=1")+COUNTIF(BC37,"&gt;=1")+COUNTIF(BA37,"&gt;=1")+COUNTIF(BB37,"&gt;=1")</f>
        <v>0</v>
      </c>
      <c r="CB37" s="7">
        <f>COUNTIF(CA37,"&gt;=1")</f>
        <v>0</v>
      </c>
      <c r="CC37" s="7">
        <f>COUNTIF(AL37,"&gt;=1")+COUNTIF(AM37,"&gt;=1")+COUNTIF(AN37,"&gt;=1")+COUNTIF(AO37,"&gt;=1")+COUNTIF(AP37,"&gt;=1")+COUNTIF(AQ37,"&gt;=1")+COUNTIF(AR37,"&gt;=1")+COUNTIF(AS37,"&gt;=1")+COUNTIF(AT37,"&gt;=1")+COUNTIF(AU37,"&gt;=1")+COUNTIF(AV37,"&gt;=1")+COUNTIF(AW37,"&gt;=1")+COUNTIF(AX37,"&gt;=1")+COUNTIF(AY37,"&gt;=1")+COUNTIF(AZ37,"&gt;=1")</f>
        <v>0</v>
      </c>
      <c r="CD37" s="7">
        <f>COUNTIF(CC37,"&gt;=1")</f>
        <v>0</v>
      </c>
      <c r="CE37" s="101">
        <f>COUNTIF(AO37,"&gt;=1")+COUNTIF(AP37,"&gt;=1")+COUNTIF(AQ37,"&gt;=1")+COUNTIF(AR37,"&gt;=1")+COUNTIF(AS37,"&gt;=1")+COUNTIF(AU37,"&gt;=1")+COUNTIF(AV37,"&gt;=1")+COUNTIF(AW37,"&gt;=1")+COUNTIF(AT37,"&gt;=1")</f>
        <v>0</v>
      </c>
      <c r="CF37" s="101">
        <f>COUNTIF(CE37,"&gt;=1")</f>
        <v>0</v>
      </c>
      <c r="CG37" s="7">
        <f>COUNTIF(AL37,"&gt;=1")+COUNTIF(AN37,"&gt;=1")+COUNTIF(BA37,"&gt;=1")</f>
        <v>0</v>
      </c>
      <c r="CH37" s="101">
        <f t="shared" si="50"/>
        <v>0</v>
      </c>
      <c r="CI37" s="101">
        <f>COUNTIF(BB37,"&gt;=1")+COUNTIF(BC37,"&gt;=1")+COUNTIF(BD37,"&gt;=1")+COUNTIF(BA37,"&gt;=1")</f>
        <v>0</v>
      </c>
      <c r="CJ37" s="101">
        <f>COUNTIF(CI37,"&gt;=1")</f>
        <v>0</v>
      </c>
      <c r="CK37" s="12" t="s">
        <v>347</v>
      </c>
      <c r="CL37" s="13">
        <v>39</v>
      </c>
      <c r="CM37" s="12" t="s">
        <v>0</v>
      </c>
      <c r="CN37" s="99" t="s">
        <v>0</v>
      </c>
      <c r="CO37" s="103">
        <v>1</v>
      </c>
      <c r="CP37" s="11" t="s">
        <v>1</v>
      </c>
      <c r="CQ37" s="10" t="s">
        <v>1</v>
      </c>
      <c r="CR37" s="10" t="s">
        <v>1</v>
      </c>
      <c r="CS37" s="10" t="s">
        <v>0</v>
      </c>
      <c r="CT37" s="9" t="s">
        <v>1</v>
      </c>
      <c r="CU37" s="3" t="s">
        <v>1</v>
      </c>
      <c r="CV37" s="3" t="s">
        <v>235</v>
      </c>
      <c r="CW37" s="3" t="s">
        <v>0</v>
      </c>
      <c r="CX37" s="105">
        <v>0</v>
      </c>
      <c r="CY37" s="92">
        <f>COUNTIF(CX37,"&gt;=1")</f>
        <v>0</v>
      </c>
      <c r="CZ37" s="6">
        <v>0</v>
      </c>
      <c r="DA37" s="3" t="s">
        <v>0</v>
      </c>
      <c r="DB37" s="105">
        <v>0</v>
      </c>
      <c r="DC37" s="92">
        <f>COUNTIF(DB37,"&gt;=1")</f>
        <v>0</v>
      </c>
      <c r="DD37" s="6">
        <v>0</v>
      </c>
      <c r="DE37" s="3" t="s">
        <v>157</v>
      </c>
      <c r="DF37" s="3" t="s">
        <v>0</v>
      </c>
      <c r="DG37" s="105">
        <v>0</v>
      </c>
      <c r="DH37" s="92">
        <f>COUNTIF(DG37,"&gt;=1")</f>
        <v>0</v>
      </c>
      <c r="DI37" s="6">
        <v>0</v>
      </c>
      <c r="DJ37" s="3" t="s">
        <v>0</v>
      </c>
      <c r="DK37" s="105">
        <v>0</v>
      </c>
      <c r="DL37" s="92">
        <f>COUNTIF(DK37,"&gt;=1")</f>
        <v>0</v>
      </c>
      <c r="DM37" s="6">
        <v>0</v>
      </c>
      <c r="DN37" s="3" t="s">
        <v>161</v>
      </c>
      <c r="DO37" s="3" t="s">
        <v>0</v>
      </c>
      <c r="DP37" s="105">
        <v>0</v>
      </c>
      <c r="DQ37" s="92">
        <f>COUNTIF(DP37,"&gt;=1")</f>
        <v>0</v>
      </c>
      <c r="DR37" s="6">
        <v>0</v>
      </c>
      <c r="DS37" s="3" t="s">
        <v>0</v>
      </c>
      <c r="DT37" s="105">
        <v>0</v>
      </c>
      <c r="DU37" s="92">
        <f>COUNTIF(DT37,"&gt;=1")</f>
        <v>0</v>
      </c>
      <c r="DV37" s="6">
        <v>0</v>
      </c>
      <c r="DW37" s="3" t="s">
        <v>164</v>
      </c>
      <c r="DX37" s="3" t="s">
        <v>0</v>
      </c>
      <c r="DY37" s="105">
        <v>0</v>
      </c>
      <c r="DZ37" s="92">
        <f>COUNTIF(DY37,"&gt;=1")</f>
        <v>0</v>
      </c>
      <c r="EA37" s="6">
        <v>0</v>
      </c>
      <c r="EB37" s="3" t="s">
        <v>0</v>
      </c>
      <c r="EC37" s="105">
        <v>0</v>
      </c>
      <c r="ED37" s="92">
        <f>COUNTIF(EC37,"&gt;=1")</f>
        <v>0</v>
      </c>
      <c r="EE37" s="6">
        <v>0</v>
      </c>
      <c r="EF37" s="3" t="s">
        <v>166</v>
      </c>
      <c r="EG37" s="3" t="s">
        <v>0</v>
      </c>
      <c r="EH37" s="105">
        <v>0</v>
      </c>
      <c r="EI37" s="92">
        <f>COUNTIF(EH37,"&gt;=1")</f>
        <v>0</v>
      </c>
      <c r="EJ37" s="6">
        <v>0</v>
      </c>
      <c r="EK37" s="3" t="s">
        <v>0</v>
      </c>
      <c r="EL37" s="105">
        <v>0</v>
      </c>
      <c r="EM37" s="92">
        <f>COUNTIF(EL37,"&gt;=1")</f>
        <v>0</v>
      </c>
      <c r="EN37" s="6">
        <v>0</v>
      </c>
      <c r="EO37" s="3" t="s">
        <v>170</v>
      </c>
      <c r="EP37" s="3" t="s">
        <v>0</v>
      </c>
      <c r="EQ37" s="105">
        <v>0</v>
      </c>
      <c r="ER37" s="92">
        <f>COUNTIF(EQ37,"&gt;=1")</f>
        <v>0</v>
      </c>
      <c r="ES37" s="6">
        <v>0</v>
      </c>
      <c r="ET37" s="3" t="s">
        <v>1</v>
      </c>
      <c r="EU37" s="105">
        <v>0</v>
      </c>
      <c r="EV37" s="92">
        <f>COUNTIF(EU37,"&gt;=1")</f>
        <v>0</v>
      </c>
      <c r="EW37" s="6">
        <v>0</v>
      </c>
      <c r="EX37" s="3" t="s">
        <v>172</v>
      </c>
      <c r="EY37" s="3" t="s">
        <v>0</v>
      </c>
      <c r="EZ37" s="105">
        <v>0</v>
      </c>
      <c r="FA37" s="92">
        <f>COUNTIF(EZ37,"&gt;=1")</f>
        <v>0</v>
      </c>
      <c r="FB37" s="6">
        <v>0</v>
      </c>
      <c r="FC37" s="3" t="s">
        <v>0</v>
      </c>
      <c r="FD37" s="105">
        <v>0</v>
      </c>
      <c r="FE37" s="92">
        <f>COUNTIF(FD37,"&gt;=1")</f>
        <v>0</v>
      </c>
      <c r="FF37" s="6">
        <v>0</v>
      </c>
      <c r="FG37" s="3" t="s">
        <v>175</v>
      </c>
      <c r="FH37" s="3" t="s">
        <v>0</v>
      </c>
      <c r="FI37" s="105">
        <v>0</v>
      </c>
      <c r="FJ37" s="92">
        <f>COUNTIF(FI37,"&gt;=1")</f>
        <v>0</v>
      </c>
      <c r="FK37" s="6">
        <v>0</v>
      </c>
      <c r="FL37" s="3" t="s">
        <v>0</v>
      </c>
      <c r="FM37" s="105">
        <v>0</v>
      </c>
      <c r="FN37" s="92">
        <f>COUNTIF(FM37,"&gt;=1")</f>
        <v>0</v>
      </c>
      <c r="FO37" s="6">
        <v>0</v>
      </c>
      <c r="FP37" s="3" t="s">
        <v>177</v>
      </c>
      <c r="FQ37" s="3" t="s">
        <v>0</v>
      </c>
      <c r="FR37" s="105">
        <v>0</v>
      </c>
      <c r="FS37" s="92">
        <f>COUNTIF(FR37,"&gt;=1")</f>
        <v>0</v>
      </c>
      <c r="FT37" s="6">
        <v>0</v>
      </c>
      <c r="FU37" s="3" t="s">
        <v>0</v>
      </c>
      <c r="FV37" s="105">
        <v>0</v>
      </c>
      <c r="FW37" s="92">
        <f>COUNTIF(FV37,"&gt;=1")</f>
        <v>0</v>
      </c>
      <c r="FX37" s="6">
        <v>0</v>
      </c>
      <c r="FY37" s="43">
        <f>FW37+FS37+FN37+FJ37+FE37+FA37+EV37+ER37+EM37+EI37+ED37+DZ37+DU37+DQ37+DL37+DH37+DC37+CY37</f>
        <v>0</v>
      </c>
      <c r="FZ37" s="43">
        <f>COUNTIF(FY37,"&gt;=7")</f>
        <v>0</v>
      </c>
      <c r="GA37" s="43">
        <f>COUNTIF(FY37,"&gt;=8")</f>
        <v>0</v>
      </c>
      <c r="GB37" s="46">
        <f>COUNTIF(FY37,"&gt;=3")</f>
        <v>0</v>
      </c>
      <c r="GC37" s="47">
        <f>IF(AND(AI37=1,FZ37=1),1,IF(AND(AI37=1,FZ37=0),2,IF(AND(AI37=0,FZ37=1),3,IF(AND(AI37=0,FZ37=0),4))))</f>
        <v>4</v>
      </c>
      <c r="GD37" s="47" t="s">
        <v>184</v>
      </c>
      <c r="GE37" s="47">
        <f>IF(AND(AB37=1,FZ37=1),1,IF(AND(AB37=1,FZ37=0),2,IF(AND(AB37=0,FZ37=1),3,IF(AND(AB37=0,FZ37=0),4))))</f>
        <v>4</v>
      </c>
      <c r="GF37" s="47">
        <f>IF(AND(AB37=1,GA37=1),1,IF(AND(AB37=1,GA37=0),2,IF(AND(AB37=0,GA37=1),3,IF(AND(AB37=0,GA37=0),4))))</f>
        <v>4</v>
      </c>
      <c r="GG37" s="93">
        <f>FV37+FR37+FM37+FI37+FD37+EZ37+EU37+EQ37+EL37+EH37+EC37+DY37+DT37+DP37+DK37+DG37+DB37+CX37</f>
        <v>0</v>
      </c>
      <c r="GH37" s="6">
        <f>FX37+FT37+FO37+FK37+FF37+FB37+EW37+ES37+EN37+EJ37+EE37+EA37+DV37+DR37+DM37+DI37+DD37+CZ37</f>
        <v>0</v>
      </c>
      <c r="GI37" s="92">
        <f>FW37+FS37+FN37+FJ37+FE37+FA37+EV37+ER37+EM37+EI37+DU37+DQ37+DL37+DH37+DC37+CY37</f>
        <v>0</v>
      </c>
      <c r="GJ37" s="6">
        <f>FX37+FT37+FO37+FK37+FF37+FB37+EW37+ES37+EN37+EJ37+DV37+DR37+DM37+DI37+DD37+CZ37</f>
        <v>0</v>
      </c>
      <c r="GK37" s="92">
        <f>FW37+FS37+FN37+FJ37+FE37+FA37+EV37+ER37+EM37+EI37+DU37+DQ37+DC37+CY37</f>
        <v>0</v>
      </c>
      <c r="GL37" s="6">
        <f>FX37+FT37+FO37+FK37+FF37+FB37+EW37+ES37+EN37+EJ37+DV37+DR37+DD37+CZ37</f>
        <v>0</v>
      </c>
      <c r="GM37" s="92">
        <f>FW37+FS37+FN37+FJ37+FE37+FA37+EV37+ER37+DU37+DQ37+DC37+CY37</f>
        <v>0</v>
      </c>
      <c r="GN37" s="6">
        <f>FX37+FT37+FO37+FK37+FF37+FB37+EW37+ER37+DV37+DR37+DD37+CZ37</f>
        <v>0</v>
      </c>
      <c r="GO37" s="92">
        <f>CY37+DC37+DQ37+DU37+FA37+FE37+FJ37+FN37+FS37+FW37</f>
        <v>0</v>
      </c>
      <c r="GP37" s="6">
        <f>CZ37+DD37+DR37+DV37+FB37+FF37+FK37+FO37+FT37+FX37</f>
        <v>0</v>
      </c>
      <c r="GQ37" s="8">
        <f>DH37+DL37+DZ37+ED37+EI37+EM37+ER37+EV37</f>
        <v>0</v>
      </c>
      <c r="GR37" s="6">
        <f>DI37+DM37+EA37+EE37+EJ37+EN37+ES37+EW37</f>
        <v>0</v>
      </c>
      <c r="GS37" s="8">
        <f>GO37</f>
        <v>0</v>
      </c>
      <c r="GT37" s="6">
        <f>GR37</f>
        <v>0</v>
      </c>
      <c r="GU37" s="7" t="s">
        <v>353</v>
      </c>
      <c r="GV37" s="3"/>
      <c r="GW37" s="22" t="s">
        <v>354</v>
      </c>
      <c r="GX37" s="5">
        <v>1</v>
      </c>
      <c r="GY37" s="4">
        <v>1</v>
      </c>
      <c r="GZ37" s="107"/>
      <c r="HA37" s="107"/>
      <c r="HB37" s="107"/>
      <c r="HC37" s="107" t="s">
        <v>302</v>
      </c>
      <c r="HD37" s="108"/>
      <c r="HE37" s="108"/>
      <c r="HF37" s="108"/>
      <c r="HG37" s="108"/>
      <c r="HH37" s="108"/>
      <c r="HI37" s="108"/>
      <c r="HJ37" s="3">
        <v>21446</v>
      </c>
      <c r="HK37" s="2" t="s">
        <v>352</v>
      </c>
      <c r="HL37" s="105"/>
    </row>
    <row r="38" spans="1:269" s="1" customFormat="1" x14ac:dyDescent="0.45">
      <c r="A38" s="44">
        <v>1.1000000000000001</v>
      </c>
      <c r="B38" s="125" t="s">
        <v>258</v>
      </c>
      <c r="C38" s="135">
        <v>200</v>
      </c>
      <c r="D38" s="2">
        <v>2</v>
      </c>
      <c r="E38" s="2">
        <v>31</v>
      </c>
      <c r="F38" s="18">
        <v>19.312952005259696</v>
      </c>
      <c r="G38" s="97">
        <v>43703</v>
      </c>
      <c r="H38" s="7" t="s">
        <v>0</v>
      </c>
      <c r="I38" s="3">
        <v>15</v>
      </c>
      <c r="J38" s="11" t="s">
        <v>8</v>
      </c>
      <c r="K38" s="3">
        <v>63</v>
      </c>
      <c r="L38" s="10" t="s">
        <v>389</v>
      </c>
      <c r="M38" s="17">
        <v>21</v>
      </c>
      <c r="N38" s="16">
        <v>10</v>
      </c>
      <c r="O38" s="15">
        <v>1</v>
      </c>
      <c r="P38" s="9">
        <v>8</v>
      </c>
      <c r="Q38" s="12">
        <v>48</v>
      </c>
      <c r="R38" s="8">
        <v>0</v>
      </c>
      <c r="S38" s="3">
        <v>1</v>
      </c>
      <c r="T38" s="3">
        <v>1</v>
      </c>
      <c r="U38" s="3">
        <v>1</v>
      </c>
      <c r="V38" s="3">
        <v>1</v>
      </c>
      <c r="W38" s="11">
        <v>1</v>
      </c>
      <c r="X38" s="99">
        <v>5</v>
      </c>
      <c r="Y38" s="98">
        <v>1</v>
      </c>
      <c r="Z38" s="99">
        <v>2</v>
      </c>
      <c r="AA38" s="98">
        <v>1</v>
      </c>
      <c r="AB38" s="8">
        <v>1</v>
      </c>
      <c r="AC38" s="98">
        <v>1</v>
      </c>
      <c r="AD38" s="9">
        <v>5</v>
      </c>
      <c r="AE38" s="100">
        <v>7</v>
      </c>
      <c r="AF38" s="98">
        <v>1</v>
      </c>
      <c r="AG38" s="98">
        <v>1</v>
      </c>
      <c r="AH38" s="7">
        <v>4</v>
      </c>
      <c r="AI38" s="7">
        <v>1</v>
      </c>
      <c r="AJ38" s="7">
        <v>1</v>
      </c>
      <c r="AK38" s="7">
        <v>7</v>
      </c>
      <c r="AL38" s="9">
        <v>1</v>
      </c>
      <c r="AM38" s="9">
        <v>1</v>
      </c>
      <c r="AN38" s="9" t="s">
        <v>0</v>
      </c>
      <c r="AO38" s="9" t="s">
        <v>0</v>
      </c>
      <c r="AP38" s="9">
        <v>1</v>
      </c>
      <c r="AQ38" s="9">
        <v>0</v>
      </c>
      <c r="AR38" s="9">
        <v>0</v>
      </c>
      <c r="AS38" s="14">
        <v>0</v>
      </c>
      <c r="AT38" s="10">
        <v>0</v>
      </c>
      <c r="AU38" s="10">
        <v>0</v>
      </c>
      <c r="AV38" s="9">
        <v>0</v>
      </c>
      <c r="AW38" s="10">
        <v>1</v>
      </c>
      <c r="AX38" s="9">
        <v>1</v>
      </c>
      <c r="AY38" s="10">
        <v>1</v>
      </c>
      <c r="AZ38" s="9">
        <v>0</v>
      </c>
      <c r="BA38" s="9">
        <v>0</v>
      </c>
      <c r="BB38" s="10">
        <v>0</v>
      </c>
      <c r="BC38" s="9">
        <v>0</v>
      </c>
      <c r="BD38" s="10">
        <v>1</v>
      </c>
      <c r="BE38" s="7">
        <v>4</v>
      </c>
      <c r="BF38" s="7">
        <v>1</v>
      </c>
      <c r="BG38" s="7">
        <v>3</v>
      </c>
      <c r="BH38" s="7">
        <v>1</v>
      </c>
      <c r="BI38" s="7">
        <v>1</v>
      </c>
      <c r="BJ38" s="7">
        <v>1</v>
      </c>
      <c r="BK38" s="7">
        <v>0</v>
      </c>
      <c r="BL38" s="7">
        <v>0</v>
      </c>
      <c r="BM38" s="7">
        <v>1</v>
      </c>
      <c r="BN38" s="7">
        <v>1</v>
      </c>
      <c r="BO38" s="7">
        <v>3</v>
      </c>
      <c r="BP38" s="7">
        <v>1</v>
      </c>
      <c r="BQ38" s="7">
        <v>2</v>
      </c>
      <c r="BR38" s="7">
        <v>1</v>
      </c>
      <c r="BS38" s="7">
        <v>2</v>
      </c>
      <c r="BT38" s="7">
        <v>1</v>
      </c>
      <c r="BU38" s="7">
        <v>3</v>
      </c>
      <c r="BV38" s="7">
        <v>1</v>
      </c>
      <c r="BW38" s="7">
        <v>2</v>
      </c>
      <c r="BX38" s="7">
        <v>1</v>
      </c>
      <c r="BY38" s="7">
        <v>1</v>
      </c>
      <c r="BZ38" s="7">
        <v>1</v>
      </c>
      <c r="CA38" s="7">
        <v>1</v>
      </c>
      <c r="CB38" s="7">
        <v>1</v>
      </c>
      <c r="CC38" s="7">
        <v>6</v>
      </c>
      <c r="CD38" s="7">
        <v>1</v>
      </c>
      <c r="CE38" s="101">
        <v>2</v>
      </c>
      <c r="CF38" s="101">
        <v>1</v>
      </c>
      <c r="CG38" s="7">
        <v>1</v>
      </c>
      <c r="CH38" s="101">
        <v>1</v>
      </c>
      <c r="CI38" s="101">
        <v>1</v>
      </c>
      <c r="CJ38" s="101">
        <v>1</v>
      </c>
      <c r="CK38" s="12" t="s">
        <v>242</v>
      </c>
      <c r="CL38" s="13">
        <v>41</v>
      </c>
      <c r="CM38" s="12" t="s">
        <v>0</v>
      </c>
      <c r="CN38" s="99" t="s">
        <v>0</v>
      </c>
      <c r="CO38" s="103" t="s">
        <v>0</v>
      </c>
      <c r="CP38" s="11" t="s">
        <v>0</v>
      </c>
      <c r="CQ38" s="10" t="s">
        <v>0</v>
      </c>
      <c r="CR38" s="10" t="s">
        <v>0</v>
      </c>
      <c r="CS38" s="10" t="s">
        <v>0</v>
      </c>
      <c r="CT38" s="9">
        <v>0</v>
      </c>
      <c r="CU38" s="3">
        <v>0</v>
      </c>
      <c r="CV38" s="3" t="s">
        <v>235</v>
      </c>
      <c r="CW38" s="104">
        <v>2</v>
      </c>
      <c r="CX38" s="105">
        <v>-1</v>
      </c>
      <c r="CY38" s="92">
        <v>0</v>
      </c>
      <c r="CZ38" s="6">
        <v>0</v>
      </c>
      <c r="DA38" s="104">
        <v>2</v>
      </c>
      <c r="DB38" s="105">
        <v>-1</v>
      </c>
      <c r="DC38" s="92">
        <v>0</v>
      </c>
      <c r="DD38" s="6">
        <v>0</v>
      </c>
      <c r="DE38" s="3" t="s">
        <v>157</v>
      </c>
      <c r="DF38" s="104">
        <v>4</v>
      </c>
      <c r="DG38" s="105">
        <v>1</v>
      </c>
      <c r="DH38" s="92">
        <v>1</v>
      </c>
      <c r="DI38" s="6">
        <v>0</v>
      </c>
      <c r="DJ38" s="104">
        <v>4</v>
      </c>
      <c r="DK38" s="105">
        <v>1</v>
      </c>
      <c r="DL38" s="92">
        <v>1</v>
      </c>
      <c r="DM38" s="6">
        <v>0</v>
      </c>
      <c r="DN38" s="3" t="s">
        <v>161</v>
      </c>
      <c r="DO38" s="104">
        <v>4</v>
      </c>
      <c r="DP38" s="105">
        <v>1</v>
      </c>
      <c r="DQ38" s="92">
        <v>1</v>
      </c>
      <c r="DR38" s="6">
        <v>0</v>
      </c>
      <c r="DS38" s="104">
        <v>4</v>
      </c>
      <c r="DT38" s="105">
        <v>1</v>
      </c>
      <c r="DU38" s="92">
        <v>1</v>
      </c>
      <c r="DV38" s="6">
        <v>0</v>
      </c>
      <c r="DW38" s="3" t="s">
        <v>164</v>
      </c>
      <c r="DX38" s="104">
        <v>2</v>
      </c>
      <c r="DY38" s="105">
        <v>-1</v>
      </c>
      <c r="DZ38" s="92">
        <v>0</v>
      </c>
      <c r="EA38" s="6">
        <v>0</v>
      </c>
      <c r="EB38" s="104">
        <v>2</v>
      </c>
      <c r="EC38" s="105">
        <v>-1</v>
      </c>
      <c r="ED38" s="92">
        <v>0</v>
      </c>
      <c r="EE38" s="6">
        <v>0</v>
      </c>
      <c r="EF38" s="3" t="s">
        <v>166</v>
      </c>
      <c r="EG38" s="104">
        <v>2</v>
      </c>
      <c r="EH38" s="105">
        <v>-1</v>
      </c>
      <c r="EI38" s="92">
        <v>0</v>
      </c>
      <c r="EJ38" s="6">
        <v>0</v>
      </c>
      <c r="EK38" s="104">
        <v>2</v>
      </c>
      <c r="EL38" s="105">
        <v>-1</v>
      </c>
      <c r="EM38" s="92">
        <v>0</v>
      </c>
      <c r="EN38" s="6">
        <v>0</v>
      </c>
      <c r="EO38" s="3" t="s">
        <v>170</v>
      </c>
      <c r="EP38" s="3" t="s">
        <v>0</v>
      </c>
      <c r="EQ38" s="105">
        <v>0</v>
      </c>
      <c r="ER38" s="92">
        <v>0</v>
      </c>
      <c r="ES38" s="6">
        <v>0</v>
      </c>
      <c r="ET38" s="3" t="s">
        <v>0</v>
      </c>
      <c r="EU38" s="105">
        <v>0</v>
      </c>
      <c r="EV38" s="92">
        <v>0</v>
      </c>
      <c r="EW38" s="6">
        <v>0</v>
      </c>
      <c r="EX38" s="3" t="s">
        <v>172</v>
      </c>
      <c r="EY38" s="104">
        <v>1</v>
      </c>
      <c r="EZ38" s="105">
        <v>0</v>
      </c>
      <c r="FA38" s="92">
        <v>0</v>
      </c>
      <c r="FB38" s="6">
        <v>0</v>
      </c>
      <c r="FC38" s="104">
        <v>1</v>
      </c>
      <c r="FD38" s="105">
        <v>0</v>
      </c>
      <c r="FE38" s="92">
        <v>0</v>
      </c>
      <c r="FF38" s="6">
        <v>0</v>
      </c>
      <c r="FG38" s="3" t="s">
        <v>175</v>
      </c>
      <c r="FH38" s="104">
        <v>1</v>
      </c>
      <c r="FI38" s="105">
        <v>-2</v>
      </c>
      <c r="FJ38" s="92">
        <v>0</v>
      </c>
      <c r="FK38" s="6">
        <v>0</v>
      </c>
      <c r="FL38" s="104">
        <v>1</v>
      </c>
      <c r="FM38" s="105">
        <v>-2</v>
      </c>
      <c r="FN38" s="92">
        <v>0</v>
      </c>
      <c r="FO38" s="6">
        <v>0</v>
      </c>
      <c r="FP38" s="3" t="s">
        <v>177</v>
      </c>
      <c r="FQ38" s="104">
        <v>2</v>
      </c>
      <c r="FR38" s="105">
        <v>-1</v>
      </c>
      <c r="FS38" s="92">
        <v>0</v>
      </c>
      <c r="FT38" s="6">
        <v>0</v>
      </c>
      <c r="FU38" s="104">
        <v>2</v>
      </c>
      <c r="FV38" s="105">
        <v>-1</v>
      </c>
      <c r="FW38" s="92">
        <v>0</v>
      </c>
      <c r="FX38" s="6">
        <v>0</v>
      </c>
      <c r="FY38" s="43">
        <v>4</v>
      </c>
      <c r="FZ38" s="43">
        <v>0</v>
      </c>
      <c r="GA38" s="43">
        <v>0</v>
      </c>
      <c r="GB38" s="46">
        <v>1</v>
      </c>
      <c r="GC38" s="47">
        <v>2</v>
      </c>
      <c r="GD38" s="47" t="s">
        <v>184</v>
      </c>
      <c r="GE38" s="47">
        <v>2</v>
      </c>
      <c r="GF38" s="47">
        <v>2</v>
      </c>
      <c r="GG38" s="93">
        <v>-8</v>
      </c>
      <c r="GH38" s="6">
        <v>0</v>
      </c>
      <c r="GI38" s="92">
        <v>4</v>
      </c>
      <c r="GJ38" s="6">
        <v>0</v>
      </c>
      <c r="GK38" s="92">
        <v>2</v>
      </c>
      <c r="GL38" s="6">
        <v>0</v>
      </c>
      <c r="GM38" s="92">
        <v>2</v>
      </c>
      <c r="GN38" s="6">
        <v>0</v>
      </c>
      <c r="GO38" s="92">
        <v>2</v>
      </c>
      <c r="GP38" s="6">
        <v>0</v>
      </c>
      <c r="GQ38" s="8">
        <v>2</v>
      </c>
      <c r="GR38" s="6">
        <v>0</v>
      </c>
      <c r="GS38" s="8">
        <v>2</v>
      </c>
      <c r="GT38" s="6">
        <v>0</v>
      </c>
      <c r="GU38" s="7"/>
      <c r="GV38" s="3"/>
      <c r="GW38" s="22" t="s">
        <v>260</v>
      </c>
      <c r="GX38" s="5">
        <v>1</v>
      </c>
      <c r="GY38" s="4"/>
      <c r="GZ38" s="107"/>
      <c r="HA38" s="107"/>
      <c r="HB38" s="107">
        <v>1</v>
      </c>
      <c r="HC38" s="107" t="s">
        <v>263</v>
      </c>
      <c r="HD38" s="108"/>
      <c r="HE38" s="108"/>
      <c r="HF38" s="108"/>
      <c r="HG38" s="108"/>
      <c r="HH38" s="108"/>
      <c r="HI38" s="108"/>
      <c r="HJ38" s="3">
        <v>21494</v>
      </c>
      <c r="HK38" s="2" t="s">
        <v>262</v>
      </c>
      <c r="HL38" s="105"/>
    </row>
    <row r="39" spans="1:269" x14ac:dyDescent="0.45">
      <c r="A39" s="11">
        <v>1.2</v>
      </c>
      <c r="B39" s="132" t="s">
        <v>335</v>
      </c>
      <c r="C39" s="135">
        <v>201</v>
      </c>
      <c r="D39" s="2">
        <v>1</v>
      </c>
      <c r="E39" s="2">
        <v>24</v>
      </c>
      <c r="F39" s="18">
        <v>0</v>
      </c>
      <c r="G39" s="97">
        <v>43726</v>
      </c>
      <c r="H39" s="3" t="s">
        <v>1</v>
      </c>
      <c r="I39" s="3" t="s">
        <v>1</v>
      </c>
      <c r="J39" s="11" t="str">
        <f>IF(I39&gt;=21,"4(≧21)",IF(I39&gt;=11,"3(11-20)",IF(I39&gt;=6,"2(6-10)",IF(I39&gt;=0,"1(≦5)",IF(I39=0," ")))))</f>
        <v>4(≧21)</v>
      </c>
      <c r="K39" s="3" t="s">
        <v>1</v>
      </c>
      <c r="L39" s="10" t="s">
        <v>389</v>
      </c>
      <c r="M39" s="17">
        <v>9</v>
      </c>
      <c r="N39" s="16">
        <f>E39-M39</f>
        <v>15</v>
      </c>
      <c r="O39" s="15">
        <v>1</v>
      </c>
      <c r="P39" s="9">
        <v>8</v>
      </c>
      <c r="Q39" s="12">
        <v>4</v>
      </c>
      <c r="R39" s="8">
        <v>1</v>
      </c>
      <c r="S39" s="3">
        <v>1</v>
      </c>
      <c r="T39" s="3">
        <v>1</v>
      </c>
      <c r="U39" s="3">
        <v>1</v>
      </c>
      <c r="V39" s="3">
        <v>1</v>
      </c>
      <c r="W39" s="11" t="s">
        <v>1</v>
      </c>
      <c r="X39" s="99">
        <f>COUNTIF(AL39:AS39,"&gt;=1")+COUNTIF(AX39,"&gt;=1")+COUNTIF(AX39,"&gt;=1")+COUNTIF(AZ39,"&gt;=1")+COUNTIF(BA39,"&gt;=1")+COUNTIF(BC39,"&gt;=1")</f>
        <v>0</v>
      </c>
      <c r="Y39" s="98">
        <f>COUNTIF(X39,"&gt;=1")</f>
        <v>0</v>
      </c>
      <c r="Z39" s="99">
        <f>COUNTIF(AT39:AW39,"&gt;=1")+COUNTIF(BB39,"&gt;=1")+COUNTIF(BD39,"&gt;=1")</f>
        <v>0</v>
      </c>
      <c r="AA39" s="98">
        <f>COUNTIF(Z39,"&gt;=1")</f>
        <v>0</v>
      </c>
      <c r="AB39" s="8">
        <f>COUNTIF(AD39,"&gt;=2")</f>
        <v>0</v>
      </c>
      <c r="AC39" s="98">
        <f>COUNTIF(AD39,"&gt;=1")</f>
        <v>0</v>
      </c>
      <c r="AD39" s="9">
        <f>COUNTIF(AL39:AX39,"&gt;=1")+COUNTIF(AZ39,"&gt;=1")+COUNTIF(BA39,"&gt;=1")+COUNTIF(BC39,"&gt;=1")</f>
        <v>0</v>
      </c>
      <c r="AE39" s="100">
        <f>COUNTIF(AL39:BD39,"&gt;=1")</f>
        <v>0</v>
      </c>
      <c r="AF39" s="98">
        <f>COUNTIF(AE39,"&gt;=2")</f>
        <v>0</v>
      </c>
      <c r="AG39" s="98">
        <f>COUNTIF(AE39,"&gt;=1")</f>
        <v>0</v>
      </c>
      <c r="AH39" s="7">
        <f>COUNTIF(AL39:AR39,"&gt;=1")+COUNTIF(AV39,"&gt;=1")+COUNTIF(AX39,"&gt;=1")+COUNTIF(AZ39,"&gt;=1")+COUNTIF(BA39,"&gt;=1")+COUNTIF(BC39,"&gt;=1")</f>
        <v>0</v>
      </c>
      <c r="AI39" s="7">
        <f>COUNTIF(AH39,"&gt;=2")</f>
        <v>0</v>
      </c>
      <c r="AJ39" s="7">
        <f>COUNTIF(AH39,"&gt;=1")</f>
        <v>0</v>
      </c>
      <c r="AK39" s="7">
        <f>X39+Z39</f>
        <v>0</v>
      </c>
      <c r="AL39" s="9"/>
      <c r="AM39" s="9"/>
      <c r="AN39" s="9"/>
      <c r="AO39" s="9"/>
      <c r="AP39" s="9"/>
      <c r="AQ39" s="9"/>
      <c r="AR39" s="9"/>
      <c r="AS39" s="14"/>
      <c r="AT39" s="10"/>
      <c r="AU39" s="10"/>
      <c r="AV39" s="9"/>
      <c r="AW39" s="10"/>
      <c r="AX39" s="9"/>
      <c r="AY39" s="10"/>
      <c r="AZ39" s="9"/>
      <c r="BA39" s="9"/>
      <c r="BB39" s="10"/>
      <c r="BC39" s="9"/>
      <c r="BD39" s="10"/>
      <c r="BE39" s="7">
        <f>COUNTIF(AL39:AS39,"&gt;=1")+COUNTIF(AX39,"&gt;=1")+COUNTIF(AZ39,"&gt;=1")+COUNTIF(BA39,"&gt;=1")+COUNTIF(BC39,"&gt;=1")</f>
        <v>0</v>
      </c>
      <c r="BF39" s="7">
        <f>COUNTIF(BE39,"&gt;=1")</f>
        <v>0</v>
      </c>
      <c r="BG39" s="7">
        <f>COUNTIF(AT39:AW39,"&gt;=1")+COUNTIF(AY39,"&gt;=1")+COUNTIF(BB39,"&gt;=1")+COUNTIF(BD39,"&gt;=1")</f>
        <v>0</v>
      </c>
      <c r="BH39" s="7">
        <f>COUNTIF(BG39,"&gt;=1")</f>
        <v>0</v>
      </c>
      <c r="BI39" s="7">
        <f>COUNTIF(BD39,"&gt;=1")+COUNTIF(BC39,"&gt;=1")+COUNTIF(BB39,"&gt;=1")+COUNTIF(BA39,"&gt;=1")+COUNTIF(AZ39,"&gt;=1")</f>
        <v>0</v>
      </c>
      <c r="BJ39" s="7">
        <f>COUNTIF(BI39,"&gt;=1")</f>
        <v>0</v>
      </c>
      <c r="BK39" s="7">
        <f>COUNTIF(BC39,"&gt;=1")+COUNTIF(BA39,"&gt;=1")+COUNTIF(AZ39,"&gt;=1")</f>
        <v>0</v>
      </c>
      <c r="BL39" s="7">
        <f>COUNTIF(BK39,"&gt;=1")</f>
        <v>0</v>
      </c>
      <c r="BM39" s="7">
        <f>COUNTIF(AZ39,"&gt;=1")+COUNTIF(BC39,"&gt;=1")+COUNTIF(BA39,"&gt;=1")+COUNTIF(AX39,"&gt;=1")+COUNTIF(AN39,"&gt;=1")</f>
        <v>0</v>
      </c>
      <c r="BN39" s="7">
        <f>COUNTIF(BM39,"&gt;=1")</f>
        <v>0</v>
      </c>
      <c r="BO39" s="7">
        <f>COUNTIF(AL39,"&gt;=1")+COUNTIF(AN39,"&gt;=1")+COUNTIF(AX39,"&gt;=1")+COUNTIF(AY39,"&gt;=1")</f>
        <v>0</v>
      </c>
      <c r="BP39" s="7">
        <f>COUNTIF(BO39,"&gt;=1")</f>
        <v>0</v>
      </c>
      <c r="BQ39" s="7">
        <f>COUNTIF(AL39,"&gt;=1")+COUNTIF(AN39,"&gt;=1")+COUNTIF(AX39,"&gt;=1")</f>
        <v>0</v>
      </c>
      <c r="BR39" s="7">
        <f>COUNTIF(BQ39,"&gt;=1")</f>
        <v>0</v>
      </c>
      <c r="BS39" s="7">
        <f>COUNTIF(AL39,"&gt;=1")+COUNTIF(AM39,"&gt;=1")</f>
        <v>0</v>
      </c>
      <c r="BT39" s="7">
        <f>COUNTIF(BS39,"&gt;=1")</f>
        <v>0</v>
      </c>
      <c r="BU39" s="7">
        <f>COUNTIF(AM39,"&gt;=1")+COUNTIF(AO39,"&gt;=1")+COUNTIF(AP39,"&gt;=1")+COUNTIF(AQ39,"&gt;=1")+COUNTIF(AR39,"&gt;=1")+COUNTIF(AS39,"&gt;=1")+COUNTIF(AT39,"&gt;=1")+COUNTIF(AU39,"&gt;=1")+COUNTIF(AV39,"&gt;=1")+COUNTIF(AW39,"&gt;=1")</f>
        <v>0</v>
      </c>
      <c r="BV39" s="7">
        <f>COUNTIF(BU39,"&gt;=1")</f>
        <v>0</v>
      </c>
      <c r="BW39" s="7">
        <f>COUNTIF(AO39,"&gt;=1")+COUNTIF(AQ39,"&gt;=1")+COUNTIF(AR39,"&gt;=1")+COUNTIF(AV39,"&gt;=1")+COUNTIF(AM39,"&gt;=1")+COUNTIF(AP39,"&gt;=1")</f>
        <v>0</v>
      </c>
      <c r="BX39" s="7">
        <f>COUNTIF(BW39,"&gt;=1")</f>
        <v>0</v>
      </c>
      <c r="BY39" s="7">
        <f>COUNTIF(AP39,"&gt;=1")+COUNTIF(AR39,"&gt;=1")+COUNTIF(AS39,"&gt;=1")+COUNTIF(AO39,"&gt;=1")+COUNTIF(AQ39,"&gt;=1")</f>
        <v>0</v>
      </c>
      <c r="BZ39" s="7">
        <f>COUNTIF(BY39,"&gt;=1")</f>
        <v>0</v>
      </c>
      <c r="CA39" s="7">
        <f>COUNTIF(BD39,"&gt;=1")+COUNTIF(BC39,"&gt;=1")+COUNTIF(BA39,"&gt;=1")+COUNTIF(BB39,"&gt;=1")</f>
        <v>0</v>
      </c>
      <c r="CB39" s="7">
        <f>COUNTIF(CA39,"&gt;=1")</f>
        <v>0</v>
      </c>
      <c r="CC39" s="7">
        <f>COUNTIF(AL39,"&gt;=1")+COUNTIF(AM39,"&gt;=1")+COUNTIF(AN39,"&gt;=1")+COUNTIF(AO39,"&gt;=1")+COUNTIF(AP39,"&gt;=1")+COUNTIF(AQ39,"&gt;=1")+COUNTIF(AR39,"&gt;=1")+COUNTIF(AS39,"&gt;=1")+COUNTIF(AT39,"&gt;=1")+COUNTIF(AU39,"&gt;=1")+COUNTIF(AV39,"&gt;=1")+COUNTIF(AW39,"&gt;=1")+COUNTIF(AX39,"&gt;=1")+COUNTIF(AY39,"&gt;=1")+COUNTIF(AZ39,"&gt;=1")</f>
        <v>0</v>
      </c>
      <c r="CD39" s="7">
        <f>COUNTIF(CC39,"&gt;=1")</f>
        <v>0</v>
      </c>
      <c r="CE39" s="101">
        <f>COUNTIF(AO39,"&gt;=1")+COUNTIF(AP39,"&gt;=1")+COUNTIF(AQ39,"&gt;=1")+COUNTIF(AR39,"&gt;=1")+COUNTIF(AS39,"&gt;=1")+COUNTIF(AU39,"&gt;=1")+COUNTIF(AV39,"&gt;=1")+COUNTIF(AW39,"&gt;=1")+COUNTIF(AT39,"&gt;=1")</f>
        <v>0</v>
      </c>
      <c r="CF39" s="101">
        <f>COUNTIF(CE39,"&gt;=1")</f>
        <v>0</v>
      </c>
      <c r="CG39" s="7">
        <f>COUNTIF(AL39,"&gt;=1")+COUNTIF(AN39,"&gt;=1")+COUNTIF(BA39,"&gt;=1")</f>
        <v>0</v>
      </c>
      <c r="CH39" s="101">
        <f>COUNTIF(CG39,"&gt;=1")</f>
        <v>0</v>
      </c>
      <c r="CI39" s="101">
        <f>COUNTIF(BB39,"&gt;=1")+COUNTIF(BC39,"&gt;=1")+COUNTIF(BD39,"&gt;=1")+COUNTIF(BA39,"&gt;=1")</f>
        <v>0</v>
      </c>
      <c r="CJ39" s="101">
        <f>COUNTIF(CI39,"&gt;=1")</f>
        <v>0</v>
      </c>
      <c r="CK39" s="12" t="s">
        <v>0</v>
      </c>
      <c r="CL39" s="13" t="s">
        <v>0</v>
      </c>
      <c r="CM39" s="12" t="s">
        <v>0</v>
      </c>
      <c r="CN39" s="99" t="s">
        <v>0</v>
      </c>
      <c r="CO39" s="103">
        <v>1</v>
      </c>
      <c r="CP39" s="11" t="s">
        <v>1</v>
      </c>
      <c r="CQ39" s="10" t="s">
        <v>241</v>
      </c>
      <c r="CR39" s="10" t="s">
        <v>239</v>
      </c>
      <c r="CS39" s="10" t="str">
        <f>CQ39</f>
        <v>－</v>
      </c>
      <c r="CT39" s="9">
        <v>0</v>
      </c>
      <c r="CU39" s="3">
        <v>0</v>
      </c>
      <c r="CV39" s="3" t="s">
        <v>235</v>
      </c>
      <c r="CW39" s="3" t="s">
        <v>1</v>
      </c>
      <c r="CX39" s="105">
        <v>0</v>
      </c>
      <c r="CY39" s="92">
        <f>COUNTIF(CX39,"&gt;=1")</f>
        <v>0</v>
      </c>
      <c r="CZ39" s="6">
        <v>0</v>
      </c>
      <c r="DA39" s="3" t="s">
        <v>1</v>
      </c>
      <c r="DB39" s="105">
        <v>0</v>
      </c>
      <c r="DC39" s="92">
        <f>COUNTIF(DB39,"&gt;=1")</f>
        <v>0</v>
      </c>
      <c r="DD39" s="6">
        <v>0</v>
      </c>
      <c r="DE39" s="3" t="s">
        <v>157</v>
      </c>
      <c r="DF39" s="3" t="s">
        <v>1</v>
      </c>
      <c r="DG39" s="105">
        <v>0</v>
      </c>
      <c r="DH39" s="92">
        <f>COUNTIF(DG39,"&gt;=1")</f>
        <v>0</v>
      </c>
      <c r="DI39" s="6">
        <v>0</v>
      </c>
      <c r="DJ39" s="3" t="s">
        <v>1</v>
      </c>
      <c r="DK39" s="105">
        <v>4</v>
      </c>
      <c r="DL39" s="92">
        <f>COUNTIF(DK39,"&gt;=1")</f>
        <v>1</v>
      </c>
      <c r="DM39" s="6">
        <v>0</v>
      </c>
      <c r="DN39" s="3" t="s">
        <v>161</v>
      </c>
      <c r="DO39" s="104">
        <v>2</v>
      </c>
      <c r="DP39" s="105">
        <f>DO39-3</f>
        <v>-1</v>
      </c>
      <c r="DQ39" s="92">
        <f>COUNTIF(DP39,"&gt;=1")</f>
        <v>0</v>
      </c>
      <c r="DR39" s="6">
        <v>0</v>
      </c>
      <c r="DS39" s="104">
        <v>2</v>
      </c>
      <c r="DT39" s="105">
        <f>DS39-3</f>
        <v>-1</v>
      </c>
      <c r="DU39" s="92">
        <f>COUNTIF(DT39,"&gt;=1")</f>
        <v>0</v>
      </c>
      <c r="DV39" s="6">
        <v>0</v>
      </c>
      <c r="DW39" s="3" t="s">
        <v>164</v>
      </c>
      <c r="DX39" s="104">
        <v>2</v>
      </c>
      <c r="DY39" s="105">
        <f>DX39-3</f>
        <v>-1</v>
      </c>
      <c r="DZ39" s="92">
        <f>COUNTIF(DY39,"&gt;=1")</f>
        <v>0</v>
      </c>
      <c r="EA39" s="6">
        <v>0</v>
      </c>
      <c r="EB39" s="104">
        <v>2</v>
      </c>
      <c r="EC39" s="105">
        <f>EB39-3</f>
        <v>-1</v>
      </c>
      <c r="ED39" s="92">
        <f>COUNTIF(EC39,"&gt;=1")</f>
        <v>0</v>
      </c>
      <c r="EE39" s="6">
        <v>0</v>
      </c>
      <c r="EF39" s="3" t="s">
        <v>166</v>
      </c>
      <c r="EG39" s="104">
        <v>2</v>
      </c>
      <c r="EH39" s="105">
        <f>EG39-3</f>
        <v>-1</v>
      </c>
      <c r="EI39" s="92">
        <f>COUNTIF(EH39,"&gt;=1")</f>
        <v>0</v>
      </c>
      <c r="EJ39" s="6">
        <v>0</v>
      </c>
      <c r="EK39" s="104">
        <v>4</v>
      </c>
      <c r="EL39" s="105">
        <f>EK39-3</f>
        <v>1</v>
      </c>
      <c r="EM39" s="92">
        <f>COUNTIF(EL39,"&gt;=1")</f>
        <v>1</v>
      </c>
      <c r="EN39" s="6">
        <v>0</v>
      </c>
      <c r="EO39" s="3" t="s">
        <v>170</v>
      </c>
      <c r="EP39" s="104">
        <v>2</v>
      </c>
      <c r="EQ39" s="105">
        <f>EP39-3</f>
        <v>-1</v>
      </c>
      <c r="ER39" s="92">
        <f>COUNTIF(EQ39,"&gt;=1")</f>
        <v>0</v>
      </c>
      <c r="ES39" s="6">
        <v>0</v>
      </c>
      <c r="ET39" s="104">
        <v>2</v>
      </c>
      <c r="EU39" s="105">
        <f>ET39-3</f>
        <v>-1</v>
      </c>
      <c r="EV39" s="92">
        <f>COUNTIF(EU39,"&gt;=1")</f>
        <v>0</v>
      </c>
      <c r="EW39" s="6">
        <v>0</v>
      </c>
      <c r="EX39" s="3" t="s">
        <v>172</v>
      </c>
      <c r="EY39" s="3" t="s">
        <v>0</v>
      </c>
      <c r="EZ39" s="105">
        <v>0</v>
      </c>
      <c r="FA39" s="92">
        <f>COUNTIF(EZ39,"&gt;=1")</f>
        <v>0</v>
      </c>
      <c r="FB39" s="6">
        <v>0</v>
      </c>
      <c r="FC39" s="3" t="s">
        <v>0</v>
      </c>
      <c r="FD39" s="105">
        <v>0</v>
      </c>
      <c r="FE39" s="92">
        <f>COUNTIF(FD39,"&gt;=1")</f>
        <v>0</v>
      </c>
      <c r="FF39" s="6">
        <v>0</v>
      </c>
      <c r="FG39" s="3" t="s">
        <v>175</v>
      </c>
      <c r="FH39" s="3" t="s">
        <v>0</v>
      </c>
      <c r="FI39" s="105">
        <v>0</v>
      </c>
      <c r="FJ39" s="92">
        <f>COUNTIF(FI39,"&gt;=1")</f>
        <v>0</v>
      </c>
      <c r="FK39" s="6">
        <v>0</v>
      </c>
      <c r="FL39" s="3" t="s">
        <v>0</v>
      </c>
      <c r="FM39" s="105">
        <v>0</v>
      </c>
      <c r="FN39" s="92">
        <f>COUNTIF(FM39,"&gt;=1")</f>
        <v>0</v>
      </c>
      <c r="FO39" s="6">
        <v>0</v>
      </c>
      <c r="FP39" s="3" t="s">
        <v>177</v>
      </c>
      <c r="FQ39" s="3" t="s">
        <v>0</v>
      </c>
      <c r="FR39" s="105">
        <v>0</v>
      </c>
      <c r="FS39" s="92">
        <f>COUNTIF(FR39,"&gt;=1")</f>
        <v>0</v>
      </c>
      <c r="FT39" s="6">
        <v>0</v>
      </c>
      <c r="FU39" s="3" t="s">
        <v>0</v>
      </c>
      <c r="FV39" s="105">
        <v>0</v>
      </c>
      <c r="FW39" s="92">
        <f>COUNTIF(FV39,"&gt;=1")</f>
        <v>0</v>
      </c>
      <c r="FX39" s="6">
        <v>0</v>
      </c>
      <c r="FY39" s="43">
        <f>FW39+FS39+FN39+FJ39+FE39+FA39+EV39+ER39+EM39+EI39+ED39+DZ39+DU39+DQ39+DL39+DH39+DC39+CY39</f>
        <v>2</v>
      </c>
      <c r="FZ39" s="43">
        <f>COUNTIF(FY39,"&gt;=7")</f>
        <v>0</v>
      </c>
      <c r="GA39" s="43">
        <f>COUNTIF(FY39,"&gt;=8")</f>
        <v>0</v>
      </c>
      <c r="GB39" s="46">
        <f>COUNTIF(FY39,"&gt;=3")</f>
        <v>0</v>
      </c>
      <c r="GC39" s="47">
        <f>IF(AND(AI39=1,FZ39=1),1,IF(AND(AI39=1,FZ39=0),2,IF(AND(AI39=0,FZ39=1),3,IF(AND(AI39=0,FZ39=0),4))))</f>
        <v>4</v>
      </c>
      <c r="GD39" s="47" t="s">
        <v>184</v>
      </c>
      <c r="GE39" s="47">
        <f>IF(AND(AB39=1,FZ39=1),1,IF(AND(AB39=1,FZ39=0),2,IF(AND(AB39=0,FZ39=1),3,IF(AND(AB39=0,FZ39=0),4))))</f>
        <v>4</v>
      </c>
      <c r="GF39" s="47">
        <f>IF(AND(AB39=1,GA39=1),1,IF(AND(AB39=1,GA39=0),2,IF(AND(AB39=0,GA39=1),3,IF(AND(AB39=0,GA39=0),4))))</f>
        <v>4</v>
      </c>
      <c r="GG39" s="93">
        <f>FV39+FR39+FM39+FI39+FD39+EZ39+EU39+EQ39+EL39+EH39+EC39+DY39+DT39+DP39+DK39+DG39+DB39+CX39</f>
        <v>-2</v>
      </c>
      <c r="GH39" s="6">
        <f>FX39+FT39+FO39+FK39+FF39+FB39+EW39+ES39+EN39+EJ39+EE39+EA39+DV39+DR39+DM39+DI39+DD39+CZ39</f>
        <v>0</v>
      </c>
      <c r="GI39" s="92">
        <f t="shared" ref="GI39:GJ43" si="51">FW39+FS39+FN39+FJ39+FE39+FA39+EV39+ER39+EM39+EI39+DU39+DQ39+DL39+DH39+DC39+CY39</f>
        <v>2</v>
      </c>
      <c r="GJ39" s="6">
        <f t="shared" si="51"/>
        <v>0</v>
      </c>
      <c r="GK39" s="92">
        <f t="shared" ref="GK39:GL43" si="52">FW39+FS39+FN39+FJ39+FE39+FA39+EV39+ER39+EM39+EI39+DU39+DQ39+DC39+CY39</f>
        <v>1</v>
      </c>
      <c r="GL39" s="6">
        <f t="shared" si="52"/>
        <v>0</v>
      </c>
      <c r="GM39" s="92">
        <f>FW39+FS39+FN39+FJ39+FE39+FA39+EV39+ER39+DU39+DQ39+DC39+CY39</f>
        <v>0</v>
      </c>
      <c r="GN39" s="6">
        <f>FX39+FT39+FO39+FK39+FF39+FB39+EW39+ER39+DV39+DR39+DD39+CZ39</f>
        <v>0</v>
      </c>
      <c r="GO39" s="92">
        <f t="shared" ref="GO39:GP43" si="53">CY39+DC39+DQ39+DU39+FA39+FE39+FJ39+FN39+FS39+FW39</f>
        <v>0</v>
      </c>
      <c r="GP39" s="6">
        <f t="shared" si="53"/>
        <v>0</v>
      </c>
      <c r="GQ39" s="8">
        <f t="shared" ref="GQ39:GR43" si="54">DH39+DL39+DZ39+ED39+EI39+EM39+ER39+EV39</f>
        <v>2</v>
      </c>
      <c r="GR39" s="6">
        <f t="shared" si="54"/>
        <v>0</v>
      </c>
      <c r="GS39" s="8">
        <f>GO39</f>
        <v>0</v>
      </c>
      <c r="GT39" s="6">
        <f>GR39</f>
        <v>0</v>
      </c>
      <c r="GU39" s="7"/>
      <c r="GV39" s="3"/>
      <c r="GW39" s="6" t="s">
        <v>243</v>
      </c>
      <c r="GX39" s="5"/>
      <c r="GY39" s="4"/>
      <c r="GZ39" s="107"/>
      <c r="HA39" s="107"/>
      <c r="HB39" s="107"/>
      <c r="HC39" s="107"/>
      <c r="HD39" s="108"/>
      <c r="HE39" s="108"/>
      <c r="HF39" s="108"/>
      <c r="HG39" s="108"/>
      <c r="HH39" s="108"/>
      <c r="HI39" s="108"/>
      <c r="HJ39" s="3">
        <v>21554</v>
      </c>
      <c r="HK39" s="2" t="s">
        <v>338</v>
      </c>
      <c r="HL39" s="105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</row>
    <row r="40" spans="1:269" s="1" customFormat="1" x14ac:dyDescent="0.45">
      <c r="A40" s="44">
        <v>1.1000000000000001</v>
      </c>
      <c r="B40" s="126" t="s">
        <v>267</v>
      </c>
      <c r="C40" s="135">
        <v>202</v>
      </c>
      <c r="D40" s="2">
        <v>2</v>
      </c>
      <c r="E40" s="2">
        <v>28</v>
      </c>
      <c r="F40" s="18" t="e">
        <f>#REF!/#REF!/#REF!</f>
        <v>#REF!</v>
      </c>
      <c r="G40" s="97">
        <v>43837</v>
      </c>
      <c r="H40" s="3">
        <v>39</v>
      </c>
      <c r="I40" s="3">
        <v>0</v>
      </c>
      <c r="J40" s="11" t="str">
        <f>IF(I40&gt;=21,"4(≧21)",IF(I40&gt;=11,"3(11-20)",IF(I40&gt;=6,"2(6-10)",IF(I40&gt;=0,"1(≦5)",IF(I40=0," ")))))</f>
        <v>1(≦5)</v>
      </c>
      <c r="K40" s="3">
        <v>56</v>
      </c>
      <c r="L40" s="10" t="s">
        <v>389</v>
      </c>
      <c r="M40" s="17">
        <v>12</v>
      </c>
      <c r="N40" s="16">
        <f>E40-M40</f>
        <v>16</v>
      </c>
      <c r="O40" s="15">
        <v>1.5</v>
      </c>
      <c r="P40" s="9">
        <v>4</v>
      </c>
      <c r="Q40" s="12">
        <v>4</v>
      </c>
      <c r="R40" s="8">
        <v>1</v>
      </c>
      <c r="S40" s="3">
        <v>0</v>
      </c>
      <c r="T40" s="3">
        <v>0</v>
      </c>
      <c r="U40" s="3">
        <v>0</v>
      </c>
      <c r="V40" s="3">
        <v>0</v>
      </c>
      <c r="W40" s="11">
        <v>0</v>
      </c>
      <c r="X40" s="99">
        <f>COUNTIF(AL40:AS40,"&gt;=1")+COUNTIF(AX40,"&gt;=1")+COUNTIF(AX40,"&gt;=1")+COUNTIF(AZ40,"&gt;=1")+COUNTIF(BA40,"&gt;=1")+COUNTIF(BC40,"&gt;=1")</f>
        <v>3</v>
      </c>
      <c r="Y40" s="98">
        <f>COUNTIF(X40,"&gt;=1")</f>
        <v>1</v>
      </c>
      <c r="Z40" s="99">
        <f>COUNTIF(AT40:AW40,"&gt;=1")+COUNTIF(BB40,"&gt;=1")+COUNTIF(BD40,"&gt;=1")</f>
        <v>0</v>
      </c>
      <c r="AA40" s="98">
        <f>COUNTIF(Z40,"&gt;=1")</f>
        <v>0</v>
      </c>
      <c r="AB40" s="8">
        <f>COUNTIF(AD40,"&gt;=2")</f>
        <v>1</v>
      </c>
      <c r="AC40" s="98">
        <f>COUNTIF(AD40,"&gt;=1")</f>
        <v>1</v>
      </c>
      <c r="AD40" s="9">
        <f>COUNTIF(AL40:AX40,"&gt;=1")+COUNTIF(AZ40,"&gt;=1")+COUNTIF(BA40,"&gt;=1")+COUNTIF(BC40,"&gt;=1")</f>
        <v>3</v>
      </c>
      <c r="AE40" s="100">
        <f>COUNTIF(AL40:BD40,"&gt;=1")</f>
        <v>3</v>
      </c>
      <c r="AF40" s="98">
        <f>COUNTIF(AE40,"&gt;=2")</f>
        <v>1</v>
      </c>
      <c r="AG40" s="98">
        <f>COUNTIF(AE40,"&gt;=1")</f>
        <v>1</v>
      </c>
      <c r="AH40" s="7">
        <f>COUNTIF(AL40:AR40,"&gt;=1")+COUNTIF(AV40,"&gt;=1")+COUNTIF(AX40,"&gt;=1")+COUNTIF(AZ40,"&gt;=1")+COUNTIF(BA40,"&gt;=1")+COUNTIF(BC40,"&gt;=1")</f>
        <v>3</v>
      </c>
      <c r="AI40" s="7">
        <f>COUNTIF(AH40,"&gt;=2")</f>
        <v>1</v>
      </c>
      <c r="AJ40" s="7">
        <f>COUNTIF(AH40,"&gt;=1")</f>
        <v>1</v>
      </c>
      <c r="AK40" s="7">
        <f>X40+Z40</f>
        <v>3</v>
      </c>
      <c r="AL40" s="9">
        <v>1</v>
      </c>
      <c r="AM40" s="9">
        <v>1</v>
      </c>
      <c r="AN40" s="9" t="s">
        <v>1</v>
      </c>
      <c r="AO40" s="9">
        <v>0</v>
      </c>
      <c r="AP40" s="9">
        <v>0</v>
      </c>
      <c r="AQ40" s="9">
        <v>1</v>
      </c>
      <c r="AR40" s="9" t="s">
        <v>1</v>
      </c>
      <c r="AS40" s="14">
        <v>0</v>
      </c>
      <c r="AT40" s="10" t="s">
        <v>1</v>
      </c>
      <c r="AU40" s="10">
        <v>0</v>
      </c>
      <c r="AV40" s="9">
        <v>0</v>
      </c>
      <c r="AW40" s="10">
        <v>0</v>
      </c>
      <c r="AX40" s="9">
        <v>0</v>
      </c>
      <c r="AY40" s="10">
        <v>0</v>
      </c>
      <c r="AZ40" s="9">
        <v>0</v>
      </c>
      <c r="BA40" s="9">
        <v>0</v>
      </c>
      <c r="BB40" s="10">
        <v>0</v>
      </c>
      <c r="BC40" s="9">
        <v>0</v>
      </c>
      <c r="BD40" s="10">
        <v>0</v>
      </c>
      <c r="BE40" s="7">
        <f>COUNTIF(AL40:AS40,"&gt;=1")+COUNTIF(AX40,"&gt;=1")+COUNTIF(AZ40,"&gt;=1")+COUNTIF(BA40,"&gt;=1")+COUNTIF(BC40,"&gt;=1")</f>
        <v>3</v>
      </c>
      <c r="BF40" s="7">
        <f>COUNTIF(BE40,"&gt;=1")</f>
        <v>1</v>
      </c>
      <c r="BG40" s="7">
        <f>COUNTIF(AT40:AW40,"&gt;=1")+COUNTIF(AY40,"&gt;=1")+COUNTIF(BB40,"&gt;=1")+COUNTIF(BD40,"&gt;=1")</f>
        <v>0</v>
      </c>
      <c r="BH40" s="7">
        <f>COUNTIF(BG40,"&gt;=1")</f>
        <v>0</v>
      </c>
      <c r="BI40" s="7">
        <f>COUNTIF(BD40,"&gt;=1")+COUNTIF(BC40,"&gt;=1")+COUNTIF(BB40,"&gt;=1")+COUNTIF(BA40,"&gt;=1")+COUNTIF(AZ40,"&gt;=1")</f>
        <v>0</v>
      </c>
      <c r="BJ40" s="7">
        <f>COUNTIF(BI40,"&gt;=1")</f>
        <v>0</v>
      </c>
      <c r="BK40" s="7">
        <f>COUNTIF(BC40,"&gt;=1")+COUNTIF(BA40,"&gt;=1")+COUNTIF(AZ40,"&gt;=1")</f>
        <v>0</v>
      </c>
      <c r="BL40" s="7">
        <f>COUNTIF(BK40,"&gt;=1")</f>
        <v>0</v>
      </c>
      <c r="BM40" s="7">
        <f>COUNTIF(AZ40,"&gt;=1")+COUNTIF(BC40,"&gt;=1")+COUNTIF(BA40,"&gt;=1")+COUNTIF(AX40,"&gt;=1")+COUNTIF(AN40,"&gt;=1")</f>
        <v>0</v>
      </c>
      <c r="BN40" s="7">
        <f>COUNTIF(BM40,"&gt;=1")</f>
        <v>0</v>
      </c>
      <c r="BO40" s="7">
        <f>COUNTIF(AL40,"&gt;=1")+COUNTIF(AN40,"&gt;=1")+COUNTIF(AX40,"&gt;=1")+COUNTIF(AY40,"&gt;=1")</f>
        <v>1</v>
      </c>
      <c r="BP40" s="7">
        <f>COUNTIF(BO40,"&gt;=1")</f>
        <v>1</v>
      </c>
      <c r="BQ40" s="7">
        <f>COUNTIF(AL40,"&gt;=1")+COUNTIF(AN40,"&gt;=1")+COUNTIF(AX40,"&gt;=1")</f>
        <v>1</v>
      </c>
      <c r="BR40" s="7">
        <f>COUNTIF(BQ40,"&gt;=1")</f>
        <v>1</v>
      </c>
      <c r="BS40" s="7">
        <f>COUNTIF(AL40,"&gt;=1")+COUNTIF(AM40,"&gt;=1")</f>
        <v>2</v>
      </c>
      <c r="BT40" s="7">
        <f>COUNTIF(BS40,"&gt;=1")</f>
        <v>1</v>
      </c>
      <c r="BU40" s="7">
        <f>COUNTIF(AM40,"&gt;=1")+COUNTIF(AO40,"&gt;=1")+COUNTIF(AP40,"&gt;=1")+COUNTIF(AQ40,"&gt;=1")+COUNTIF(AR40,"&gt;=1")+COUNTIF(AS40,"&gt;=1")+COUNTIF(AT40,"&gt;=1")+COUNTIF(AU40,"&gt;=1")+COUNTIF(AV40,"&gt;=1")+COUNTIF(AW40,"&gt;=1")</f>
        <v>2</v>
      </c>
      <c r="BV40" s="7">
        <f>COUNTIF(BU40,"&gt;=1")</f>
        <v>1</v>
      </c>
      <c r="BW40" s="7">
        <f>COUNTIF(AO40,"&gt;=1")+COUNTIF(AQ40,"&gt;=1")+COUNTIF(AR40,"&gt;=1")+COUNTIF(AV40,"&gt;=1")+COUNTIF(AM40,"&gt;=1")+COUNTIF(AP40,"&gt;=1")</f>
        <v>2</v>
      </c>
      <c r="BX40" s="7">
        <f>COUNTIF(BW40,"&gt;=1")</f>
        <v>1</v>
      </c>
      <c r="BY40" s="7">
        <f>COUNTIF(AP40,"&gt;=1")+COUNTIF(AR40,"&gt;=1")+COUNTIF(AS40,"&gt;=1")+COUNTIF(AO40,"&gt;=1")+COUNTIF(AQ40,"&gt;=1")</f>
        <v>1</v>
      </c>
      <c r="BZ40" s="7">
        <f>COUNTIF(BY40,"&gt;=1")</f>
        <v>1</v>
      </c>
      <c r="CA40" s="7">
        <f>COUNTIF(BD40,"&gt;=1")+COUNTIF(BC40,"&gt;=1")+COUNTIF(BA40,"&gt;=1")+COUNTIF(BB40,"&gt;=1")</f>
        <v>0</v>
      </c>
      <c r="CB40" s="7">
        <f>COUNTIF(CA40,"&gt;=1")</f>
        <v>0</v>
      </c>
      <c r="CC40" s="7">
        <f>COUNTIF(AL40,"&gt;=1")+COUNTIF(AM40,"&gt;=1")+COUNTIF(AN40,"&gt;=1")+COUNTIF(AO40,"&gt;=1")+COUNTIF(AP40,"&gt;=1")+COUNTIF(AQ40,"&gt;=1")+COUNTIF(AR40,"&gt;=1")+COUNTIF(AS40,"&gt;=1")+COUNTIF(AT40,"&gt;=1")+COUNTIF(AU40,"&gt;=1")+COUNTIF(AV40,"&gt;=1")+COUNTIF(AW40,"&gt;=1")+COUNTIF(AX40,"&gt;=1")+COUNTIF(AY40,"&gt;=1")+COUNTIF(AZ40,"&gt;=1")</f>
        <v>3</v>
      </c>
      <c r="CD40" s="7">
        <f>COUNTIF(CC40,"&gt;=1")</f>
        <v>1</v>
      </c>
      <c r="CE40" s="101">
        <f>COUNTIF(AO40,"&gt;=1")+COUNTIF(AP40,"&gt;=1")+COUNTIF(AQ40,"&gt;=1")+COUNTIF(AR40,"&gt;=1")+COUNTIF(AS40,"&gt;=1")+COUNTIF(AU40,"&gt;=1")+COUNTIF(AV40,"&gt;=1")+COUNTIF(AW40,"&gt;=1")+COUNTIF(AT40,"&gt;=1")</f>
        <v>1</v>
      </c>
      <c r="CF40" s="101">
        <f>COUNTIF(CE40,"&gt;=1")</f>
        <v>1</v>
      </c>
      <c r="CG40" s="7">
        <f>COUNTIF(AL40,"&gt;=1")+COUNTIF(AN40,"&gt;=1")+COUNTIF(BA40,"&gt;=1")</f>
        <v>1</v>
      </c>
      <c r="CH40" s="101">
        <f>COUNTIF(CG40,"&gt;=1")</f>
        <v>1</v>
      </c>
      <c r="CI40" s="101">
        <f>COUNTIF(BB40,"&gt;=1")+COUNTIF(BC40,"&gt;=1")+COUNTIF(BD40,"&gt;=1")+COUNTIF(BA40,"&gt;=1")</f>
        <v>0</v>
      </c>
      <c r="CJ40" s="101">
        <f>COUNTIF(CI40,"&gt;=1")</f>
        <v>0</v>
      </c>
      <c r="CK40" s="12" t="s">
        <v>269</v>
      </c>
      <c r="CL40" s="13">
        <v>40</v>
      </c>
      <c r="CM40" s="12" t="s">
        <v>0</v>
      </c>
      <c r="CN40" s="99" t="s">
        <v>0</v>
      </c>
      <c r="CO40" s="103">
        <v>1</v>
      </c>
      <c r="CP40" s="11" t="s">
        <v>1</v>
      </c>
      <c r="CQ40" s="10" t="s">
        <v>241</v>
      </c>
      <c r="CR40" s="10" t="s">
        <v>239</v>
      </c>
      <c r="CS40" s="10" t="str">
        <f>CQ40</f>
        <v>－</v>
      </c>
      <c r="CT40" s="9" t="s">
        <v>1</v>
      </c>
      <c r="CU40" s="3" t="s">
        <v>1</v>
      </c>
      <c r="CV40" s="3" t="s">
        <v>235</v>
      </c>
      <c r="CW40" s="3" t="s">
        <v>1</v>
      </c>
      <c r="CX40" s="105">
        <v>0</v>
      </c>
      <c r="CY40" s="92">
        <f>COUNTIF(CX40,"&gt;=1")</f>
        <v>0</v>
      </c>
      <c r="CZ40" s="6">
        <v>0</v>
      </c>
      <c r="DA40" s="3" t="s">
        <v>1</v>
      </c>
      <c r="DB40" s="105">
        <v>0</v>
      </c>
      <c r="DC40" s="92">
        <f>COUNTIF(DB40,"&gt;=1")</f>
        <v>0</v>
      </c>
      <c r="DD40" s="6">
        <v>0</v>
      </c>
      <c r="DE40" s="3" t="s">
        <v>157</v>
      </c>
      <c r="DF40" s="3" t="s">
        <v>1</v>
      </c>
      <c r="DG40" s="105">
        <v>0</v>
      </c>
      <c r="DH40" s="92">
        <f>COUNTIF(DG40,"&gt;=1")</f>
        <v>0</v>
      </c>
      <c r="DI40" s="6">
        <v>0</v>
      </c>
      <c r="DJ40" s="3" t="s">
        <v>1</v>
      </c>
      <c r="DK40" s="105">
        <v>0</v>
      </c>
      <c r="DL40" s="92">
        <f>COUNTIF(DK40,"&gt;=1")</f>
        <v>0</v>
      </c>
      <c r="DM40" s="6">
        <v>0</v>
      </c>
      <c r="DN40" s="3" t="s">
        <v>161</v>
      </c>
      <c r="DO40" s="3" t="s">
        <v>1</v>
      </c>
      <c r="DP40" s="105">
        <v>0</v>
      </c>
      <c r="DQ40" s="92">
        <f>COUNTIF(DP40,"&gt;=1")</f>
        <v>0</v>
      </c>
      <c r="DR40" s="6">
        <v>0</v>
      </c>
      <c r="DS40" s="3" t="s">
        <v>1</v>
      </c>
      <c r="DT40" s="105">
        <v>0</v>
      </c>
      <c r="DU40" s="92">
        <f>COUNTIF(DT40,"&gt;=1")</f>
        <v>0</v>
      </c>
      <c r="DV40" s="6">
        <v>0</v>
      </c>
      <c r="DW40" s="3" t="s">
        <v>164</v>
      </c>
      <c r="DX40" s="3" t="s">
        <v>1</v>
      </c>
      <c r="DY40" s="105">
        <v>0</v>
      </c>
      <c r="DZ40" s="92">
        <f>COUNTIF(DY40,"&gt;=1")</f>
        <v>0</v>
      </c>
      <c r="EA40" s="6">
        <v>0</v>
      </c>
      <c r="EB40" s="3" t="s">
        <v>1</v>
      </c>
      <c r="EC40" s="105">
        <v>0</v>
      </c>
      <c r="ED40" s="92">
        <f>COUNTIF(EC40,"&gt;=1")</f>
        <v>0</v>
      </c>
      <c r="EE40" s="6">
        <v>0</v>
      </c>
      <c r="EF40" s="3" t="s">
        <v>166</v>
      </c>
      <c r="EG40" s="3" t="s">
        <v>1</v>
      </c>
      <c r="EH40" s="105">
        <v>0</v>
      </c>
      <c r="EI40" s="92">
        <f>COUNTIF(EH40,"&gt;=1")</f>
        <v>0</v>
      </c>
      <c r="EJ40" s="6">
        <v>0</v>
      </c>
      <c r="EK40" s="3" t="s">
        <v>1</v>
      </c>
      <c r="EL40" s="105">
        <v>0</v>
      </c>
      <c r="EM40" s="92">
        <f>COUNTIF(EL40,"&gt;=1")</f>
        <v>0</v>
      </c>
      <c r="EN40" s="6">
        <v>0</v>
      </c>
      <c r="EO40" s="3" t="s">
        <v>170</v>
      </c>
      <c r="EP40" s="3" t="s">
        <v>0</v>
      </c>
      <c r="EQ40" s="105">
        <v>0</v>
      </c>
      <c r="ER40" s="92">
        <f>COUNTIF(EQ40,"&gt;=1")</f>
        <v>0</v>
      </c>
      <c r="ES40" s="6">
        <v>0</v>
      </c>
      <c r="ET40" s="3" t="s">
        <v>1</v>
      </c>
      <c r="EU40" s="105">
        <v>0</v>
      </c>
      <c r="EV40" s="92">
        <f>COUNTIF(EU40,"&gt;=1")</f>
        <v>0</v>
      </c>
      <c r="EW40" s="6">
        <v>0</v>
      </c>
      <c r="EX40" s="3" t="s">
        <v>172</v>
      </c>
      <c r="EY40" s="3" t="s">
        <v>0</v>
      </c>
      <c r="EZ40" s="105">
        <v>0</v>
      </c>
      <c r="FA40" s="92">
        <f>COUNTIF(EZ40,"&gt;=1")</f>
        <v>0</v>
      </c>
      <c r="FB40" s="6">
        <v>0</v>
      </c>
      <c r="FC40" s="3" t="s">
        <v>0</v>
      </c>
      <c r="FD40" s="105">
        <v>0</v>
      </c>
      <c r="FE40" s="92">
        <v>0</v>
      </c>
      <c r="FF40" s="6">
        <v>0</v>
      </c>
      <c r="FG40" s="3" t="s">
        <v>175</v>
      </c>
      <c r="FH40" s="3" t="s">
        <v>0</v>
      </c>
      <c r="FI40" s="105">
        <v>0</v>
      </c>
      <c r="FJ40" s="92">
        <f>COUNTIF(FI40,"&gt;=1")</f>
        <v>0</v>
      </c>
      <c r="FK40" s="6">
        <v>0</v>
      </c>
      <c r="FL40" s="3" t="s">
        <v>0</v>
      </c>
      <c r="FM40" s="105">
        <v>0</v>
      </c>
      <c r="FN40" s="92">
        <f>COUNTIF(FM40,"&gt;=1")</f>
        <v>0</v>
      </c>
      <c r="FO40" s="6">
        <v>0</v>
      </c>
      <c r="FP40" s="3" t="s">
        <v>177</v>
      </c>
      <c r="FQ40" s="3" t="s">
        <v>1</v>
      </c>
      <c r="FR40" s="105">
        <v>0</v>
      </c>
      <c r="FS40" s="92">
        <f>COUNTIF(FR40,"&gt;=1")</f>
        <v>0</v>
      </c>
      <c r="FT40" s="6">
        <v>0</v>
      </c>
      <c r="FU40" s="3" t="s">
        <v>1</v>
      </c>
      <c r="FV40" s="105">
        <v>0</v>
      </c>
      <c r="FW40" s="92">
        <f>COUNTIF(FV40,"&gt;=1")</f>
        <v>0</v>
      </c>
      <c r="FX40" s="6">
        <v>0</v>
      </c>
      <c r="FY40" s="43">
        <f>FW40+FS40+FN40+FJ40+FE40+FA40+EV40+ER40+EM40+EI40+ED40+DZ40+DU40+DQ40+DL40+DH40+DC40+CY40</f>
        <v>0</v>
      </c>
      <c r="FZ40" s="43">
        <f>COUNTIF(FY40,"&gt;=7")</f>
        <v>0</v>
      </c>
      <c r="GA40" s="43">
        <f>COUNTIF(FY40,"&gt;=8")</f>
        <v>0</v>
      </c>
      <c r="GB40" s="46">
        <f>COUNTIF(FY40,"&gt;=3")</f>
        <v>0</v>
      </c>
      <c r="GC40" s="47">
        <f>IF(AND(AI40=1,FZ40=1),1,IF(AND(AI40=1,FZ40=0),2,IF(AND(AI40=0,FZ40=1),3,IF(AND(AI40=0,FZ40=0),4))))</f>
        <v>2</v>
      </c>
      <c r="GD40" s="47" t="s">
        <v>184</v>
      </c>
      <c r="GE40" s="47">
        <f>IF(AND(AB40=1,FZ40=1),1,IF(AND(AB40=1,FZ40=0),2,IF(AND(AB40=0,FZ40=1),3,IF(AND(AB40=0,FZ40=0),4))))</f>
        <v>2</v>
      </c>
      <c r="GF40" s="47">
        <f>IF(AND(AB40=1,GA40=1),1,IF(AND(AB40=1,GA40=0),2,IF(AND(AB40=0,GA40=1),3,IF(AND(AB40=0,GA40=0),4))))</f>
        <v>2</v>
      </c>
      <c r="GG40" s="93">
        <f>FV40+FR40+FM40+FI40+FD40+EZ40+EU40+EQ40+EL40+EH40+EC40+DY40+DT40+DP40+DK40+DG40+DB40+CX40</f>
        <v>0</v>
      </c>
      <c r="GH40" s="6">
        <f>FX40+FT40+FO40+FK40+FF40+FB40+EW40+ES40+EN40+EJ40+EE40+EA40+DV40+DR40+DM40+DI40+DD40+CZ40</f>
        <v>0</v>
      </c>
      <c r="GI40" s="92">
        <f t="shared" si="51"/>
        <v>0</v>
      </c>
      <c r="GJ40" s="6">
        <f t="shared" si="51"/>
        <v>0</v>
      </c>
      <c r="GK40" s="92">
        <f t="shared" si="52"/>
        <v>0</v>
      </c>
      <c r="GL40" s="6">
        <f t="shared" si="52"/>
        <v>0</v>
      </c>
      <c r="GM40" s="92">
        <f>FW40+FS40+FN40+FJ40+FE40+FA40+EV40+ER40+DU40+DQ40+DC40+CY40</f>
        <v>0</v>
      </c>
      <c r="GN40" s="6">
        <f>FX40+FT40+FO40+FK40+FF40+FB40+EW40+ER40+DV40+DR40+DD40+CZ40</f>
        <v>0</v>
      </c>
      <c r="GO40" s="92">
        <f t="shared" si="53"/>
        <v>0</v>
      </c>
      <c r="GP40" s="6">
        <f t="shared" si="53"/>
        <v>0</v>
      </c>
      <c r="GQ40" s="8">
        <f t="shared" si="54"/>
        <v>0</v>
      </c>
      <c r="GR40" s="6">
        <f t="shared" si="54"/>
        <v>0</v>
      </c>
      <c r="GS40" s="8">
        <f>GO40</f>
        <v>0</v>
      </c>
      <c r="GT40" s="6">
        <f>GR40</f>
        <v>0</v>
      </c>
      <c r="GU40" s="7"/>
      <c r="GV40" s="3"/>
      <c r="GW40" s="6" t="s">
        <v>270</v>
      </c>
      <c r="GX40" s="5"/>
      <c r="GY40" s="4">
        <v>1</v>
      </c>
      <c r="GZ40" s="107"/>
      <c r="HA40" s="107"/>
      <c r="HB40" s="107"/>
      <c r="HC40" s="107" t="s">
        <v>271</v>
      </c>
      <c r="HD40" s="108"/>
      <c r="HE40" s="108"/>
      <c r="HF40" s="108"/>
      <c r="HG40" s="108"/>
      <c r="HH40" s="108"/>
      <c r="HI40" s="108"/>
      <c r="HJ40" s="3">
        <v>21807</v>
      </c>
      <c r="HK40" s="2" t="s">
        <v>268</v>
      </c>
      <c r="HL40" s="105"/>
    </row>
    <row r="41" spans="1:269" s="1" customFormat="1" x14ac:dyDescent="0.45">
      <c r="A41" s="44">
        <v>1.1000000000000001</v>
      </c>
      <c r="B41" s="129" t="s">
        <v>319</v>
      </c>
      <c r="C41" s="135">
        <v>203</v>
      </c>
      <c r="D41" s="2">
        <v>1</v>
      </c>
      <c r="E41" s="2">
        <v>28</v>
      </c>
      <c r="F41" s="18">
        <v>0</v>
      </c>
      <c r="G41" s="97">
        <v>43924</v>
      </c>
      <c r="H41" s="3"/>
      <c r="I41" s="3"/>
      <c r="J41" s="11" t="str">
        <f>IF(I41&gt;=21,"4(≧21)",IF(I41&gt;=11,"3(11-20)",IF(I41&gt;=6,"2(6-10)",IF(I41&gt;=0,"1(≦5)",IF(I41=0," ")))))</f>
        <v>1(≦5)</v>
      </c>
      <c r="K41" s="3"/>
      <c r="L41" s="10" t="s">
        <v>389</v>
      </c>
      <c r="M41" s="17" t="s">
        <v>1</v>
      </c>
      <c r="N41" s="16" t="e">
        <f>E41-M41</f>
        <v>#VALUE!</v>
      </c>
      <c r="O41" s="15">
        <v>3</v>
      </c>
      <c r="P41" s="9">
        <v>7</v>
      </c>
      <c r="Q41" s="12">
        <v>4</v>
      </c>
      <c r="R41" s="8">
        <v>0</v>
      </c>
      <c r="S41" s="3">
        <v>1</v>
      </c>
      <c r="T41" s="3">
        <v>0</v>
      </c>
      <c r="U41" s="3">
        <v>1</v>
      </c>
      <c r="V41" s="3">
        <v>0</v>
      </c>
      <c r="W41" s="11">
        <v>0</v>
      </c>
      <c r="X41" s="99">
        <f>COUNTIF(AL41:AS41,"&gt;=1")+COUNTIF(AX41,"&gt;=1")+COUNTIF(AX41,"&gt;=1")+COUNTIF(AZ41,"&gt;=1")+COUNTIF(BA41,"&gt;=1")+COUNTIF(BC41,"&gt;=1")</f>
        <v>2</v>
      </c>
      <c r="Y41" s="98">
        <f>COUNTIF(X41,"&gt;=1")</f>
        <v>1</v>
      </c>
      <c r="Z41" s="99">
        <f>COUNTIF(AT41:AW41,"&gt;=1")+COUNTIF(BB41,"&gt;=1")+COUNTIF(BD41,"&gt;=1")</f>
        <v>0</v>
      </c>
      <c r="AA41" s="98">
        <f>COUNTIF(Z41,"&gt;=1")</f>
        <v>0</v>
      </c>
      <c r="AB41" s="8">
        <f>COUNTIF(AD41,"&gt;=2")</f>
        <v>1</v>
      </c>
      <c r="AC41" s="98">
        <f>COUNTIF(AD41,"&gt;=1")</f>
        <v>1</v>
      </c>
      <c r="AD41" s="9">
        <f>COUNTIF(AL41:AX41,"&gt;=1")+COUNTIF(AZ41,"&gt;=1")+COUNTIF(BA41,"&gt;=1")+COUNTIF(BC41,"&gt;=1")</f>
        <v>2</v>
      </c>
      <c r="AE41" s="100">
        <f>COUNTIF(AL41:BD41,"&gt;=1")</f>
        <v>2</v>
      </c>
      <c r="AF41" s="98">
        <f>COUNTIF(AE41,"&gt;=2")</f>
        <v>1</v>
      </c>
      <c r="AG41" s="98">
        <f>COUNTIF(AE41,"&gt;=1")</f>
        <v>1</v>
      </c>
      <c r="AH41" s="7">
        <f>COUNTIF(AL41:AR41,"&gt;=1")+COUNTIF(AV41,"&gt;=1")+COUNTIF(AX41,"&gt;=1")+COUNTIF(AZ41,"&gt;=1")+COUNTIF(BA41,"&gt;=1")+COUNTIF(BC41,"&gt;=1")</f>
        <v>1</v>
      </c>
      <c r="AI41" s="7">
        <f>COUNTIF(AH41,"&gt;=2")</f>
        <v>0</v>
      </c>
      <c r="AJ41" s="7">
        <f>COUNTIF(AH41,"&gt;=1")</f>
        <v>1</v>
      </c>
      <c r="AK41" s="7">
        <f>X41+Z41</f>
        <v>2</v>
      </c>
      <c r="AL41" s="9" t="s">
        <v>1</v>
      </c>
      <c r="AM41" s="9" t="s">
        <v>1</v>
      </c>
      <c r="AN41" s="9">
        <v>0</v>
      </c>
      <c r="AO41" s="9">
        <v>1</v>
      </c>
      <c r="AP41" s="9" t="s">
        <v>1</v>
      </c>
      <c r="AQ41" s="9" t="s">
        <v>1</v>
      </c>
      <c r="AR41" s="9" t="s">
        <v>1</v>
      </c>
      <c r="AS41" s="14">
        <v>1</v>
      </c>
      <c r="AT41" s="10">
        <v>0</v>
      </c>
      <c r="AU41" s="10" t="s">
        <v>1</v>
      </c>
      <c r="AV41" s="9">
        <v>0</v>
      </c>
      <c r="AW41" s="10">
        <v>0</v>
      </c>
      <c r="AX41" s="9">
        <v>0</v>
      </c>
      <c r="AY41" s="10">
        <v>0</v>
      </c>
      <c r="AZ41" s="9">
        <v>0</v>
      </c>
      <c r="BA41" s="9">
        <v>0</v>
      </c>
      <c r="BB41" s="10">
        <v>0</v>
      </c>
      <c r="BC41" s="9">
        <v>0</v>
      </c>
      <c r="BD41" s="10">
        <v>0</v>
      </c>
      <c r="BE41" s="7">
        <f>COUNTIF(AL41:AS41,"&gt;=1")+COUNTIF(AX41,"&gt;=1")+COUNTIF(AZ41,"&gt;=1")+COUNTIF(BA41,"&gt;=1")+COUNTIF(BC41,"&gt;=1")</f>
        <v>2</v>
      </c>
      <c r="BF41" s="7">
        <f>COUNTIF(BE41,"&gt;=1")</f>
        <v>1</v>
      </c>
      <c r="BG41" s="7">
        <f>COUNTIF(AT41:AW41,"&gt;=1")+COUNTIF(AY41,"&gt;=1")+COUNTIF(BB41,"&gt;=1")+COUNTIF(BD41,"&gt;=1")</f>
        <v>0</v>
      </c>
      <c r="BH41" s="7">
        <f>COUNTIF(BG41,"&gt;=1")</f>
        <v>0</v>
      </c>
      <c r="BI41" s="7">
        <f>COUNTIF(BD41,"&gt;=1")+COUNTIF(BC41,"&gt;=1")+COUNTIF(BB41,"&gt;=1")+COUNTIF(BA41,"&gt;=1")+COUNTIF(AZ41,"&gt;=1")</f>
        <v>0</v>
      </c>
      <c r="BJ41" s="7">
        <f>COUNTIF(BI41,"&gt;=1")</f>
        <v>0</v>
      </c>
      <c r="BK41" s="7">
        <f>COUNTIF(BC41,"&gt;=1")+COUNTIF(BA41,"&gt;=1")+COUNTIF(AZ41,"&gt;=1")</f>
        <v>0</v>
      </c>
      <c r="BL41" s="7">
        <f>COUNTIF(BK41,"&gt;=1")</f>
        <v>0</v>
      </c>
      <c r="BM41" s="7">
        <f>COUNTIF(AZ41,"&gt;=1")+COUNTIF(BC41,"&gt;=1")+COUNTIF(BA41,"&gt;=1")+COUNTIF(AX41,"&gt;=1")+COUNTIF(AN41,"&gt;=1")</f>
        <v>0</v>
      </c>
      <c r="BN41" s="7">
        <f>COUNTIF(BM41,"&gt;=1")</f>
        <v>0</v>
      </c>
      <c r="BO41" s="7">
        <f>COUNTIF(AL41,"&gt;=1")+COUNTIF(AN41,"&gt;=1")+COUNTIF(AX41,"&gt;=1")+COUNTIF(AY41,"&gt;=1")</f>
        <v>0</v>
      </c>
      <c r="BP41" s="7">
        <f>COUNTIF(BO41,"&gt;=1")</f>
        <v>0</v>
      </c>
      <c r="BQ41" s="7">
        <f>COUNTIF(AL41,"&gt;=1")+COUNTIF(AN41,"&gt;=1")+COUNTIF(AX41,"&gt;=1")</f>
        <v>0</v>
      </c>
      <c r="BR41" s="7">
        <f>COUNTIF(BQ41,"&gt;=1")</f>
        <v>0</v>
      </c>
      <c r="BS41" s="7">
        <f>COUNTIF(AL41,"&gt;=1")+COUNTIF(AM41,"&gt;=1")</f>
        <v>0</v>
      </c>
      <c r="BT41" s="7">
        <f>COUNTIF(BS41,"&gt;=1")</f>
        <v>0</v>
      </c>
      <c r="BU41" s="7">
        <f>COUNTIF(AM41,"&gt;=1")+COUNTIF(AO41,"&gt;=1")+COUNTIF(AP41,"&gt;=1")+COUNTIF(AQ41,"&gt;=1")+COUNTIF(AR41,"&gt;=1")+COUNTIF(AS41,"&gt;=1")+COUNTIF(AT41,"&gt;=1")+COUNTIF(AU41,"&gt;=1")+COUNTIF(AV41,"&gt;=1")+COUNTIF(AW41,"&gt;=1")</f>
        <v>2</v>
      </c>
      <c r="BV41" s="7">
        <f>COUNTIF(BU41,"&gt;=1")</f>
        <v>1</v>
      </c>
      <c r="BW41" s="7">
        <f>COUNTIF(AO41,"&gt;=1")+COUNTIF(AQ41,"&gt;=1")+COUNTIF(AR41,"&gt;=1")+COUNTIF(AV41,"&gt;=1")+COUNTIF(AM41,"&gt;=1")+COUNTIF(AP41,"&gt;=1")</f>
        <v>1</v>
      </c>
      <c r="BX41" s="7">
        <f>COUNTIF(BW41,"&gt;=1")</f>
        <v>1</v>
      </c>
      <c r="BY41" s="7">
        <f>COUNTIF(AP41,"&gt;=1")+COUNTIF(AR41,"&gt;=1")+COUNTIF(AS41,"&gt;=1")+COUNTIF(AO41,"&gt;=1")+COUNTIF(AQ41,"&gt;=1")</f>
        <v>2</v>
      </c>
      <c r="BZ41" s="7">
        <f>COUNTIF(BY41,"&gt;=1")</f>
        <v>1</v>
      </c>
      <c r="CA41" s="7">
        <f>COUNTIF(BD41,"&gt;=1")+COUNTIF(BC41,"&gt;=1")+COUNTIF(BA41,"&gt;=1")+COUNTIF(BB41,"&gt;=1")</f>
        <v>0</v>
      </c>
      <c r="CB41" s="7">
        <f>COUNTIF(CA41,"&gt;=1")</f>
        <v>0</v>
      </c>
      <c r="CC41" s="7">
        <f>COUNTIF(AL41,"&gt;=1")+COUNTIF(AM41,"&gt;=1")+COUNTIF(AN41,"&gt;=1")+COUNTIF(AO41,"&gt;=1")+COUNTIF(AP41,"&gt;=1")+COUNTIF(AQ41,"&gt;=1")+COUNTIF(AR41,"&gt;=1")+COUNTIF(AS41,"&gt;=1")+COUNTIF(AT41,"&gt;=1")+COUNTIF(AU41,"&gt;=1")+COUNTIF(AV41,"&gt;=1")+COUNTIF(AW41,"&gt;=1")+COUNTIF(AX41,"&gt;=1")+COUNTIF(AY41,"&gt;=1")+COUNTIF(AZ41,"&gt;=1")</f>
        <v>2</v>
      </c>
      <c r="CD41" s="7">
        <f>COUNTIF(CC41,"&gt;=1")</f>
        <v>1</v>
      </c>
      <c r="CE41" s="101">
        <f>COUNTIF(AO41,"&gt;=1")+COUNTIF(AP41,"&gt;=1")+COUNTIF(AQ41,"&gt;=1")+COUNTIF(AR41,"&gt;=1")+COUNTIF(AS41,"&gt;=1")+COUNTIF(AU41,"&gt;=1")+COUNTIF(AV41,"&gt;=1")+COUNTIF(AW41,"&gt;=1")+COUNTIF(AT41,"&gt;=1")</f>
        <v>2</v>
      </c>
      <c r="CF41" s="101">
        <f>COUNTIF(CE41,"&gt;=1")</f>
        <v>1</v>
      </c>
      <c r="CG41" s="7">
        <f>COUNTIF(AL41,"&gt;=1")+COUNTIF(AN41,"&gt;=1")+COUNTIF(BA41,"&gt;=1")</f>
        <v>0</v>
      </c>
      <c r="CH41" s="101">
        <f>COUNTIF(CG41,"&gt;=1")</f>
        <v>0</v>
      </c>
      <c r="CI41" s="101">
        <f>COUNTIF(BB41,"&gt;=1")+COUNTIF(BC41,"&gt;=1")+COUNTIF(BD41,"&gt;=1")+COUNTIF(BA41,"&gt;=1")</f>
        <v>0</v>
      </c>
      <c r="CJ41" s="101">
        <f>COUNTIF(CI41,"&gt;=1")</f>
        <v>0</v>
      </c>
      <c r="CK41" s="12" t="s">
        <v>0</v>
      </c>
      <c r="CL41" s="13" t="s">
        <v>0</v>
      </c>
      <c r="CM41" s="12">
        <v>3</v>
      </c>
      <c r="CN41" s="99" t="s">
        <v>0</v>
      </c>
      <c r="CO41" s="103">
        <v>1</v>
      </c>
      <c r="CP41" s="11" t="s">
        <v>1</v>
      </c>
      <c r="CQ41" s="10" t="s">
        <v>241</v>
      </c>
      <c r="CR41" s="10" t="s">
        <v>239</v>
      </c>
      <c r="CS41" s="10" t="s">
        <v>322</v>
      </c>
      <c r="CT41" s="9">
        <v>0</v>
      </c>
      <c r="CU41" s="3">
        <v>1</v>
      </c>
      <c r="CV41" s="3" t="s">
        <v>235</v>
      </c>
      <c r="CW41" s="104">
        <v>4</v>
      </c>
      <c r="CX41" s="105">
        <f>CW41-3</f>
        <v>1</v>
      </c>
      <c r="CY41" s="92">
        <f>COUNTIF(CX41,"&gt;=1")</f>
        <v>1</v>
      </c>
      <c r="CZ41" s="6">
        <v>0</v>
      </c>
      <c r="DA41" s="104">
        <v>2</v>
      </c>
      <c r="DB41" s="105">
        <f>DA41-3</f>
        <v>-1</v>
      </c>
      <c r="DC41" s="92">
        <f>COUNTIF(DB41,"&gt;=1")</f>
        <v>0</v>
      </c>
      <c r="DD41" s="6">
        <v>0</v>
      </c>
      <c r="DE41" s="3" t="s">
        <v>157</v>
      </c>
      <c r="DF41" s="104">
        <v>5</v>
      </c>
      <c r="DG41" s="105">
        <f>DF41-3</f>
        <v>2</v>
      </c>
      <c r="DH41" s="92">
        <f>COUNTIF(DG41,"&gt;=1")</f>
        <v>1</v>
      </c>
      <c r="DI41" s="6">
        <v>0</v>
      </c>
      <c r="DJ41" s="104">
        <v>4</v>
      </c>
      <c r="DK41" s="105">
        <f>DJ41-3</f>
        <v>1</v>
      </c>
      <c r="DL41" s="92">
        <f>COUNTIF(DK41,"&gt;=1")</f>
        <v>1</v>
      </c>
      <c r="DM41" s="6">
        <v>0</v>
      </c>
      <c r="DN41" s="3" t="s">
        <v>161</v>
      </c>
      <c r="DO41" s="104">
        <v>2</v>
      </c>
      <c r="DP41" s="105">
        <f>DO41-3</f>
        <v>-1</v>
      </c>
      <c r="DQ41" s="92">
        <f>COUNTIF(DP41,"&gt;=1")</f>
        <v>0</v>
      </c>
      <c r="DR41" s="6">
        <v>0</v>
      </c>
      <c r="DS41" s="3" t="s">
        <v>1</v>
      </c>
      <c r="DT41" s="105">
        <v>0</v>
      </c>
      <c r="DU41" s="92">
        <f>COUNTIF(DT41,"&gt;=1")</f>
        <v>0</v>
      </c>
      <c r="DV41" s="6">
        <v>0</v>
      </c>
      <c r="DW41" s="3" t="s">
        <v>164</v>
      </c>
      <c r="DX41" s="3" t="s">
        <v>1</v>
      </c>
      <c r="DY41" s="105">
        <v>0</v>
      </c>
      <c r="DZ41" s="92">
        <f>COUNTIF(DY41,"&gt;=1")</f>
        <v>0</v>
      </c>
      <c r="EA41" s="6">
        <v>0</v>
      </c>
      <c r="EB41" s="104">
        <v>2</v>
      </c>
      <c r="EC41" s="105">
        <f>EB41-3</f>
        <v>-1</v>
      </c>
      <c r="ED41" s="92">
        <f>COUNTIF(EC41,"&gt;=1")</f>
        <v>0</v>
      </c>
      <c r="EE41" s="6">
        <v>0</v>
      </c>
      <c r="EF41" s="3" t="s">
        <v>166</v>
      </c>
      <c r="EG41" s="104">
        <v>2</v>
      </c>
      <c r="EH41" s="105">
        <f>EG41-3</f>
        <v>-1</v>
      </c>
      <c r="EI41" s="92">
        <f>COUNTIF(EH41,"&gt;=1")</f>
        <v>0</v>
      </c>
      <c r="EJ41" s="6">
        <v>0</v>
      </c>
      <c r="EK41" s="104">
        <v>4</v>
      </c>
      <c r="EL41" s="105">
        <f>EK41-3</f>
        <v>1</v>
      </c>
      <c r="EM41" s="92">
        <f>COUNTIF(EL41,"&gt;=1")</f>
        <v>1</v>
      </c>
      <c r="EN41" s="6">
        <v>0</v>
      </c>
      <c r="EO41" s="3" t="s">
        <v>170</v>
      </c>
      <c r="EP41" s="3" t="s">
        <v>1</v>
      </c>
      <c r="EQ41" s="105">
        <v>0</v>
      </c>
      <c r="ER41" s="92">
        <f>COUNTIF(EQ41,"&gt;=1")</f>
        <v>0</v>
      </c>
      <c r="ES41" s="6">
        <v>0</v>
      </c>
      <c r="ET41" s="3" t="s">
        <v>1</v>
      </c>
      <c r="EU41" s="105">
        <v>0</v>
      </c>
      <c r="EV41" s="92">
        <f>COUNTIF(EU41,"&gt;=1")</f>
        <v>0</v>
      </c>
      <c r="EW41" s="6">
        <v>0</v>
      </c>
      <c r="EX41" s="3" t="s">
        <v>172</v>
      </c>
      <c r="EY41" s="3" t="s">
        <v>1</v>
      </c>
      <c r="EZ41" s="105">
        <v>0</v>
      </c>
      <c r="FA41" s="92">
        <f>COUNTIF(EZ41,"&gt;=1")</f>
        <v>0</v>
      </c>
      <c r="FB41" s="6">
        <v>0</v>
      </c>
      <c r="FC41" s="3" t="s">
        <v>1</v>
      </c>
      <c r="FD41" s="105">
        <v>0</v>
      </c>
      <c r="FE41" s="92">
        <v>0</v>
      </c>
      <c r="FF41" s="6">
        <v>0</v>
      </c>
      <c r="FG41" s="3" t="s">
        <v>175</v>
      </c>
      <c r="FH41" s="3" t="s">
        <v>1</v>
      </c>
      <c r="FI41" s="105">
        <v>0</v>
      </c>
      <c r="FJ41" s="92">
        <f>COUNTIF(FI41,"&gt;=1")</f>
        <v>0</v>
      </c>
      <c r="FK41" s="6">
        <v>0</v>
      </c>
      <c r="FL41" s="3" t="s">
        <v>1</v>
      </c>
      <c r="FM41" s="105">
        <v>0</v>
      </c>
      <c r="FN41" s="92">
        <f>COUNTIF(FM41,"&gt;=1")</f>
        <v>0</v>
      </c>
      <c r="FO41" s="6">
        <v>0</v>
      </c>
      <c r="FP41" s="3" t="s">
        <v>177</v>
      </c>
      <c r="FQ41" s="3" t="s">
        <v>1</v>
      </c>
      <c r="FR41" s="105">
        <v>0</v>
      </c>
      <c r="FS41" s="92">
        <f>COUNTIF(FR41,"&gt;=1")</f>
        <v>0</v>
      </c>
      <c r="FT41" s="6">
        <v>0</v>
      </c>
      <c r="FU41" s="3" t="s">
        <v>1</v>
      </c>
      <c r="FV41" s="105">
        <v>0</v>
      </c>
      <c r="FW41" s="92">
        <f>COUNTIF(FV41,"&gt;=1")</f>
        <v>0</v>
      </c>
      <c r="FX41" s="6">
        <v>0</v>
      </c>
      <c r="FY41" s="43">
        <f>FW41+FS41+FN41+FJ41+FE41+FA41+EV41+ER41+EM41+EI41+ED41+DZ41+DU41+DQ41+DL41+DH41+DC41+CY41</f>
        <v>4</v>
      </c>
      <c r="FZ41" s="43">
        <f>COUNTIF(FY41,"&gt;=7")</f>
        <v>0</v>
      </c>
      <c r="GA41" s="43">
        <f>COUNTIF(FY41,"&gt;=8")</f>
        <v>0</v>
      </c>
      <c r="GB41" s="46">
        <f>COUNTIF(FY41,"&gt;=3")</f>
        <v>1</v>
      </c>
      <c r="GC41" s="47">
        <f>IF(AND(AI41=1,FZ41=1),1,IF(AND(AI41=1,FZ41=0),2,IF(AND(AI41=0,FZ41=1),3,IF(AND(AI41=0,FZ41=0),4))))</f>
        <v>4</v>
      </c>
      <c r="GD41" s="47" t="s">
        <v>184</v>
      </c>
      <c r="GE41" s="47">
        <f>IF(AND(AB41=1,FZ41=1),1,IF(AND(AB41=1,FZ41=0),2,IF(AND(AB41=0,FZ41=1),3,IF(AND(AB41=0,FZ41=0),4))))</f>
        <v>2</v>
      </c>
      <c r="GF41" s="47">
        <f>IF(AND(AB41=1,GA41=1),1,IF(AND(AB41=1,GA41=0),2,IF(AND(AB41=0,GA41=1),3,IF(AND(AB41=0,GA41=0),4))))</f>
        <v>2</v>
      </c>
      <c r="GG41" s="93">
        <f>FV41+FR41+FM41+FI41+FD41+EZ41+EU41+EQ41+EL41+EH41+EC41+DY41+DT41+DP41+DK41+DG41+DB41+CX41</f>
        <v>1</v>
      </c>
      <c r="GH41" s="6">
        <f>FX41+FT41+FO41+FK41+FF41+FB41+EW41+ES41+EN41+EJ41+EE41+EA41+DV41+DR41+DM41+DI41+DD41+CZ41</f>
        <v>0</v>
      </c>
      <c r="GI41" s="92">
        <f t="shared" si="51"/>
        <v>4</v>
      </c>
      <c r="GJ41" s="6">
        <f t="shared" si="51"/>
        <v>0</v>
      </c>
      <c r="GK41" s="92">
        <f t="shared" si="52"/>
        <v>2</v>
      </c>
      <c r="GL41" s="6">
        <f t="shared" si="52"/>
        <v>0</v>
      </c>
      <c r="GM41" s="92">
        <f>FW41+FS41+FN41+FJ41+FE41+FA41+EV41+ER41+DU41+DQ41+DC41+CY41</f>
        <v>1</v>
      </c>
      <c r="GN41" s="6">
        <f>FX41+FT41+FO41+FK41+FF41+FB41+EW41+ER41+DV41+DR41+DD41+CZ41</f>
        <v>0</v>
      </c>
      <c r="GO41" s="92">
        <f t="shared" si="53"/>
        <v>1</v>
      </c>
      <c r="GP41" s="6">
        <f t="shared" si="53"/>
        <v>0</v>
      </c>
      <c r="GQ41" s="8">
        <f t="shared" si="54"/>
        <v>3</v>
      </c>
      <c r="GR41" s="6">
        <f t="shared" si="54"/>
        <v>0</v>
      </c>
      <c r="GS41" s="8">
        <f>GO41</f>
        <v>1</v>
      </c>
      <c r="GT41" s="6">
        <f>GR41</f>
        <v>0</v>
      </c>
      <c r="GU41" s="7"/>
      <c r="GV41" s="3"/>
      <c r="GW41" s="22" t="s">
        <v>236</v>
      </c>
      <c r="GX41" s="5">
        <v>1</v>
      </c>
      <c r="GY41" s="4"/>
      <c r="GZ41" s="107"/>
      <c r="HA41" s="107"/>
      <c r="HB41" s="107"/>
      <c r="HC41" s="107" t="s">
        <v>302</v>
      </c>
      <c r="HD41" s="108"/>
      <c r="HE41" s="108"/>
      <c r="HF41" s="108"/>
      <c r="HG41" s="108"/>
      <c r="HH41" s="108"/>
      <c r="HI41" s="108"/>
      <c r="HJ41" s="3">
        <v>21998</v>
      </c>
      <c r="HK41" s="2" t="s">
        <v>323</v>
      </c>
      <c r="HL41" s="105"/>
    </row>
    <row r="42" spans="1:269" s="1" customFormat="1" x14ac:dyDescent="0.45">
      <c r="A42" s="44">
        <v>1.1000000000000001</v>
      </c>
      <c r="B42" s="138" t="s">
        <v>216</v>
      </c>
      <c r="C42" s="135">
        <v>204</v>
      </c>
      <c r="D42" s="2">
        <v>2</v>
      </c>
      <c r="E42" s="2">
        <v>43</v>
      </c>
      <c r="F42" s="18">
        <v>0</v>
      </c>
      <c r="G42" s="97">
        <v>44007</v>
      </c>
      <c r="H42" s="3" t="s">
        <v>1</v>
      </c>
      <c r="I42" s="3" t="s">
        <v>1</v>
      </c>
      <c r="J42" s="11" t="str">
        <f>IF(I42&gt;=21,"4(≧21)",IF(I42&gt;=11,"3(11-20)",IF(I42&gt;=6,"2(6-10)",IF(I42&gt;=0,"1(≦5)",IF(I42=0," ")))))</f>
        <v>4(≧21)</v>
      </c>
      <c r="K42" s="3"/>
      <c r="L42" s="10" t="s">
        <v>389</v>
      </c>
      <c r="M42" s="17" t="s">
        <v>1</v>
      </c>
      <c r="N42" s="16" t="e">
        <f>E42-M42</f>
        <v>#VALUE!</v>
      </c>
      <c r="O42" s="15">
        <v>0</v>
      </c>
      <c r="P42" s="9" t="s">
        <v>1</v>
      </c>
      <c r="Q42" s="12" t="s">
        <v>1</v>
      </c>
      <c r="R42" s="8" t="s">
        <v>234</v>
      </c>
      <c r="S42" s="3" t="s">
        <v>0</v>
      </c>
      <c r="T42" s="3" t="s">
        <v>0</v>
      </c>
      <c r="U42" s="3" t="s">
        <v>0</v>
      </c>
      <c r="V42" s="3" t="s">
        <v>0</v>
      </c>
      <c r="W42" s="11" t="s">
        <v>1</v>
      </c>
      <c r="X42" s="99">
        <f>COUNTIF(AL42:AS42,"&gt;=1")+COUNTIF(AX42,"&gt;=1")+COUNTIF(AX42,"&gt;=1")+COUNTIF(AZ42,"&gt;=1")+COUNTIF(BA42,"&gt;=1")+COUNTIF(BC42,"&gt;=1")</f>
        <v>0</v>
      </c>
      <c r="Y42" s="98">
        <f>COUNTIF(X42,"&gt;=1")</f>
        <v>0</v>
      </c>
      <c r="Z42" s="99">
        <f>COUNTIF(AT42:AW42,"&gt;=1")+COUNTIF(BB42,"&gt;=1")+COUNTIF(BD42,"&gt;=1")</f>
        <v>0</v>
      </c>
      <c r="AA42" s="98">
        <f>COUNTIF(Z42,"&gt;=1")</f>
        <v>0</v>
      </c>
      <c r="AB42" s="8">
        <f>COUNTIF(AD42,"&gt;=2")</f>
        <v>0</v>
      </c>
      <c r="AC42" s="98">
        <f>COUNTIF(AD42,"&gt;=1")</f>
        <v>0</v>
      </c>
      <c r="AD42" s="9">
        <f>COUNTIF(AL42:AX42,"&gt;=1")+COUNTIF(AZ42,"&gt;=1")+COUNTIF(BA42,"&gt;=1")+COUNTIF(BC42,"&gt;=1")</f>
        <v>0</v>
      </c>
      <c r="AE42" s="100">
        <f>COUNTIF(AL42:BD42,"&gt;=1")</f>
        <v>0</v>
      </c>
      <c r="AF42" s="98">
        <f>COUNTIF(AE42,"&gt;=2")</f>
        <v>0</v>
      </c>
      <c r="AG42" s="98">
        <f>COUNTIF(AE42,"&gt;=1")</f>
        <v>0</v>
      </c>
      <c r="AH42" s="7">
        <f>COUNTIF(AL42:AR42,"&gt;=1")+COUNTIF(AV42,"&gt;=1")+COUNTIF(AX42,"&gt;=1")+COUNTIF(AZ42,"&gt;=1")+COUNTIF(BA42,"&gt;=1")+COUNTIF(BC42,"&gt;=1")</f>
        <v>0</v>
      </c>
      <c r="AI42" s="7">
        <f>COUNTIF(AH42,"&gt;=2")</f>
        <v>0</v>
      </c>
      <c r="AJ42" s="7">
        <f>COUNTIF(AH42,"&gt;=1")</f>
        <v>0</v>
      </c>
      <c r="AK42" s="7">
        <f>X42+Z42</f>
        <v>0</v>
      </c>
      <c r="AL42" s="9"/>
      <c r="AM42" s="9"/>
      <c r="AN42" s="9"/>
      <c r="AO42" s="9"/>
      <c r="AP42" s="9"/>
      <c r="AQ42" s="9"/>
      <c r="AR42" s="9"/>
      <c r="AS42" s="14"/>
      <c r="AT42" s="10"/>
      <c r="AU42" s="10"/>
      <c r="AV42" s="9"/>
      <c r="AW42" s="10"/>
      <c r="AX42" s="9"/>
      <c r="AY42" s="10"/>
      <c r="AZ42" s="9"/>
      <c r="BA42" s="9"/>
      <c r="BB42" s="10"/>
      <c r="BC42" s="9"/>
      <c r="BD42" s="10"/>
      <c r="BE42" s="7">
        <f>COUNTIF(AL42:AS42,"&gt;=1")+COUNTIF(AX42,"&gt;=1")+COUNTIF(AZ42,"&gt;=1")+COUNTIF(BA42,"&gt;=1")+COUNTIF(BC42,"&gt;=1")</f>
        <v>0</v>
      </c>
      <c r="BF42" s="7">
        <f>COUNTIF(BE42,"&gt;=1")</f>
        <v>0</v>
      </c>
      <c r="BG42" s="7">
        <f>COUNTIF(AT42:AW42,"&gt;=1")+COUNTIF(AY42,"&gt;=1")+COUNTIF(BB42,"&gt;=1")+COUNTIF(BD42,"&gt;=1")</f>
        <v>0</v>
      </c>
      <c r="BH42" s="7">
        <f>COUNTIF(BG42,"&gt;=1")</f>
        <v>0</v>
      </c>
      <c r="BI42" s="7">
        <f>COUNTIF(BD42,"&gt;=1")+COUNTIF(BC42,"&gt;=1")+COUNTIF(BB42,"&gt;=1")+COUNTIF(BA42,"&gt;=1")+COUNTIF(AZ42,"&gt;=1")</f>
        <v>0</v>
      </c>
      <c r="BJ42" s="7">
        <f>COUNTIF(BI42,"&gt;=1")</f>
        <v>0</v>
      </c>
      <c r="BK42" s="7">
        <f>COUNTIF(BC42,"&gt;=1")+COUNTIF(BA42,"&gt;=1")+COUNTIF(AZ42,"&gt;=1")</f>
        <v>0</v>
      </c>
      <c r="BL42" s="7">
        <f>COUNTIF(BK42,"&gt;=1")</f>
        <v>0</v>
      </c>
      <c r="BM42" s="7">
        <f>COUNTIF(AZ42,"&gt;=1")+COUNTIF(BC42,"&gt;=1")+COUNTIF(BA42,"&gt;=1")+COUNTIF(AX42,"&gt;=1")+COUNTIF(AN42,"&gt;=1")</f>
        <v>0</v>
      </c>
      <c r="BN42" s="7">
        <f>COUNTIF(BM42,"&gt;=1")</f>
        <v>0</v>
      </c>
      <c r="BO42" s="7">
        <f>COUNTIF(AL42,"&gt;=1")+COUNTIF(AN42,"&gt;=1")+COUNTIF(AX42,"&gt;=1")+COUNTIF(AY42,"&gt;=1")</f>
        <v>0</v>
      </c>
      <c r="BP42" s="7">
        <f>COUNTIF(BO42,"&gt;=1")</f>
        <v>0</v>
      </c>
      <c r="BQ42" s="7">
        <f>COUNTIF(AL42,"&gt;=1")+COUNTIF(AN42,"&gt;=1")+COUNTIF(AX42,"&gt;=1")</f>
        <v>0</v>
      </c>
      <c r="BR42" s="7">
        <f>COUNTIF(BQ42,"&gt;=1")</f>
        <v>0</v>
      </c>
      <c r="BS42" s="7">
        <f>COUNTIF(AL42,"&gt;=1")+COUNTIF(AM42,"&gt;=1")</f>
        <v>0</v>
      </c>
      <c r="BT42" s="7">
        <f>COUNTIF(BS42,"&gt;=1")</f>
        <v>0</v>
      </c>
      <c r="BU42" s="7">
        <f>COUNTIF(AM42,"&gt;=1")+COUNTIF(AO42,"&gt;=1")+COUNTIF(AP42,"&gt;=1")+COUNTIF(AQ42,"&gt;=1")+COUNTIF(AR42,"&gt;=1")+COUNTIF(AS42,"&gt;=1")+COUNTIF(AT42,"&gt;=1")+COUNTIF(AU42,"&gt;=1")+COUNTIF(AV42,"&gt;=1")+COUNTIF(AW42,"&gt;=1")</f>
        <v>0</v>
      </c>
      <c r="BV42" s="7">
        <f>COUNTIF(BU42,"&gt;=1")</f>
        <v>0</v>
      </c>
      <c r="BW42" s="7">
        <f>COUNTIF(AO42,"&gt;=1")+COUNTIF(AQ42,"&gt;=1")+COUNTIF(AR42,"&gt;=1")+COUNTIF(AV42,"&gt;=1")+COUNTIF(AM42,"&gt;=1")+COUNTIF(AP42,"&gt;=1")</f>
        <v>0</v>
      </c>
      <c r="BX42" s="7">
        <f>COUNTIF(BW42,"&gt;=1")</f>
        <v>0</v>
      </c>
      <c r="BY42" s="7">
        <f>COUNTIF(AP42,"&gt;=1")+COUNTIF(AR42,"&gt;=1")+COUNTIF(AS42,"&gt;=1")+COUNTIF(AO42,"&gt;=1")+COUNTIF(AQ42,"&gt;=1")</f>
        <v>0</v>
      </c>
      <c r="BZ42" s="7">
        <f>COUNTIF(BY42,"&gt;=1")</f>
        <v>0</v>
      </c>
      <c r="CA42" s="7">
        <f>COUNTIF(BD42,"&gt;=1")+COUNTIF(BC42,"&gt;=1")+COUNTIF(BA42,"&gt;=1")+COUNTIF(BB42,"&gt;=1")</f>
        <v>0</v>
      </c>
      <c r="CB42" s="7">
        <f>COUNTIF(CA42,"&gt;=1")</f>
        <v>0</v>
      </c>
      <c r="CC42" s="7">
        <f>COUNTIF(AL42,"&gt;=1")+COUNTIF(AM42,"&gt;=1")+COUNTIF(AN42,"&gt;=1")+COUNTIF(AO42,"&gt;=1")+COUNTIF(AP42,"&gt;=1")+COUNTIF(AQ42,"&gt;=1")+COUNTIF(AR42,"&gt;=1")+COUNTIF(AS42,"&gt;=1")+COUNTIF(AT42,"&gt;=1")+COUNTIF(AU42,"&gt;=1")+COUNTIF(AV42,"&gt;=1")+COUNTIF(AW42,"&gt;=1")+COUNTIF(AX42,"&gt;=1")+COUNTIF(AY42,"&gt;=1")+COUNTIF(AZ42,"&gt;=1")</f>
        <v>0</v>
      </c>
      <c r="CD42" s="7">
        <f>COUNTIF(CC42,"&gt;=1")</f>
        <v>0</v>
      </c>
      <c r="CE42" s="101">
        <f>COUNTIF(AO42,"&gt;=1")+COUNTIF(AP42,"&gt;=1")+COUNTIF(AQ42,"&gt;=1")+COUNTIF(AR42,"&gt;=1")+COUNTIF(AS42,"&gt;=1")+COUNTIF(AU42,"&gt;=1")+COUNTIF(AV42,"&gt;=1")+COUNTIF(AW42,"&gt;=1")+COUNTIF(AT42,"&gt;=1")</f>
        <v>0</v>
      </c>
      <c r="CF42" s="101">
        <f>COUNTIF(CE42,"&gt;=1")</f>
        <v>0</v>
      </c>
      <c r="CG42" s="7">
        <f>COUNTIF(AL42,"&gt;=1")+COUNTIF(AN42,"&gt;=1")+COUNTIF(BA42,"&gt;=1")</f>
        <v>0</v>
      </c>
      <c r="CH42" s="101">
        <f>COUNTIF(CG42,"&gt;=1")</f>
        <v>0</v>
      </c>
      <c r="CI42" s="101">
        <f>COUNTIF(BB42,"&gt;=1")+COUNTIF(BC42,"&gt;=1")+COUNTIF(BD42,"&gt;=1")+COUNTIF(BA42,"&gt;=1")</f>
        <v>0</v>
      </c>
      <c r="CJ42" s="101">
        <f>COUNTIF(CI42,"&gt;=1")</f>
        <v>0</v>
      </c>
      <c r="CK42" s="12" t="s">
        <v>0</v>
      </c>
      <c r="CL42" s="13" t="s">
        <v>0</v>
      </c>
      <c r="CM42" s="12" t="s">
        <v>0</v>
      </c>
      <c r="CN42" s="99" t="s">
        <v>0</v>
      </c>
      <c r="CO42" s="103" t="s">
        <v>1</v>
      </c>
      <c r="CP42" s="11" t="s">
        <v>1</v>
      </c>
      <c r="CQ42" s="10" t="s">
        <v>1</v>
      </c>
      <c r="CR42" s="10" t="s">
        <v>1</v>
      </c>
      <c r="CS42" s="10" t="s">
        <v>1</v>
      </c>
      <c r="CT42" s="9" t="s">
        <v>1</v>
      </c>
      <c r="CU42" s="3" t="s">
        <v>1</v>
      </c>
      <c r="CV42" s="3" t="s">
        <v>235</v>
      </c>
      <c r="CW42" s="3" t="s">
        <v>1</v>
      </c>
      <c r="CX42" s="105">
        <v>0</v>
      </c>
      <c r="CY42" s="92">
        <f>COUNTIF(CX42,"&gt;=1")</f>
        <v>0</v>
      </c>
      <c r="CZ42" s="6">
        <v>0</v>
      </c>
      <c r="DA42" s="3" t="s">
        <v>1</v>
      </c>
      <c r="DB42" s="105">
        <v>0</v>
      </c>
      <c r="DC42" s="92">
        <f>COUNTIF(DB42,"&gt;=1")</f>
        <v>0</v>
      </c>
      <c r="DD42" s="6">
        <v>0</v>
      </c>
      <c r="DE42" s="3" t="s">
        <v>157</v>
      </c>
      <c r="DF42" s="3" t="s">
        <v>1</v>
      </c>
      <c r="DG42" s="105">
        <v>0</v>
      </c>
      <c r="DH42" s="92">
        <f>COUNTIF(DG42,"&gt;=1")</f>
        <v>0</v>
      </c>
      <c r="DI42" s="6">
        <v>0</v>
      </c>
      <c r="DJ42" s="3" t="s">
        <v>1</v>
      </c>
      <c r="DK42" s="105">
        <v>0</v>
      </c>
      <c r="DL42" s="92">
        <f>COUNTIF(DK42,"&gt;=1")</f>
        <v>0</v>
      </c>
      <c r="DM42" s="6">
        <v>0</v>
      </c>
      <c r="DN42" s="3" t="s">
        <v>161</v>
      </c>
      <c r="DO42" s="3" t="s">
        <v>1</v>
      </c>
      <c r="DP42" s="105">
        <v>0</v>
      </c>
      <c r="DQ42" s="92">
        <f>COUNTIF(DP42,"&gt;=1")</f>
        <v>0</v>
      </c>
      <c r="DR42" s="6">
        <v>0</v>
      </c>
      <c r="DS42" s="3" t="s">
        <v>1</v>
      </c>
      <c r="DT42" s="105">
        <v>0</v>
      </c>
      <c r="DU42" s="92">
        <f>COUNTIF(DT42,"&gt;=1")</f>
        <v>0</v>
      </c>
      <c r="DV42" s="6">
        <v>0</v>
      </c>
      <c r="DW42" s="3" t="s">
        <v>164</v>
      </c>
      <c r="DX42" s="3" t="s">
        <v>1</v>
      </c>
      <c r="DY42" s="105">
        <v>0</v>
      </c>
      <c r="DZ42" s="92">
        <f>COUNTIF(DY42,"&gt;=1")</f>
        <v>0</v>
      </c>
      <c r="EA42" s="6">
        <v>0</v>
      </c>
      <c r="EB42" s="3" t="s">
        <v>1</v>
      </c>
      <c r="EC42" s="105">
        <v>0</v>
      </c>
      <c r="ED42" s="92">
        <f>COUNTIF(EC42,"&gt;=1")</f>
        <v>0</v>
      </c>
      <c r="EE42" s="6">
        <v>0</v>
      </c>
      <c r="EF42" s="3" t="s">
        <v>166</v>
      </c>
      <c r="EG42" s="3" t="s">
        <v>1</v>
      </c>
      <c r="EH42" s="105">
        <v>0</v>
      </c>
      <c r="EI42" s="92">
        <f>COUNTIF(EH42,"&gt;=1")</f>
        <v>0</v>
      </c>
      <c r="EJ42" s="6">
        <v>0</v>
      </c>
      <c r="EK42" s="3" t="s">
        <v>1</v>
      </c>
      <c r="EL42" s="105">
        <v>0</v>
      </c>
      <c r="EM42" s="92">
        <f>COUNTIF(EL42,"&gt;=1")</f>
        <v>0</v>
      </c>
      <c r="EN42" s="6">
        <v>0</v>
      </c>
      <c r="EO42" s="3" t="s">
        <v>170</v>
      </c>
      <c r="EP42" s="3" t="s">
        <v>0</v>
      </c>
      <c r="EQ42" s="105">
        <v>0</v>
      </c>
      <c r="ER42" s="92">
        <f>COUNTIF(EQ42,"&gt;=1")</f>
        <v>0</v>
      </c>
      <c r="ES42" s="6">
        <v>0</v>
      </c>
      <c r="ET42" s="3" t="s">
        <v>1</v>
      </c>
      <c r="EU42" s="105">
        <v>0</v>
      </c>
      <c r="EV42" s="92">
        <f>COUNTIF(EU42,"&gt;=1")</f>
        <v>0</v>
      </c>
      <c r="EW42" s="6">
        <v>0</v>
      </c>
      <c r="EX42" s="3" t="s">
        <v>172</v>
      </c>
      <c r="EY42" s="3" t="s">
        <v>0</v>
      </c>
      <c r="EZ42" s="105">
        <v>0</v>
      </c>
      <c r="FA42" s="92">
        <f>COUNTIF(EZ42,"&gt;=1")</f>
        <v>0</v>
      </c>
      <c r="FB42" s="6">
        <v>0</v>
      </c>
      <c r="FC42" s="3" t="s">
        <v>0</v>
      </c>
      <c r="FD42" s="105">
        <v>0</v>
      </c>
      <c r="FE42" s="92">
        <v>0</v>
      </c>
      <c r="FF42" s="6">
        <v>0</v>
      </c>
      <c r="FG42" s="3" t="s">
        <v>175</v>
      </c>
      <c r="FH42" s="3" t="s">
        <v>0</v>
      </c>
      <c r="FI42" s="105">
        <v>0</v>
      </c>
      <c r="FJ42" s="92">
        <f>COUNTIF(FI42,"&gt;=1")</f>
        <v>0</v>
      </c>
      <c r="FK42" s="6">
        <v>0</v>
      </c>
      <c r="FL42" s="3" t="s">
        <v>0</v>
      </c>
      <c r="FM42" s="105">
        <v>0</v>
      </c>
      <c r="FN42" s="92">
        <f>COUNTIF(FM42,"&gt;=1")</f>
        <v>0</v>
      </c>
      <c r="FO42" s="6">
        <v>0</v>
      </c>
      <c r="FP42" s="3" t="s">
        <v>177</v>
      </c>
      <c r="FQ42" s="3" t="s">
        <v>1</v>
      </c>
      <c r="FR42" s="105">
        <v>0</v>
      </c>
      <c r="FS42" s="92">
        <f>COUNTIF(FR42,"&gt;=1")</f>
        <v>0</v>
      </c>
      <c r="FT42" s="6">
        <v>0</v>
      </c>
      <c r="FU42" s="3" t="s">
        <v>1</v>
      </c>
      <c r="FV42" s="105">
        <v>0</v>
      </c>
      <c r="FW42" s="92">
        <f>COUNTIF(FV42,"&gt;=1")</f>
        <v>0</v>
      </c>
      <c r="FX42" s="6">
        <v>0</v>
      </c>
      <c r="FY42" s="43">
        <f>FW42+FS42+FN42+FJ42+FE42+FA42+EV42+ER42+EM42+EI42+ED42+DZ42+DU42+DQ42+DL42+DH42+DC42+CY42</f>
        <v>0</v>
      </c>
      <c r="FZ42" s="43">
        <f>COUNTIF(FY42,"&gt;=7")</f>
        <v>0</v>
      </c>
      <c r="GA42" s="43">
        <f>COUNTIF(FY42,"&gt;=8")</f>
        <v>0</v>
      </c>
      <c r="GB42" s="46">
        <f>COUNTIF(FY42,"&gt;=3")</f>
        <v>0</v>
      </c>
      <c r="GC42" s="47">
        <f>IF(AND(AI42=1,FZ42=1),1,IF(AND(AI42=1,FZ42=0),2,IF(AND(AI42=0,FZ42=1),3,IF(AND(AI42=0,FZ42=0),4))))</f>
        <v>4</v>
      </c>
      <c r="GD42" s="47" t="s">
        <v>184</v>
      </c>
      <c r="GE42" s="47">
        <f>IF(AND(AB42=1,FZ42=1),1,IF(AND(AB42=1,FZ42=0),2,IF(AND(AB42=0,FZ42=1),3,IF(AND(AB42=0,FZ42=0),4))))</f>
        <v>4</v>
      </c>
      <c r="GF42" s="47">
        <f>IF(AND(AB42=1,GA42=1),1,IF(AND(AB42=1,GA42=0),2,IF(AND(AB42=0,GA42=1),3,IF(AND(AB42=0,GA42=0),4))))</f>
        <v>4</v>
      </c>
      <c r="GG42" s="93">
        <f>FV42+FR42+FM42+FI42+FD42+EZ42+EU42+EQ42+EL42+EH42+EC42+DY42+DT42+DP42+DK42+DG42+DB42+CX42</f>
        <v>0</v>
      </c>
      <c r="GH42" s="6">
        <f>FX42+FT42+FO42+FK42+FF42+FB42+EW42+ES42+EN42+EJ42+EE42+EA42+DV42+DR42+DM42+DI42+DD42+CZ42</f>
        <v>0</v>
      </c>
      <c r="GI42" s="92">
        <f t="shared" si="51"/>
        <v>0</v>
      </c>
      <c r="GJ42" s="6">
        <f t="shared" si="51"/>
        <v>0</v>
      </c>
      <c r="GK42" s="92">
        <f t="shared" si="52"/>
        <v>0</v>
      </c>
      <c r="GL42" s="6">
        <f t="shared" si="52"/>
        <v>0</v>
      </c>
      <c r="GM42" s="92">
        <f>FW42+FS42+FN42+FJ42+FE42+FA42+EV42+ER42+DU42+DQ42+DC42+CY42</f>
        <v>0</v>
      </c>
      <c r="GN42" s="6">
        <f>FX42+FT42+FO42+FK42+FF42+FB42+EW42+ER42+DV42+DR42+DD42+CZ42</f>
        <v>0</v>
      </c>
      <c r="GO42" s="92">
        <f t="shared" si="53"/>
        <v>0</v>
      </c>
      <c r="GP42" s="6">
        <f t="shared" si="53"/>
        <v>0</v>
      </c>
      <c r="GQ42" s="8">
        <f t="shared" si="54"/>
        <v>0</v>
      </c>
      <c r="GR42" s="6">
        <f t="shared" si="54"/>
        <v>0</v>
      </c>
      <c r="GS42" s="8">
        <f>GO42</f>
        <v>0</v>
      </c>
      <c r="GT42" s="6">
        <f>GR42</f>
        <v>0</v>
      </c>
      <c r="GU42" s="7"/>
      <c r="GV42" s="3"/>
      <c r="GW42" s="6" t="s">
        <v>236</v>
      </c>
      <c r="GX42" s="5">
        <v>1</v>
      </c>
      <c r="GY42" s="4"/>
      <c r="GZ42" s="107">
        <v>1</v>
      </c>
      <c r="HA42" s="107"/>
      <c r="HB42" s="107"/>
      <c r="HC42" s="107" t="s">
        <v>237</v>
      </c>
      <c r="HD42" s="108"/>
      <c r="HE42" s="108"/>
      <c r="HF42" s="108"/>
      <c r="HG42" s="108"/>
      <c r="HH42" s="108"/>
      <c r="HI42" s="108"/>
      <c r="HJ42" s="3">
        <v>22099</v>
      </c>
      <c r="HK42" s="2" t="s">
        <v>233</v>
      </c>
      <c r="HL42" s="105"/>
    </row>
    <row r="43" spans="1:269" s="1" customFormat="1" x14ac:dyDescent="0.45">
      <c r="A43" s="109">
        <v>1.3</v>
      </c>
      <c r="B43" s="139" t="s">
        <v>244</v>
      </c>
      <c r="C43" s="135">
        <v>205</v>
      </c>
      <c r="D43" s="2">
        <v>2</v>
      </c>
      <c r="E43" s="2">
        <v>54</v>
      </c>
      <c r="F43" s="18" t="e">
        <f>#REF!/#REF!/#REF!</f>
        <v>#REF!</v>
      </c>
      <c r="G43" s="97">
        <v>44104</v>
      </c>
      <c r="H43" s="3">
        <v>59</v>
      </c>
      <c r="I43" s="3">
        <v>0</v>
      </c>
      <c r="J43" s="11" t="str">
        <f>IF(I43&gt;=21,"4(≧21)",IF(I43&gt;=11,"3(11-20)",IF(I43&gt;=6,"2(6-10)",IF(I43&gt;=0,"1(≦5)",IF(I43=0," ")))))</f>
        <v>1(≦5)</v>
      </c>
      <c r="K43" s="3">
        <v>61</v>
      </c>
      <c r="L43" s="10" t="s">
        <v>389</v>
      </c>
      <c r="M43" s="17">
        <v>40</v>
      </c>
      <c r="N43" s="16">
        <f>E43-M43</f>
        <v>14</v>
      </c>
      <c r="O43" s="15">
        <v>15</v>
      </c>
      <c r="P43" s="9">
        <v>4</v>
      </c>
      <c r="Q43" s="12">
        <v>4</v>
      </c>
      <c r="R43" s="8">
        <v>0</v>
      </c>
      <c r="S43" s="11">
        <v>1</v>
      </c>
      <c r="T43" s="11">
        <v>1</v>
      </c>
      <c r="U43" s="11">
        <v>1</v>
      </c>
      <c r="V43" s="3">
        <v>0</v>
      </c>
      <c r="W43" s="11">
        <v>0</v>
      </c>
      <c r="X43" s="99">
        <f>COUNTIF(AL43:AS43,"&gt;=1")+COUNTIF(AX43,"&gt;=1")+COUNTIF(AX43,"&gt;=1")+COUNTIF(AZ43,"&gt;=1")+COUNTIF(BA43,"&gt;=1")+COUNTIF(BC43,"&gt;=1")</f>
        <v>1</v>
      </c>
      <c r="Y43" s="98">
        <f>COUNTIF(X43,"&gt;=1")</f>
        <v>1</v>
      </c>
      <c r="Z43" s="99">
        <f>COUNTIF(AT43:AW43,"&gt;=1")+COUNTIF(BB43,"&gt;=1")+COUNTIF(BD43,"&gt;=1")</f>
        <v>0</v>
      </c>
      <c r="AA43" s="98">
        <f>COUNTIF(Z43,"&gt;=1")</f>
        <v>0</v>
      </c>
      <c r="AB43" s="8">
        <f>COUNTIF(AD43,"&gt;=2")</f>
        <v>0</v>
      </c>
      <c r="AC43" s="98">
        <f>COUNTIF(AD43,"&gt;=1")</f>
        <v>1</v>
      </c>
      <c r="AD43" s="9">
        <f>COUNTIF(AL43:AX43,"&gt;=1")+COUNTIF(AZ43,"&gt;=1")+COUNTIF(BA43,"&gt;=1")+COUNTIF(BC43,"&gt;=1")</f>
        <v>1</v>
      </c>
      <c r="AE43" s="100">
        <f>COUNTIF(AL43:BD43,"&gt;=1")</f>
        <v>1</v>
      </c>
      <c r="AF43" s="98">
        <f>COUNTIF(AE43,"&gt;=2")</f>
        <v>0</v>
      </c>
      <c r="AG43" s="98">
        <f>COUNTIF(AE43,"&gt;=1")</f>
        <v>1</v>
      </c>
      <c r="AH43" s="7">
        <f>COUNTIF(AL43:AR43,"&gt;=1")+COUNTIF(AV43,"&gt;=1")+COUNTIF(AX43,"&gt;=1")+COUNTIF(AZ43,"&gt;=1")+COUNTIF(BA43,"&gt;=1")+COUNTIF(BC43,"&gt;=1")</f>
        <v>1</v>
      </c>
      <c r="AI43" s="7">
        <f>COUNTIF(AH43,"&gt;=2")</f>
        <v>0</v>
      </c>
      <c r="AJ43" s="7">
        <f>COUNTIF(AH43,"&gt;=1")</f>
        <v>1</v>
      </c>
      <c r="AK43" s="7">
        <f>X43+Z43</f>
        <v>1</v>
      </c>
      <c r="AL43" s="9" t="s">
        <v>1</v>
      </c>
      <c r="AM43" s="9" t="s">
        <v>1</v>
      </c>
      <c r="AN43" s="9" t="s">
        <v>1</v>
      </c>
      <c r="AO43" s="9" t="s">
        <v>1</v>
      </c>
      <c r="AP43" s="9" t="s">
        <v>1</v>
      </c>
      <c r="AQ43" s="9" t="s">
        <v>1</v>
      </c>
      <c r="AR43" s="9" t="s">
        <v>1</v>
      </c>
      <c r="AS43" s="14" t="s">
        <v>1</v>
      </c>
      <c r="AT43" s="10" t="s">
        <v>1</v>
      </c>
      <c r="AU43" s="10" t="s">
        <v>1</v>
      </c>
      <c r="AV43" s="9" t="s">
        <v>1</v>
      </c>
      <c r="AW43" s="10" t="s">
        <v>1</v>
      </c>
      <c r="AX43" s="9" t="s">
        <v>1</v>
      </c>
      <c r="AY43" s="10" t="s">
        <v>1</v>
      </c>
      <c r="AZ43" s="9">
        <v>1</v>
      </c>
      <c r="BA43" s="9" t="s">
        <v>1</v>
      </c>
      <c r="BB43" s="10" t="s">
        <v>1</v>
      </c>
      <c r="BC43" s="9" t="s">
        <v>1</v>
      </c>
      <c r="BD43" s="10" t="s">
        <v>1</v>
      </c>
      <c r="BE43" s="7">
        <f>COUNTIF(AL43:AS43,"&gt;=1")+COUNTIF(AX43,"&gt;=1")+COUNTIF(AZ43,"&gt;=1")+COUNTIF(BA43,"&gt;=1")+COUNTIF(BC43,"&gt;=1")</f>
        <v>1</v>
      </c>
      <c r="BF43" s="7">
        <f>COUNTIF(BE43,"&gt;=1")</f>
        <v>1</v>
      </c>
      <c r="BG43" s="7">
        <f>COUNTIF(AT43:AW43,"&gt;=1")+COUNTIF(AY43,"&gt;=1")+COUNTIF(BB43,"&gt;=1")+COUNTIF(BD43,"&gt;=1")</f>
        <v>0</v>
      </c>
      <c r="BH43" s="7">
        <f>COUNTIF(BG43,"&gt;=1")</f>
        <v>0</v>
      </c>
      <c r="BI43" s="7">
        <f>COUNTIF(BD43,"&gt;=1")+COUNTIF(BC43,"&gt;=1")+COUNTIF(BB43,"&gt;=1")+COUNTIF(BA43,"&gt;=1")+COUNTIF(AZ43,"&gt;=1")</f>
        <v>1</v>
      </c>
      <c r="BJ43" s="7">
        <f>COUNTIF(BI43,"&gt;=1")</f>
        <v>1</v>
      </c>
      <c r="BK43" s="7">
        <f>COUNTIF(BC43,"&gt;=1")+COUNTIF(BA43,"&gt;=1")+COUNTIF(AZ43,"&gt;=1")</f>
        <v>1</v>
      </c>
      <c r="BL43" s="7">
        <f>COUNTIF(BK43,"&gt;=1")</f>
        <v>1</v>
      </c>
      <c r="BM43" s="7">
        <f>COUNTIF(AZ43,"&gt;=1")+COUNTIF(BC43,"&gt;=1")+COUNTIF(BA43,"&gt;=1")+COUNTIF(AX43,"&gt;=1")+COUNTIF(AN43,"&gt;=1")</f>
        <v>1</v>
      </c>
      <c r="BN43" s="7">
        <f>COUNTIF(BM43,"&gt;=1")</f>
        <v>1</v>
      </c>
      <c r="BO43" s="7">
        <f>COUNTIF(AL43,"&gt;=1")+COUNTIF(AN43,"&gt;=1")+COUNTIF(AX43,"&gt;=1")+COUNTIF(AY43,"&gt;=1")</f>
        <v>0</v>
      </c>
      <c r="BP43" s="7">
        <f>COUNTIF(BO43,"&gt;=1")</f>
        <v>0</v>
      </c>
      <c r="BQ43" s="7">
        <f>COUNTIF(AL43,"&gt;=1")+COUNTIF(AN43,"&gt;=1")+COUNTIF(AX43,"&gt;=1")</f>
        <v>0</v>
      </c>
      <c r="BR43" s="7">
        <f>COUNTIF(BQ43,"&gt;=1")</f>
        <v>0</v>
      </c>
      <c r="BS43" s="7">
        <f>COUNTIF(AL43,"&gt;=1")+COUNTIF(AM43,"&gt;=1")</f>
        <v>0</v>
      </c>
      <c r="BT43" s="7">
        <f>COUNTIF(BS43,"&gt;=1")</f>
        <v>0</v>
      </c>
      <c r="BU43" s="7">
        <f>COUNTIF(AM43,"&gt;=1")+COUNTIF(AO43,"&gt;=1")+COUNTIF(AP43,"&gt;=1")+COUNTIF(AQ43,"&gt;=1")+COUNTIF(AR43,"&gt;=1")+COUNTIF(AS43,"&gt;=1")+COUNTIF(AT43,"&gt;=1")+COUNTIF(AU43,"&gt;=1")+COUNTIF(AV43,"&gt;=1")+COUNTIF(AW43,"&gt;=1")</f>
        <v>0</v>
      </c>
      <c r="BV43" s="7">
        <f>COUNTIF(BU43,"&gt;=1")</f>
        <v>0</v>
      </c>
      <c r="BW43" s="7">
        <f>COUNTIF(AO43,"&gt;=1")+COUNTIF(AQ43,"&gt;=1")+COUNTIF(AR43,"&gt;=1")+COUNTIF(AV43,"&gt;=1")+COUNTIF(AM43,"&gt;=1")+COUNTIF(AP43,"&gt;=1")</f>
        <v>0</v>
      </c>
      <c r="BX43" s="7">
        <f>COUNTIF(BW43,"&gt;=1")</f>
        <v>0</v>
      </c>
      <c r="BY43" s="7">
        <f>COUNTIF(AP43,"&gt;=1")+COUNTIF(AR43,"&gt;=1")+COUNTIF(AS43,"&gt;=1")+COUNTIF(AO43,"&gt;=1")+COUNTIF(AQ43,"&gt;=1")</f>
        <v>0</v>
      </c>
      <c r="BZ43" s="7">
        <f>COUNTIF(BY43,"&gt;=1")</f>
        <v>0</v>
      </c>
      <c r="CA43" s="7">
        <f>COUNTIF(BD43,"&gt;=1")+COUNTIF(BC43,"&gt;=1")+COUNTIF(BA43,"&gt;=1")+COUNTIF(BB43,"&gt;=1")</f>
        <v>0</v>
      </c>
      <c r="CB43" s="7">
        <f>COUNTIF(CA43,"&gt;=1")</f>
        <v>0</v>
      </c>
      <c r="CC43" s="7">
        <f>COUNTIF(AL43,"&gt;=1")+COUNTIF(AM43,"&gt;=1")+COUNTIF(AN43,"&gt;=1")+COUNTIF(AO43,"&gt;=1")+COUNTIF(AP43,"&gt;=1")+COUNTIF(AQ43,"&gt;=1")+COUNTIF(AR43,"&gt;=1")+COUNTIF(AS43,"&gt;=1")+COUNTIF(AT43,"&gt;=1")+COUNTIF(AU43,"&gt;=1")+COUNTIF(AV43,"&gt;=1")+COUNTIF(AW43,"&gt;=1")+COUNTIF(AX43,"&gt;=1")+COUNTIF(AY43,"&gt;=1")+COUNTIF(AZ43,"&gt;=1")</f>
        <v>1</v>
      </c>
      <c r="CD43" s="7">
        <f>COUNTIF(CC43,"&gt;=1")</f>
        <v>1</v>
      </c>
      <c r="CE43" s="101">
        <f>COUNTIF(AO43,"&gt;=1")+COUNTIF(AP43,"&gt;=1")+COUNTIF(AQ43,"&gt;=1")+COUNTIF(AR43,"&gt;=1")+COUNTIF(AS43,"&gt;=1")+COUNTIF(AU43,"&gt;=1")+COUNTIF(AV43,"&gt;=1")+COUNTIF(AW43,"&gt;=1")+COUNTIF(AT43,"&gt;=1")</f>
        <v>0</v>
      </c>
      <c r="CF43" s="101">
        <f>COUNTIF(CE43,"&gt;=1")</f>
        <v>0</v>
      </c>
      <c r="CG43" s="7">
        <f>COUNTIF(AL43,"&gt;=1")+COUNTIF(AN43,"&gt;=1")+COUNTIF(BA43,"&gt;=1")</f>
        <v>0</v>
      </c>
      <c r="CH43" s="101">
        <f>COUNTIF(CG43,"&gt;=1")</f>
        <v>0</v>
      </c>
      <c r="CI43" s="101">
        <f>COUNTIF(BB43,"&gt;=1")+COUNTIF(BC43,"&gt;=1")+COUNTIF(BD43,"&gt;=1")+COUNTIF(BA43,"&gt;=1")</f>
        <v>0</v>
      </c>
      <c r="CJ43" s="101">
        <f>COUNTIF(CI43,"&gt;=1")</f>
        <v>0</v>
      </c>
      <c r="CK43" s="12" t="s">
        <v>246</v>
      </c>
      <c r="CL43" s="13">
        <v>38</v>
      </c>
      <c r="CM43" s="12">
        <v>1</v>
      </c>
      <c r="CN43" s="99" t="s">
        <v>0</v>
      </c>
      <c r="CO43" s="103">
        <v>1</v>
      </c>
      <c r="CP43" s="11" t="s">
        <v>1</v>
      </c>
      <c r="CQ43" s="10" t="s">
        <v>241</v>
      </c>
      <c r="CR43" s="10" t="s">
        <v>239</v>
      </c>
      <c r="CS43" s="10" t="s">
        <v>247</v>
      </c>
      <c r="CT43" s="9">
        <v>0</v>
      </c>
      <c r="CU43" s="3">
        <v>1</v>
      </c>
      <c r="CV43" s="3" t="s">
        <v>235</v>
      </c>
      <c r="CW43" s="104">
        <v>6</v>
      </c>
      <c r="CX43" s="105">
        <f>CW43-3</f>
        <v>3</v>
      </c>
      <c r="CY43" s="92">
        <f>COUNTIF(CX43,"&gt;=1")</f>
        <v>1</v>
      </c>
      <c r="CZ43" s="6">
        <v>0</v>
      </c>
      <c r="DA43" s="104">
        <v>6</v>
      </c>
      <c r="DB43" s="105">
        <f>DA43-3</f>
        <v>3</v>
      </c>
      <c r="DC43" s="92">
        <f>COUNTIF(DB43,"&gt;=1")</f>
        <v>1</v>
      </c>
      <c r="DD43" s="6">
        <v>0</v>
      </c>
      <c r="DE43" s="3" t="s">
        <v>157</v>
      </c>
      <c r="DF43" s="104">
        <v>6</v>
      </c>
      <c r="DG43" s="105">
        <f>DF43-3</f>
        <v>3</v>
      </c>
      <c r="DH43" s="92">
        <f>COUNTIF(DG43,"&gt;=1")</f>
        <v>1</v>
      </c>
      <c r="DI43" s="6">
        <v>0</v>
      </c>
      <c r="DJ43" s="104">
        <v>6</v>
      </c>
      <c r="DK43" s="105">
        <f>DJ43-3</f>
        <v>3</v>
      </c>
      <c r="DL43" s="92">
        <f>COUNTIF(DK43,"&gt;=1")</f>
        <v>1</v>
      </c>
      <c r="DM43" s="6">
        <v>0</v>
      </c>
      <c r="DN43" s="3" t="s">
        <v>161</v>
      </c>
      <c r="DO43" s="104">
        <v>6</v>
      </c>
      <c r="DP43" s="105">
        <f>DO43-3</f>
        <v>3</v>
      </c>
      <c r="DQ43" s="92">
        <f>COUNTIF(DP43,"&gt;=1")</f>
        <v>1</v>
      </c>
      <c r="DR43" s="6">
        <v>0</v>
      </c>
      <c r="DS43" s="104">
        <v>6</v>
      </c>
      <c r="DT43" s="105">
        <f>DS43-3</f>
        <v>3</v>
      </c>
      <c r="DU43" s="92">
        <f>COUNTIF(DT43,"&gt;=1")</f>
        <v>1</v>
      </c>
      <c r="DV43" s="6">
        <v>0</v>
      </c>
      <c r="DW43" s="3" t="s">
        <v>164</v>
      </c>
      <c r="DX43" s="104">
        <v>4</v>
      </c>
      <c r="DY43" s="105">
        <f>DX43-3</f>
        <v>1</v>
      </c>
      <c r="DZ43" s="92">
        <f>COUNTIF(DY43,"&gt;=1")</f>
        <v>1</v>
      </c>
      <c r="EA43" s="6">
        <v>0</v>
      </c>
      <c r="EB43" s="104">
        <v>4</v>
      </c>
      <c r="EC43" s="105">
        <f>EB43-3</f>
        <v>1</v>
      </c>
      <c r="ED43" s="92">
        <f>COUNTIF(EC43,"&gt;=1")</f>
        <v>1</v>
      </c>
      <c r="EE43" s="6">
        <v>0</v>
      </c>
      <c r="EF43" s="3" t="s">
        <v>166</v>
      </c>
      <c r="EG43" s="3" t="s">
        <v>1</v>
      </c>
      <c r="EH43" s="105">
        <v>0</v>
      </c>
      <c r="EI43" s="92">
        <f>COUNTIF(EH43,"&gt;=1")</f>
        <v>0</v>
      </c>
      <c r="EJ43" s="6">
        <v>0</v>
      </c>
      <c r="EK43" s="3" t="s">
        <v>1</v>
      </c>
      <c r="EL43" s="105">
        <v>0</v>
      </c>
      <c r="EM43" s="92">
        <f>COUNTIF(EL43,"&gt;=1")</f>
        <v>0</v>
      </c>
      <c r="EN43" s="6">
        <v>0</v>
      </c>
      <c r="EO43" s="3" t="s">
        <v>170</v>
      </c>
      <c r="EP43" s="3" t="s">
        <v>1</v>
      </c>
      <c r="EQ43" s="105">
        <v>0</v>
      </c>
      <c r="ER43" s="92">
        <f>COUNTIF(EQ43,"&gt;=1")</f>
        <v>0</v>
      </c>
      <c r="ES43" s="6">
        <v>0</v>
      </c>
      <c r="ET43" s="3" t="s">
        <v>1</v>
      </c>
      <c r="EU43" s="105">
        <v>0</v>
      </c>
      <c r="EV43" s="92">
        <f>COUNTIF(EU43,"&gt;=1")</f>
        <v>0</v>
      </c>
      <c r="EW43" s="6">
        <v>0</v>
      </c>
      <c r="EX43" s="3" t="s">
        <v>172</v>
      </c>
      <c r="EY43" s="3" t="s">
        <v>1</v>
      </c>
      <c r="EZ43" s="105">
        <v>0</v>
      </c>
      <c r="FA43" s="92">
        <f>COUNTIF(EZ43,"&gt;=1")</f>
        <v>0</v>
      </c>
      <c r="FB43" s="6">
        <v>0</v>
      </c>
      <c r="FC43" s="3" t="s">
        <v>1</v>
      </c>
      <c r="FD43" s="105">
        <v>0</v>
      </c>
      <c r="FE43" s="92">
        <f>COUNTIF(FD43,"&gt;=1")</f>
        <v>0</v>
      </c>
      <c r="FF43" s="6">
        <v>0</v>
      </c>
      <c r="FG43" s="3" t="s">
        <v>175</v>
      </c>
      <c r="FH43" s="3" t="s">
        <v>1</v>
      </c>
      <c r="FI43" s="105">
        <v>0</v>
      </c>
      <c r="FJ43" s="92">
        <f>COUNTIF(FI43,"&gt;=1")</f>
        <v>0</v>
      </c>
      <c r="FK43" s="6">
        <v>0</v>
      </c>
      <c r="FL43" s="3" t="s">
        <v>1</v>
      </c>
      <c r="FM43" s="105">
        <v>0</v>
      </c>
      <c r="FN43" s="92">
        <f>COUNTIF(FM43,"&gt;=1")</f>
        <v>0</v>
      </c>
      <c r="FO43" s="6">
        <v>0</v>
      </c>
      <c r="FP43" s="3" t="s">
        <v>177</v>
      </c>
      <c r="FQ43" s="3" t="s">
        <v>1</v>
      </c>
      <c r="FR43" s="105">
        <v>0</v>
      </c>
      <c r="FS43" s="92">
        <f>COUNTIF(FR43,"&gt;=1")</f>
        <v>0</v>
      </c>
      <c r="FT43" s="6">
        <v>0</v>
      </c>
      <c r="FU43" s="3" t="s">
        <v>1</v>
      </c>
      <c r="FV43" s="105">
        <v>0</v>
      </c>
      <c r="FW43" s="92">
        <f>COUNTIF(FV43,"&gt;=1")</f>
        <v>0</v>
      </c>
      <c r="FX43" s="6">
        <v>0</v>
      </c>
      <c r="FY43" s="43">
        <f>FW43+FS43+FN43+FJ43+FE43+FA43+EV43+ER43+EM43+EI43+ED43+DZ43+DU43+DQ43+DL43+DH43+DC43+CY43</f>
        <v>8</v>
      </c>
      <c r="FZ43" s="43">
        <f>COUNTIF(FY43,"&gt;=7")</f>
        <v>1</v>
      </c>
      <c r="GA43" s="43">
        <f>COUNTIF(FY43,"&gt;=8")</f>
        <v>1</v>
      </c>
      <c r="GB43" s="46">
        <f>COUNTIF(FY43,"&gt;=3")</f>
        <v>1</v>
      </c>
      <c r="GC43" s="47">
        <f>IF(AND(AI43=1,FZ43=1),1,IF(AND(AI43=1,FZ43=0),2,IF(AND(AI43=0,FZ43=1),3,IF(AND(AI43=0,FZ43=0),4))))</f>
        <v>3</v>
      </c>
      <c r="GD43" s="47" t="s">
        <v>184</v>
      </c>
      <c r="GE43" s="47">
        <f>IF(AND(AB43=1,FZ43=1),1,IF(AND(AB43=1,FZ43=0),2,IF(AND(AB43=0,FZ43=1),3,IF(AND(AB43=0,FZ43=0),4))))</f>
        <v>3</v>
      </c>
      <c r="GF43" s="47">
        <f>IF(AND(AB43=1,GA43=1),1,IF(AND(AB43=1,GA43=0),2,IF(AND(AB43=0,GA43=1),3,IF(AND(AB43=0,GA43=0),4))))</f>
        <v>3</v>
      </c>
      <c r="GG43" s="93">
        <f>FV43+FR43+FM43+FI43+FD43+EZ43+EU43+EQ43+EL43+EH43+EC43+DY43+DT43+DP43+DK43+DG43+DB43+CX43</f>
        <v>20</v>
      </c>
      <c r="GH43" s="6">
        <f>FX43+FT43+FO43+FK43+FF43+FB43+EW43+ES43+EN43+EJ43+EE43+EA43+DV43+DR43+DM43+DI43+DD43+CZ43</f>
        <v>0</v>
      </c>
      <c r="GI43" s="92">
        <f t="shared" si="51"/>
        <v>6</v>
      </c>
      <c r="GJ43" s="6">
        <f t="shared" si="51"/>
        <v>0</v>
      </c>
      <c r="GK43" s="92">
        <f t="shared" si="52"/>
        <v>4</v>
      </c>
      <c r="GL43" s="6">
        <f t="shared" si="52"/>
        <v>0</v>
      </c>
      <c r="GM43" s="92">
        <f>FW43+FS43+FN43+FJ43+FE43+FA43+EV43+ER43+DU43+DQ43+DC43+CY43</f>
        <v>4</v>
      </c>
      <c r="GN43" s="6">
        <f>FX43+FT43+FO43+FK43+FF43+FB43+EW43+ER43+DV43+DR43+DD43+CZ43</f>
        <v>0</v>
      </c>
      <c r="GO43" s="92">
        <f t="shared" si="53"/>
        <v>4</v>
      </c>
      <c r="GP43" s="6">
        <f t="shared" si="53"/>
        <v>0</v>
      </c>
      <c r="GQ43" s="8">
        <f t="shared" si="54"/>
        <v>4</v>
      </c>
      <c r="GR43" s="6">
        <f t="shared" si="54"/>
        <v>0</v>
      </c>
      <c r="GS43" s="8">
        <f>GO43</f>
        <v>4</v>
      </c>
      <c r="GT43" s="6">
        <f>GR43</f>
        <v>0</v>
      </c>
      <c r="GU43" s="7"/>
      <c r="GV43" s="3" t="s">
        <v>248</v>
      </c>
      <c r="GW43" s="22" t="s">
        <v>236</v>
      </c>
      <c r="GX43" s="5">
        <v>1</v>
      </c>
      <c r="GY43" s="4"/>
      <c r="GZ43" s="107">
        <v>1</v>
      </c>
      <c r="HA43" s="107">
        <v>1</v>
      </c>
      <c r="HB43" s="107">
        <v>1</v>
      </c>
      <c r="HC43" s="107" t="s">
        <v>249</v>
      </c>
      <c r="HD43" s="108"/>
      <c r="HE43" s="108"/>
      <c r="HF43" s="108"/>
      <c r="HG43" s="108"/>
      <c r="HH43" s="108"/>
      <c r="HI43" s="108"/>
      <c r="HJ43" s="3">
        <v>22260</v>
      </c>
      <c r="HK43" s="2" t="s">
        <v>245</v>
      </c>
      <c r="HL43" s="105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</row>
  </sheetData>
  <autoFilter ref="A1:JI1" xr:uid="{2541254E-61D7-46DD-A888-CA0BEF602DBF}">
    <sortState xmlns:xlrd2="http://schemas.microsoft.com/office/spreadsheetml/2017/richdata2" ref="A2:JI43">
      <sortCondition descending="1" ref="L1"/>
    </sortState>
  </autoFilter>
  <phoneticPr fontId="1"/>
  <conditionalFormatting sqref="HJ42">
    <cfRule type="duplicateValues" dxfId="105" priority="204"/>
  </conditionalFormatting>
  <conditionalFormatting sqref="HJ42">
    <cfRule type="duplicateValues" dxfId="104" priority="202"/>
    <cfRule type="duplicateValues" dxfId="103" priority="203"/>
  </conditionalFormatting>
  <conditionalFormatting sqref="HJ11">
    <cfRule type="duplicateValues" dxfId="102" priority="198"/>
  </conditionalFormatting>
  <conditionalFormatting sqref="HJ11">
    <cfRule type="duplicateValues" dxfId="101" priority="196"/>
    <cfRule type="duplicateValues" dxfId="100" priority="197"/>
  </conditionalFormatting>
  <conditionalFormatting sqref="HJ12">
    <cfRule type="duplicateValues" dxfId="99" priority="192"/>
  </conditionalFormatting>
  <conditionalFormatting sqref="HJ12">
    <cfRule type="duplicateValues" dxfId="98" priority="190"/>
    <cfRule type="duplicateValues" dxfId="97" priority="191"/>
  </conditionalFormatting>
  <conditionalFormatting sqref="HJ13">
    <cfRule type="duplicateValues" dxfId="96" priority="183"/>
  </conditionalFormatting>
  <conditionalFormatting sqref="HJ13">
    <cfRule type="duplicateValues" dxfId="95" priority="181"/>
    <cfRule type="duplicateValues" dxfId="94" priority="182"/>
  </conditionalFormatting>
  <conditionalFormatting sqref="HJ14">
    <cfRule type="duplicateValues" dxfId="93" priority="177"/>
  </conditionalFormatting>
  <conditionalFormatting sqref="HJ14">
    <cfRule type="duplicateValues" dxfId="92" priority="175"/>
    <cfRule type="duplicateValues" dxfId="91" priority="176"/>
  </conditionalFormatting>
  <conditionalFormatting sqref="HJ15">
    <cfRule type="duplicateValues" dxfId="90" priority="171"/>
  </conditionalFormatting>
  <conditionalFormatting sqref="HJ15">
    <cfRule type="duplicateValues" dxfId="89" priority="169"/>
    <cfRule type="duplicateValues" dxfId="88" priority="170"/>
  </conditionalFormatting>
  <conditionalFormatting sqref="HJ16">
    <cfRule type="duplicateValues" dxfId="87" priority="165"/>
  </conditionalFormatting>
  <conditionalFormatting sqref="HJ16">
    <cfRule type="duplicateValues" dxfId="86" priority="163"/>
    <cfRule type="duplicateValues" dxfId="85" priority="164"/>
  </conditionalFormatting>
  <conditionalFormatting sqref="HJ17">
    <cfRule type="duplicateValues" dxfId="84" priority="159"/>
  </conditionalFormatting>
  <conditionalFormatting sqref="HJ17">
    <cfRule type="duplicateValues" dxfId="83" priority="157"/>
    <cfRule type="duplicateValues" dxfId="82" priority="158"/>
  </conditionalFormatting>
  <conditionalFormatting sqref="HJ18">
    <cfRule type="duplicateValues" dxfId="81" priority="153"/>
  </conditionalFormatting>
  <conditionalFormatting sqref="HJ18">
    <cfRule type="duplicateValues" dxfId="80" priority="151"/>
    <cfRule type="duplicateValues" dxfId="79" priority="152"/>
  </conditionalFormatting>
  <conditionalFormatting sqref="HJ19">
    <cfRule type="duplicateValues" dxfId="78" priority="147"/>
  </conditionalFormatting>
  <conditionalFormatting sqref="HJ19">
    <cfRule type="duplicateValues" dxfId="77" priority="145"/>
    <cfRule type="duplicateValues" dxfId="76" priority="146"/>
  </conditionalFormatting>
  <conditionalFormatting sqref="HJ22">
    <cfRule type="duplicateValues" dxfId="75" priority="141"/>
  </conditionalFormatting>
  <conditionalFormatting sqref="HJ22">
    <cfRule type="duplicateValues" dxfId="74" priority="139"/>
    <cfRule type="duplicateValues" dxfId="73" priority="140"/>
  </conditionalFormatting>
  <conditionalFormatting sqref="HJ23">
    <cfRule type="duplicateValues" dxfId="72" priority="135"/>
  </conditionalFormatting>
  <conditionalFormatting sqref="HJ23">
    <cfRule type="duplicateValues" dxfId="71" priority="133"/>
    <cfRule type="duplicateValues" dxfId="70" priority="134"/>
  </conditionalFormatting>
  <conditionalFormatting sqref="HJ24">
    <cfRule type="duplicateValues" dxfId="69" priority="129"/>
  </conditionalFormatting>
  <conditionalFormatting sqref="HJ24">
    <cfRule type="duplicateValues" dxfId="68" priority="127"/>
    <cfRule type="duplicateValues" dxfId="67" priority="128"/>
  </conditionalFormatting>
  <conditionalFormatting sqref="HJ25">
    <cfRule type="duplicateValues" dxfId="66" priority="123"/>
  </conditionalFormatting>
  <conditionalFormatting sqref="HJ25">
    <cfRule type="duplicateValues" dxfId="65" priority="121"/>
    <cfRule type="duplicateValues" dxfId="64" priority="122"/>
  </conditionalFormatting>
  <conditionalFormatting sqref="HJ26">
    <cfRule type="duplicateValues" dxfId="63" priority="117"/>
  </conditionalFormatting>
  <conditionalFormatting sqref="HJ26">
    <cfRule type="duplicateValues" dxfId="62" priority="115"/>
    <cfRule type="duplicateValues" dxfId="61" priority="116"/>
  </conditionalFormatting>
  <conditionalFormatting sqref="HJ27">
    <cfRule type="duplicateValues" dxfId="60" priority="111"/>
  </conditionalFormatting>
  <conditionalFormatting sqref="HJ27">
    <cfRule type="duplicateValues" dxfId="59" priority="109"/>
    <cfRule type="duplicateValues" dxfId="58" priority="110"/>
  </conditionalFormatting>
  <conditionalFormatting sqref="HJ28">
    <cfRule type="duplicateValues" dxfId="57" priority="105"/>
  </conditionalFormatting>
  <conditionalFormatting sqref="HJ28">
    <cfRule type="duplicateValues" dxfId="56" priority="103"/>
    <cfRule type="duplicateValues" dxfId="55" priority="104"/>
  </conditionalFormatting>
  <conditionalFormatting sqref="HJ29">
    <cfRule type="duplicateValues" dxfId="54" priority="99"/>
  </conditionalFormatting>
  <conditionalFormatting sqref="HJ29">
    <cfRule type="duplicateValues" dxfId="53" priority="97"/>
    <cfRule type="duplicateValues" dxfId="52" priority="98"/>
  </conditionalFormatting>
  <conditionalFormatting sqref="HJ30">
    <cfRule type="duplicateValues" dxfId="51" priority="93"/>
  </conditionalFormatting>
  <conditionalFormatting sqref="HJ30">
    <cfRule type="duplicateValues" dxfId="50" priority="91"/>
    <cfRule type="duplicateValues" dxfId="49" priority="92"/>
  </conditionalFormatting>
  <conditionalFormatting sqref="HJ31">
    <cfRule type="duplicateValues" dxfId="48" priority="87"/>
  </conditionalFormatting>
  <conditionalFormatting sqref="HJ31">
    <cfRule type="duplicateValues" dxfId="47" priority="85"/>
    <cfRule type="duplicateValues" dxfId="46" priority="86"/>
  </conditionalFormatting>
  <conditionalFormatting sqref="HJ32">
    <cfRule type="duplicateValues" dxfId="45" priority="81"/>
  </conditionalFormatting>
  <conditionalFormatting sqref="HJ32">
    <cfRule type="duplicateValues" dxfId="44" priority="79"/>
    <cfRule type="duplicateValues" dxfId="43" priority="80"/>
  </conditionalFormatting>
  <conditionalFormatting sqref="HJ33">
    <cfRule type="duplicateValues" dxfId="42" priority="75"/>
  </conditionalFormatting>
  <conditionalFormatting sqref="HJ33">
    <cfRule type="duplicateValues" dxfId="41" priority="73"/>
    <cfRule type="duplicateValues" dxfId="40" priority="74"/>
  </conditionalFormatting>
  <conditionalFormatting sqref="HJ34">
    <cfRule type="duplicateValues" dxfId="39" priority="69"/>
  </conditionalFormatting>
  <conditionalFormatting sqref="HJ34">
    <cfRule type="duplicateValues" dxfId="38" priority="67"/>
    <cfRule type="duplicateValues" dxfId="37" priority="68"/>
  </conditionalFormatting>
  <conditionalFormatting sqref="HJ35">
    <cfRule type="duplicateValues" dxfId="36" priority="63"/>
  </conditionalFormatting>
  <conditionalFormatting sqref="HJ35">
    <cfRule type="duplicateValues" dxfId="35" priority="61"/>
    <cfRule type="duplicateValues" dxfId="34" priority="62"/>
  </conditionalFormatting>
  <conditionalFormatting sqref="GT20">
    <cfRule type="duplicateValues" dxfId="33" priority="55"/>
  </conditionalFormatting>
  <conditionalFormatting sqref="GT20">
    <cfRule type="duplicateValues" dxfId="32" priority="56"/>
    <cfRule type="duplicateValues" dxfId="31" priority="57"/>
  </conditionalFormatting>
  <conditionalFormatting sqref="HJ21">
    <cfRule type="duplicateValues" dxfId="30" priority="40"/>
  </conditionalFormatting>
  <conditionalFormatting sqref="HJ21">
    <cfRule type="duplicateValues" dxfId="29" priority="38"/>
    <cfRule type="duplicateValues" dxfId="28" priority="39"/>
  </conditionalFormatting>
  <conditionalFormatting sqref="G21">
    <cfRule type="duplicateValues" dxfId="27" priority="46"/>
  </conditionalFormatting>
  <conditionalFormatting sqref="F21">
    <cfRule type="duplicateValues" dxfId="26" priority="47"/>
  </conditionalFormatting>
  <conditionalFormatting sqref="HJ39">
    <cfRule type="duplicateValues" dxfId="25" priority="26"/>
  </conditionalFormatting>
  <conditionalFormatting sqref="HJ39">
    <cfRule type="duplicateValues" dxfId="24" priority="27"/>
    <cfRule type="duplicateValues" dxfId="23" priority="28"/>
  </conditionalFormatting>
  <conditionalFormatting sqref="HJ43">
    <cfRule type="duplicateValues" dxfId="22" priority="3"/>
  </conditionalFormatting>
  <conditionalFormatting sqref="HJ43">
    <cfRule type="duplicateValues" dxfId="21" priority="1"/>
    <cfRule type="duplicateValues" dxfId="20" priority="2"/>
  </conditionalFormatting>
  <conditionalFormatting sqref="G43">
    <cfRule type="duplicateValues" dxfId="19" priority="14"/>
  </conditionalFormatting>
  <conditionalFormatting sqref="F43">
    <cfRule type="duplicateValues" dxfId="18" priority="15"/>
  </conditionalFormatting>
  <conditionalFormatting sqref="HJ6:HJ9 HJ41">
    <cfRule type="duplicateValues" dxfId="17" priority="214"/>
  </conditionalFormatting>
  <conditionalFormatting sqref="HJ6:HJ9 HJ41">
    <cfRule type="duplicateValues" dxfId="16" priority="215"/>
    <cfRule type="duplicateValues" dxfId="15" priority="216"/>
  </conditionalFormatting>
  <conditionalFormatting sqref="HJ2:HJ4">
    <cfRule type="duplicateValues" dxfId="14" priority="218"/>
  </conditionalFormatting>
  <conditionalFormatting sqref="HJ2:HJ4">
    <cfRule type="duplicateValues" dxfId="13" priority="219"/>
    <cfRule type="duplicateValues" dxfId="12" priority="220"/>
  </conditionalFormatting>
  <conditionalFormatting sqref="G11:G19 G42 G22:G35">
    <cfRule type="duplicateValues" dxfId="11" priority="226"/>
  </conditionalFormatting>
  <conditionalFormatting sqref="F11:F19 F42 F22:F35">
    <cfRule type="duplicateValues" dxfId="10" priority="227"/>
  </conditionalFormatting>
  <conditionalFormatting sqref="HJ10">
    <cfRule type="duplicateValues" dxfId="9" priority="232"/>
  </conditionalFormatting>
  <conditionalFormatting sqref="HJ10">
    <cfRule type="duplicateValues" dxfId="8" priority="233"/>
    <cfRule type="duplicateValues" dxfId="7" priority="234"/>
  </conditionalFormatting>
  <conditionalFormatting sqref="F41 F2:F10">
    <cfRule type="duplicateValues" dxfId="6" priority="236"/>
  </conditionalFormatting>
  <conditionalFormatting sqref="G41 G2:G10">
    <cfRule type="duplicateValues" dxfId="5" priority="237"/>
    <cfRule type="duplicateValues" dxfId="4" priority="238"/>
  </conditionalFormatting>
  <conditionalFormatting sqref="G41 G2:G10">
    <cfRule type="duplicateValues" dxfId="3" priority="240"/>
  </conditionalFormatting>
  <conditionalFormatting sqref="HJ5">
    <cfRule type="duplicateValues" dxfId="2" priority="3563"/>
  </conditionalFormatting>
  <conditionalFormatting sqref="HJ5">
    <cfRule type="duplicateValues" dxfId="1" priority="3564"/>
    <cfRule type="duplicateValues" dxfId="0" priority="356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Cases included  original data</vt:lpstr>
      <vt:lpstr>Cases excluded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ddtop</cp:lastModifiedBy>
  <dcterms:created xsi:type="dcterms:W3CDTF">2021-09-01T11:32:15Z</dcterms:created>
  <dcterms:modified xsi:type="dcterms:W3CDTF">2023-05-20T05:37:28Z</dcterms:modified>
</cp:coreProperties>
</file>