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166925"/>
  <mc:AlternateContent xmlns:mc="http://schemas.openxmlformats.org/markup-compatibility/2006">
    <mc:Choice Requires="x15">
      <x15ac:absPath xmlns:x15ac="http://schemas.microsoft.com/office/spreadsheetml/2010/11/ac" url="/Users/kazuki/Documents/paper2/"/>
    </mc:Choice>
  </mc:AlternateContent>
  <xr:revisionPtr revIDLastSave="0" documentId="13_ncr:1_{0F6C2F48-A67B-5E48-80C0-F30197DFE479}" xr6:coauthVersionLast="45" xr6:coauthVersionMax="45" xr10:uidLastSave="{00000000-0000-0000-0000-000000000000}"/>
  <bookViews>
    <workbookView xWindow="500" yWindow="460" windowWidth="27760" windowHeight="16680" firstSheet="8" activeTab="15" xr2:uid="{F9CC0FC2-4F84-D344-ADF9-C25E369E0ECB}"/>
  </bookViews>
  <sheets>
    <sheet name="CRISPR-GA" sheetId="9" r:id="rId1"/>
    <sheet name="AGEseq" sheetId="17" r:id="rId2"/>
    <sheet name="OutKnocker" sheetId="15" r:id="rId3"/>
    <sheet name="ampliconDIVider" sheetId="5" r:id="rId4"/>
    <sheet name="BATCH-GE" sheetId="6" r:id="rId5"/>
    <sheet name="CRISPResso" sheetId="10" r:id="rId6"/>
    <sheet name="CrispRVariants" sheetId="13" r:id="rId7"/>
    <sheet name="Cas-analyzer" sheetId="7" r:id="rId8"/>
    <sheet name="CRISPR-DAV" sheetId="3" r:id="rId9"/>
    <sheet name="CRISPRMatch" sheetId="12" r:id="rId10"/>
    <sheet name="ampliCan" sheetId="4" r:id="rId11"/>
    <sheet name="CRIS.py" sheetId="8" r:id="rId12"/>
    <sheet name="CRISPResso2" sheetId="11" r:id="rId13"/>
    <sheet name="Hi-TOM" sheetId="14" r:id="rId14"/>
    <sheet name="CRISPResso or CRISPResso2" sheetId="16" r:id="rId15"/>
    <sheet name="Trend" sheetId="1" r:id="rId16"/>
    <sheet name="CRISPResso_cited_list" sheetId="2" r:id="rId17"/>
    <sheet name="Total number of papers" sheetId="18" r:id="rId18"/>
  </sheets>
  <definedNames>
    <definedName name="_xlnm._FilterDatabase" localSheetId="14" hidden="1">'CRISPResso or CRISPResso2'!$A$1:$A$146</definedName>
    <definedName name="_xlnm._FilterDatabase" localSheetId="16" hidden="1">CRISPResso_cited_list!$C$1:$N$139</definedName>
    <definedName name="_xlnm.Extract" localSheetId="14">'CRISPResso or CRISPResso2'!$N:$N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8" i="2" l="1"/>
  <c r="AT2" i="18"/>
  <c r="B3" i="18"/>
  <c r="C3" i="18"/>
  <c r="D3" i="18"/>
  <c r="E3" i="18"/>
  <c r="F3" i="18"/>
  <c r="G3" i="18"/>
  <c r="H3" i="18"/>
  <c r="I3" i="18"/>
  <c r="J3" i="18"/>
  <c r="K3" i="18"/>
  <c r="L3" i="18"/>
  <c r="M3" i="18"/>
  <c r="N3" i="18"/>
  <c r="B4" i="18"/>
  <c r="C4" i="18"/>
  <c r="D4" i="18"/>
  <c r="E4" i="18"/>
  <c r="F4" i="18"/>
  <c r="G4" i="18"/>
  <c r="H4" i="18"/>
  <c r="I4" i="18"/>
  <c r="J4" i="18"/>
  <c r="K4" i="18"/>
  <c r="L4" i="18"/>
  <c r="M4" i="18"/>
  <c r="N4" i="18"/>
  <c r="B5" i="18"/>
  <c r="C5" i="18"/>
  <c r="D5" i="18"/>
  <c r="E5" i="18"/>
  <c r="F5" i="18"/>
  <c r="G5" i="18"/>
  <c r="H5" i="18"/>
  <c r="I5" i="18"/>
  <c r="J5" i="18"/>
  <c r="K5" i="18"/>
  <c r="L5" i="18"/>
  <c r="M5" i="18"/>
  <c r="N5" i="18"/>
  <c r="B6" i="18"/>
  <c r="C6" i="18"/>
  <c r="D6" i="18"/>
  <c r="E6" i="18"/>
  <c r="F6" i="18"/>
  <c r="G6" i="18"/>
  <c r="H6" i="18"/>
  <c r="I6" i="18"/>
  <c r="J6" i="18"/>
  <c r="K6" i="18"/>
  <c r="M6" i="18"/>
  <c r="N6" i="18"/>
  <c r="B7" i="18"/>
  <c r="C7" i="18"/>
  <c r="D7" i="18"/>
  <c r="E7" i="18"/>
  <c r="F7" i="18"/>
  <c r="G7" i="18"/>
  <c r="H7" i="18"/>
  <c r="I7" i="18"/>
  <c r="J7" i="18"/>
  <c r="K7" i="18"/>
  <c r="M7" i="18"/>
  <c r="N7" i="18"/>
  <c r="B8" i="18"/>
  <c r="C8" i="18"/>
  <c r="D8" i="18"/>
  <c r="E8" i="18"/>
  <c r="F8" i="18"/>
  <c r="G8" i="18"/>
  <c r="H8" i="18"/>
  <c r="I8" i="18"/>
  <c r="J8" i="18"/>
  <c r="M8" i="18"/>
  <c r="N8" i="18"/>
  <c r="B9" i="18"/>
  <c r="C9" i="18"/>
  <c r="D9" i="18"/>
  <c r="E9" i="18"/>
  <c r="F9" i="18"/>
  <c r="G9" i="18"/>
  <c r="H9" i="18"/>
  <c r="I9" i="18"/>
  <c r="J9" i="18"/>
  <c r="M9" i="18"/>
  <c r="N9" i="18"/>
  <c r="B10" i="18"/>
  <c r="C10" i="18"/>
  <c r="D10" i="18"/>
  <c r="E10" i="18"/>
  <c r="F10" i="18"/>
  <c r="G10" i="18"/>
  <c r="H10" i="18"/>
  <c r="I10" i="18"/>
  <c r="J10" i="18"/>
  <c r="M10" i="18"/>
  <c r="N10" i="18"/>
  <c r="B11" i="18"/>
  <c r="C11" i="18"/>
  <c r="D11" i="18"/>
  <c r="E11" i="18"/>
  <c r="F11" i="18"/>
  <c r="G11" i="18"/>
  <c r="H11" i="18"/>
  <c r="I11" i="18"/>
  <c r="J11" i="18"/>
  <c r="M11" i="18"/>
  <c r="C12" i="18"/>
  <c r="D12" i="18"/>
  <c r="E12" i="18"/>
  <c r="F12" i="18"/>
  <c r="G12" i="18"/>
  <c r="H12" i="18"/>
  <c r="I12" i="18"/>
  <c r="M12" i="18"/>
  <c r="C13" i="18"/>
  <c r="D13" i="18"/>
  <c r="E13" i="18"/>
  <c r="F13" i="18"/>
  <c r="G13" i="18"/>
  <c r="H13" i="18"/>
  <c r="I13" i="18"/>
  <c r="M13" i="18"/>
  <c r="C14" i="18"/>
  <c r="D14" i="18"/>
  <c r="E14" i="18"/>
  <c r="F14" i="18"/>
  <c r="G14" i="18"/>
  <c r="H14" i="18"/>
  <c r="I14" i="18"/>
  <c r="M14" i="18"/>
  <c r="C15" i="18"/>
  <c r="D15" i="18"/>
  <c r="E15" i="18"/>
  <c r="F15" i="18"/>
  <c r="G15" i="18"/>
  <c r="H15" i="18"/>
  <c r="I15" i="18"/>
  <c r="M15" i="18"/>
  <c r="C16" i="18"/>
  <c r="D16" i="18"/>
  <c r="E16" i="18"/>
  <c r="F16" i="18"/>
  <c r="G16" i="18"/>
  <c r="H16" i="18"/>
  <c r="I16" i="18"/>
  <c r="M16" i="18"/>
  <c r="C17" i="18"/>
  <c r="D17" i="18"/>
  <c r="E17" i="18"/>
  <c r="F17" i="18"/>
  <c r="G17" i="18"/>
  <c r="H17" i="18"/>
  <c r="I17" i="18"/>
  <c r="M17" i="18"/>
  <c r="C18" i="18"/>
  <c r="D18" i="18"/>
  <c r="E18" i="18"/>
  <c r="F18" i="18"/>
  <c r="G18" i="18"/>
  <c r="H18" i="18"/>
  <c r="M18" i="18"/>
  <c r="C19" i="18"/>
  <c r="D19" i="18"/>
  <c r="E19" i="18"/>
  <c r="F19" i="18"/>
  <c r="G19" i="18"/>
  <c r="H19" i="18"/>
  <c r="M19" i="18"/>
  <c r="C20" i="18"/>
  <c r="D20" i="18"/>
  <c r="E20" i="18"/>
  <c r="F20" i="18"/>
  <c r="G20" i="18"/>
  <c r="H20" i="18"/>
  <c r="M20" i="18"/>
  <c r="C21" i="18"/>
  <c r="D21" i="18"/>
  <c r="E21" i="18"/>
  <c r="F21" i="18"/>
  <c r="G21" i="18"/>
  <c r="H21" i="18"/>
  <c r="M21" i="18"/>
  <c r="C22" i="18"/>
  <c r="D22" i="18"/>
  <c r="F22" i="18"/>
  <c r="G22" i="18"/>
  <c r="H22" i="18"/>
  <c r="M22" i="18"/>
  <c r="C23" i="18"/>
  <c r="D23" i="18"/>
  <c r="F23" i="18"/>
  <c r="G23" i="18"/>
  <c r="H23" i="18"/>
  <c r="M23" i="18"/>
  <c r="C24" i="18"/>
  <c r="D24" i="18"/>
  <c r="F24" i="18"/>
  <c r="G24" i="18"/>
  <c r="H24" i="18"/>
  <c r="M24" i="18"/>
  <c r="C25" i="18"/>
  <c r="D25" i="18"/>
  <c r="F25" i="18"/>
  <c r="G25" i="18"/>
  <c r="H25" i="18"/>
  <c r="M25" i="18"/>
  <c r="C26" i="18"/>
  <c r="D26" i="18"/>
  <c r="F26" i="18"/>
  <c r="G26" i="18"/>
  <c r="H26" i="18"/>
  <c r="M26" i="18"/>
  <c r="C27" i="18"/>
  <c r="D27" i="18"/>
  <c r="F27" i="18"/>
  <c r="G27" i="18"/>
  <c r="H27" i="18"/>
  <c r="C28" i="18"/>
  <c r="D28" i="18"/>
  <c r="F28" i="18"/>
  <c r="G28" i="18"/>
  <c r="H28" i="18"/>
  <c r="C29" i="18"/>
  <c r="D29" i="18"/>
  <c r="F29" i="18"/>
  <c r="G29" i="18"/>
  <c r="H29" i="18"/>
  <c r="C30" i="18"/>
  <c r="D30" i="18"/>
  <c r="F30" i="18"/>
  <c r="G30" i="18"/>
  <c r="H30" i="18"/>
  <c r="C31" i="18"/>
  <c r="D31" i="18"/>
  <c r="F31" i="18"/>
  <c r="G31" i="18"/>
  <c r="H31" i="18"/>
  <c r="C32" i="18"/>
  <c r="D32" i="18"/>
  <c r="F32" i="18"/>
  <c r="G32" i="18"/>
  <c r="H32" i="18"/>
  <c r="C33" i="18"/>
  <c r="D33" i="18"/>
  <c r="F33" i="18"/>
  <c r="G33" i="18"/>
  <c r="H33" i="18"/>
  <c r="C34" i="18"/>
  <c r="D34" i="18"/>
  <c r="F34" i="18"/>
  <c r="G34" i="18"/>
  <c r="H34" i="18"/>
  <c r="C35" i="18"/>
  <c r="D35" i="18"/>
  <c r="F35" i="18"/>
  <c r="G35" i="18"/>
  <c r="H35" i="18"/>
  <c r="C36" i="18"/>
  <c r="D36" i="18"/>
  <c r="F36" i="18"/>
  <c r="G36" i="18"/>
  <c r="H36" i="18"/>
  <c r="C37" i="18"/>
  <c r="D37" i="18"/>
  <c r="F37" i="18"/>
  <c r="G37" i="18"/>
  <c r="H37" i="18"/>
  <c r="D38" i="18"/>
  <c r="F38" i="18"/>
  <c r="H38" i="18"/>
  <c r="D39" i="18"/>
  <c r="F39" i="18"/>
  <c r="H39" i="18"/>
  <c r="D40" i="18"/>
  <c r="F40" i="18"/>
  <c r="H40" i="18"/>
  <c r="D41" i="18"/>
  <c r="F41" i="18"/>
  <c r="H41" i="18"/>
  <c r="D42" i="18"/>
  <c r="F42" i="18"/>
  <c r="H42" i="18"/>
  <c r="D43" i="18"/>
  <c r="F43" i="18"/>
  <c r="H43" i="18"/>
  <c r="D44" i="18"/>
  <c r="F44" i="18"/>
  <c r="H44" i="18"/>
  <c r="D45" i="18"/>
  <c r="F45" i="18"/>
  <c r="H45" i="18"/>
  <c r="D46" i="18"/>
  <c r="F46" i="18"/>
  <c r="H46" i="18"/>
  <c r="D47" i="18"/>
  <c r="F47" i="18"/>
  <c r="H47" i="18"/>
  <c r="D48" i="18"/>
  <c r="F48" i="18"/>
  <c r="H48" i="18"/>
  <c r="D49" i="18"/>
  <c r="F49" i="18"/>
  <c r="H49" i="18"/>
  <c r="D50" i="18"/>
  <c r="F50" i="18"/>
  <c r="H50" i="18"/>
  <c r="D51" i="18"/>
  <c r="F51" i="18"/>
  <c r="H51" i="18"/>
  <c r="D52" i="18"/>
  <c r="F52" i="18"/>
  <c r="H52" i="18"/>
  <c r="D53" i="18"/>
  <c r="F53" i="18"/>
  <c r="D54" i="18"/>
  <c r="F54" i="18"/>
  <c r="D55" i="18"/>
  <c r="F55" i="18"/>
  <c r="D56" i="18"/>
  <c r="F56" i="18"/>
  <c r="D57" i="18"/>
  <c r="F57" i="18"/>
  <c r="D58" i="18"/>
  <c r="F58" i="18"/>
  <c r="D59" i="18"/>
  <c r="F59" i="18"/>
  <c r="D60" i="18"/>
  <c r="F60" i="18"/>
  <c r="D61" i="18"/>
  <c r="F61" i="18"/>
  <c r="D62" i="18"/>
  <c r="F62" i="18"/>
  <c r="D63" i="18"/>
  <c r="F63" i="18"/>
  <c r="D64" i="18"/>
  <c r="F64" i="18"/>
  <c r="D65" i="18"/>
  <c r="F65" i="18"/>
  <c r="D66" i="18"/>
  <c r="F66" i="18"/>
  <c r="D67" i="18"/>
  <c r="F67" i="18"/>
  <c r="D68" i="18"/>
  <c r="F68" i="18"/>
  <c r="D69" i="18"/>
  <c r="F69" i="18"/>
  <c r="D70" i="18"/>
  <c r="F70" i="18"/>
  <c r="D71" i="18"/>
  <c r="F71" i="18"/>
  <c r="D72" i="18"/>
  <c r="F72" i="18"/>
  <c r="D73" i="18"/>
  <c r="F73" i="18"/>
  <c r="D74" i="18"/>
  <c r="F74" i="18"/>
  <c r="D75" i="18"/>
  <c r="F75" i="18"/>
  <c r="D76" i="18"/>
  <c r="F76" i="18"/>
  <c r="D77" i="18"/>
  <c r="F77" i="18"/>
  <c r="D78" i="18"/>
  <c r="F78" i="18"/>
  <c r="D79" i="18"/>
  <c r="F79" i="18"/>
  <c r="D80" i="18"/>
  <c r="F80" i="18"/>
  <c r="D81" i="18"/>
  <c r="F81" i="18"/>
  <c r="D82" i="18"/>
  <c r="F82" i="18"/>
  <c r="D83" i="18"/>
  <c r="F83" i="18"/>
  <c r="D84" i="18"/>
  <c r="F84" i="18"/>
  <c r="D85" i="18"/>
  <c r="F85" i="18"/>
  <c r="D86" i="18"/>
  <c r="F86" i="18"/>
  <c r="D87" i="18"/>
  <c r="F87" i="18"/>
  <c r="D88" i="18"/>
  <c r="F88" i="18"/>
  <c r="D89" i="18"/>
  <c r="F89" i="18"/>
  <c r="D90" i="18"/>
  <c r="F90" i="18"/>
  <c r="D91" i="18"/>
  <c r="F91" i="18"/>
  <c r="D92" i="18"/>
  <c r="F92" i="18"/>
  <c r="D93" i="18"/>
  <c r="F93" i="18"/>
  <c r="D94" i="18"/>
  <c r="F94" i="18"/>
  <c r="D95" i="18"/>
  <c r="F95" i="18"/>
  <c r="D96" i="18"/>
  <c r="F96" i="18"/>
  <c r="D97" i="18"/>
  <c r="F97" i="18"/>
  <c r="D98" i="18"/>
  <c r="F98" i="18"/>
  <c r="D99" i="18"/>
  <c r="F99" i="18"/>
  <c r="D100" i="18"/>
  <c r="F100" i="18"/>
  <c r="D101" i="18"/>
  <c r="F101" i="18"/>
  <c r="D102" i="18"/>
  <c r="F102" i="18"/>
  <c r="D103" i="18"/>
  <c r="F103" i="18"/>
  <c r="D104" i="18"/>
  <c r="F104" i="18"/>
  <c r="D105" i="18"/>
  <c r="F105" i="18"/>
  <c r="D106" i="18"/>
  <c r="F106" i="18"/>
  <c r="D107" i="18"/>
  <c r="F107" i="18"/>
  <c r="D108" i="18"/>
  <c r="F108" i="18"/>
  <c r="D109" i="18"/>
  <c r="F109" i="18"/>
  <c r="D110" i="18"/>
  <c r="F110" i="18"/>
  <c r="D111" i="18"/>
  <c r="F111" i="18"/>
  <c r="D112" i="18"/>
  <c r="F112" i="18"/>
  <c r="D113" i="18"/>
  <c r="F113" i="18"/>
  <c r="D114" i="18"/>
  <c r="F114" i="18"/>
  <c r="D115" i="18"/>
  <c r="F115" i="18"/>
  <c r="D116" i="18"/>
  <c r="F116" i="18"/>
  <c r="D117" i="18"/>
  <c r="F117" i="18"/>
  <c r="D118" i="18"/>
  <c r="F118" i="18"/>
  <c r="D119" i="18"/>
  <c r="F119" i="18"/>
  <c r="D120" i="18"/>
  <c r="F120" i="18"/>
  <c r="D121" i="18"/>
  <c r="F121" i="18"/>
  <c r="D122" i="18"/>
  <c r="F122" i="18"/>
  <c r="D123" i="18"/>
  <c r="D124" i="18"/>
  <c r="D125" i="18"/>
  <c r="D126" i="18"/>
  <c r="D127" i="18"/>
  <c r="D128" i="18"/>
  <c r="D129" i="18"/>
  <c r="D130" i="18"/>
  <c r="D131" i="18"/>
  <c r="D132" i="18"/>
  <c r="D133" i="18"/>
  <c r="N2" i="18"/>
  <c r="M2" i="18"/>
  <c r="L2" i="18"/>
  <c r="K2" i="18"/>
  <c r="J2" i="18"/>
  <c r="I2" i="18"/>
  <c r="H2" i="18"/>
  <c r="G2" i="18"/>
  <c r="F2" i="18"/>
  <c r="E2" i="18"/>
  <c r="D2" i="18"/>
  <c r="C2" i="18"/>
  <c r="B2" i="18"/>
  <c r="A3" i="18"/>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2" i="18"/>
  <c r="P3" i="18" l="1" a="1"/>
  <c r="P3" i="18" s="1"/>
  <c r="AE3" i="18" s="1"/>
  <c r="Q19" i="2"/>
  <c r="Q20" i="2"/>
  <c r="Q21" i="2"/>
  <c r="Q22" i="2"/>
  <c r="Q23" i="2"/>
  <c r="Q24" i="2"/>
  <c r="Q25" i="2"/>
  <c r="Q26" i="2"/>
  <c r="Q18" i="2"/>
  <c r="D10" i="1"/>
  <c r="D9" i="1"/>
  <c r="D8" i="1"/>
  <c r="D7" i="1"/>
  <c r="D6" i="1"/>
  <c r="D5" i="1"/>
  <c r="D4" i="1"/>
  <c r="D3" i="1"/>
  <c r="N3" i="17"/>
  <c r="N10" i="17"/>
  <c r="N9" i="17"/>
  <c r="N8" i="17"/>
  <c r="N7" i="17"/>
  <c r="N6" i="17"/>
  <c r="N5" i="17"/>
  <c r="N4" i="17"/>
  <c r="D2" i="2"/>
  <c r="C1" i="2"/>
  <c r="D1" i="2"/>
  <c r="E1" i="2"/>
  <c r="F1" i="2"/>
  <c r="G1" i="2"/>
  <c r="H1" i="2"/>
  <c r="I1" i="2"/>
  <c r="J1" i="2"/>
  <c r="K1" i="2"/>
  <c r="L1" i="2"/>
  <c r="M1" i="2"/>
  <c r="C118" i="2"/>
  <c r="D118" i="2"/>
  <c r="E118" i="2"/>
  <c r="F118" i="2"/>
  <c r="G118" i="2"/>
  <c r="H118" i="2"/>
  <c r="I118" i="2"/>
  <c r="J118" i="2"/>
  <c r="K118" i="2"/>
  <c r="L118" i="2"/>
  <c r="M118" i="2"/>
  <c r="C124" i="2"/>
  <c r="D124" i="2"/>
  <c r="E124" i="2"/>
  <c r="F124" i="2"/>
  <c r="G124" i="2"/>
  <c r="H124" i="2"/>
  <c r="I124" i="2"/>
  <c r="J124" i="2"/>
  <c r="K124" i="2"/>
  <c r="L124" i="2"/>
  <c r="M124" i="2"/>
  <c r="C123" i="2"/>
  <c r="D123" i="2"/>
  <c r="E123" i="2"/>
  <c r="F123" i="2"/>
  <c r="G123" i="2"/>
  <c r="H123" i="2"/>
  <c r="I123" i="2"/>
  <c r="J123" i="2"/>
  <c r="K123" i="2"/>
  <c r="L123" i="2"/>
  <c r="M123" i="2"/>
  <c r="C119" i="2"/>
  <c r="D119" i="2"/>
  <c r="E119" i="2"/>
  <c r="F119" i="2"/>
  <c r="G119" i="2"/>
  <c r="H119" i="2"/>
  <c r="I119" i="2"/>
  <c r="J119" i="2"/>
  <c r="K119" i="2"/>
  <c r="L119" i="2"/>
  <c r="M119" i="2"/>
  <c r="C128" i="2"/>
  <c r="D128" i="2"/>
  <c r="E128" i="2"/>
  <c r="F128" i="2"/>
  <c r="G128" i="2"/>
  <c r="H128" i="2"/>
  <c r="I128" i="2"/>
  <c r="J128" i="2"/>
  <c r="K128" i="2"/>
  <c r="L128" i="2"/>
  <c r="M128" i="2"/>
  <c r="C137" i="2"/>
  <c r="D137" i="2"/>
  <c r="E137" i="2"/>
  <c r="F137" i="2"/>
  <c r="G137" i="2"/>
  <c r="H137" i="2"/>
  <c r="I137" i="2"/>
  <c r="J137" i="2"/>
  <c r="K137" i="2"/>
  <c r="L137" i="2"/>
  <c r="M137" i="2"/>
  <c r="C139" i="2"/>
  <c r="D139" i="2"/>
  <c r="E139" i="2"/>
  <c r="F139" i="2"/>
  <c r="G139" i="2"/>
  <c r="H139" i="2"/>
  <c r="I139" i="2"/>
  <c r="J139" i="2"/>
  <c r="K139" i="2"/>
  <c r="L139" i="2"/>
  <c r="M139" i="2"/>
  <c r="C76" i="2"/>
  <c r="D76" i="2"/>
  <c r="E76" i="2"/>
  <c r="F76" i="2"/>
  <c r="G76" i="2"/>
  <c r="H76" i="2"/>
  <c r="I76" i="2"/>
  <c r="J76" i="2"/>
  <c r="K76" i="2"/>
  <c r="L76" i="2"/>
  <c r="M76" i="2"/>
  <c r="C138" i="2"/>
  <c r="D138" i="2"/>
  <c r="E138" i="2"/>
  <c r="F138" i="2"/>
  <c r="G138" i="2"/>
  <c r="H138" i="2"/>
  <c r="I138" i="2"/>
  <c r="J138" i="2"/>
  <c r="K138" i="2"/>
  <c r="L138" i="2"/>
  <c r="M138" i="2"/>
  <c r="C105" i="2"/>
  <c r="D105" i="2"/>
  <c r="E105" i="2"/>
  <c r="F105" i="2"/>
  <c r="G105" i="2"/>
  <c r="H105" i="2"/>
  <c r="I105" i="2"/>
  <c r="J105" i="2"/>
  <c r="K105" i="2"/>
  <c r="L105" i="2"/>
  <c r="M105" i="2"/>
  <c r="C125" i="2"/>
  <c r="D125" i="2"/>
  <c r="E125" i="2"/>
  <c r="F125" i="2"/>
  <c r="G125" i="2"/>
  <c r="H125" i="2"/>
  <c r="I125" i="2"/>
  <c r="J125" i="2"/>
  <c r="K125" i="2"/>
  <c r="L125" i="2"/>
  <c r="M125" i="2"/>
  <c r="C135" i="2"/>
  <c r="D135" i="2"/>
  <c r="E135" i="2"/>
  <c r="F135" i="2"/>
  <c r="G135" i="2"/>
  <c r="H135" i="2"/>
  <c r="I135" i="2"/>
  <c r="J135" i="2"/>
  <c r="K135" i="2"/>
  <c r="L135" i="2"/>
  <c r="M135" i="2"/>
  <c r="C127" i="2"/>
  <c r="D127" i="2"/>
  <c r="E127" i="2"/>
  <c r="F127" i="2"/>
  <c r="G127" i="2"/>
  <c r="H127" i="2"/>
  <c r="I127" i="2"/>
  <c r="J127" i="2"/>
  <c r="K127" i="2"/>
  <c r="L127" i="2"/>
  <c r="M127" i="2"/>
  <c r="C69" i="2"/>
  <c r="D69" i="2"/>
  <c r="E69" i="2"/>
  <c r="F69" i="2"/>
  <c r="G69" i="2"/>
  <c r="H69" i="2"/>
  <c r="I69" i="2"/>
  <c r="J69" i="2"/>
  <c r="K69" i="2"/>
  <c r="L69" i="2"/>
  <c r="M69" i="2"/>
  <c r="C80" i="2"/>
  <c r="D80" i="2"/>
  <c r="E80" i="2"/>
  <c r="F80" i="2"/>
  <c r="G80" i="2"/>
  <c r="H80" i="2"/>
  <c r="I80" i="2"/>
  <c r="J80" i="2"/>
  <c r="K80" i="2"/>
  <c r="L80" i="2"/>
  <c r="M80" i="2"/>
  <c r="C86" i="2"/>
  <c r="D86" i="2"/>
  <c r="E86" i="2"/>
  <c r="F86" i="2"/>
  <c r="G86" i="2"/>
  <c r="H86" i="2"/>
  <c r="I86" i="2"/>
  <c r="J86" i="2"/>
  <c r="K86" i="2"/>
  <c r="L86" i="2"/>
  <c r="M86" i="2"/>
  <c r="C117" i="2"/>
  <c r="D117" i="2"/>
  <c r="E117" i="2"/>
  <c r="F117" i="2"/>
  <c r="G117" i="2"/>
  <c r="H117" i="2"/>
  <c r="I117" i="2"/>
  <c r="J117" i="2"/>
  <c r="K117" i="2"/>
  <c r="L117" i="2"/>
  <c r="M117" i="2"/>
  <c r="C66" i="2"/>
  <c r="D66" i="2"/>
  <c r="E66" i="2"/>
  <c r="F66" i="2"/>
  <c r="G66" i="2"/>
  <c r="H66" i="2"/>
  <c r="I66" i="2"/>
  <c r="J66" i="2"/>
  <c r="K66" i="2"/>
  <c r="L66" i="2"/>
  <c r="M66" i="2"/>
  <c r="C78" i="2"/>
  <c r="D78" i="2"/>
  <c r="E78" i="2"/>
  <c r="F78" i="2"/>
  <c r="G78" i="2"/>
  <c r="H78" i="2"/>
  <c r="I78" i="2"/>
  <c r="J78" i="2"/>
  <c r="K78" i="2"/>
  <c r="L78" i="2"/>
  <c r="M78" i="2"/>
  <c r="C101" i="2"/>
  <c r="D101" i="2"/>
  <c r="E101" i="2"/>
  <c r="F101" i="2"/>
  <c r="G101" i="2"/>
  <c r="H101" i="2"/>
  <c r="I101" i="2"/>
  <c r="J101" i="2"/>
  <c r="K101" i="2"/>
  <c r="L101" i="2"/>
  <c r="M101" i="2"/>
  <c r="C109" i="2"/>
  <c r="D109" i="2"/>
  <c r="E109" i="2"/>
  <c r="F109" i="2"/>
  <c r="G109" i="2"/>
  <c r="H109" i="2"/>
  <c r="I109" i="2"/>
  <c r="J109" i="2"/>
  <c r="K109" i="2"/>
  <c r="L109" i="2"/>
  <c r="M109" i="2"/>
  <c r="C134" i="2"/>
  <c r="D134" i="2"/>
  <c r="E134" i="2"/>
  <c r="F134" i="2"/>
  <c r="G134" i="2"/>
  <c r="H134" i="2"/>
  <c r="I134" i="2"/>
  <c r="J134" i="2"/>
  <c r="K134" i="2"/>
  <c r="L134" i="2"/>
  <c r="M134" i="2"/>
  <c r="C74" i="2"/>
  <c r="D74" i="2"/>
  <c r="E74" i="2"/>
  <c r="F74" i="2"/>
  <c r="G74" i="2"/>
  <c r="H74" i="2"/>
  <c r="I74" i="2"/>
  <c r="J74" i="2"/>
  <c r="K74" i="2"/>
  <c r="L74" i="2"/>
  <c r="M74" i="2"/>
  <c r="C82" i="2"/>
  <c r="D82" i="2"/>
  <c r="E82" i="2"/>
  <c r="F82" i="2"/>
  <c r="G82" i="2"/>
  <c r="H82" i="2"/>
  <c r="I82" i="2"/>
  <c r="J82" i="2"/>
  <c r="K82" i="2"/>
  <c r="L82" i="2"/>
  <c r="M82" i="2"/>
  <c r="C106" i="2"/>
  <c r="D106" i="2"/>
  <c r="E106" i="2"/>
  <c r="F106" i="2"/>
  <c r="G106" i="2"/>
  <c r="H106" i="2"/>
  <c r="I106" i="2"/>
  <c r="J106" i="2"/>
  <c r="K106" i="2"/>
  <c r="L106" i="2"/>
  <c r="M106" i="2"/>
  <c r="C91" i="2"/>
  <c r="D91" i="2"/>
  <c r="E91" i="2"/>
  <c r="F91" i="2"/>
  <c r="G91" i="2"/>
  <c r="H91" i="2"/>
  <c r="I91" i="2"/>
  <c r="J91" i="2"/>
  <c r="K91" i="2"/>
  <c r="L91" i="2"/>
  <c r="M91" i="2"/>
  <c r="C95" i="2"/>
  <c r="D95" i="2"/>
  <c r="E95" i="2"/>
  <c r="F95" i="2"/>
  <c r="G95" i="2"/>
  <c r="H95" i="2"/>
  <c r="I95" i="2"/>
  <c r="J95" i="2"/>
  <c r="K95" i="2"/>
  <c r="L95" i="2"/>
  <c r="M95" i="2"/>
  <c r="C92" i="2"/>
  <c r="D92" i="2"/>
  <c r="E92" i="2"/>
  <c r="F92" i="2"/>
  <c r="G92" i="2"/>
  <c r="H92" i="2"/>
  <c r="I92" i="2"/>
  <c r="J92" i="2"/>
  <c r="K92" i="2"/>
  <c r="L92" i="2"/>
  <c r="M92" i="2"/>
  <c r="C100" i="2"/>
  <c r="D100" i="2"/>
  <c r="E100" i="2"/>
  <c r="F100" i="2"/>
  <c r="G100" i="2"/>
  <c r="H100" i="2"/>
  <c r="I100" i="2"/>
  <c r="J100" i="2"/>
  <c r="K100" i="2"/>
  <c r="L100" i="2"/>
  <c r="M100" i="2"/>
  <c r="C75" i="2"/>
  <c r="D75" i="2"/>
  <c r="E75" i="2"/>
  <c r="F75" i="2"/>
  <c r="G75" i="2"/>
  <c r="H75" i="2"/>
  <c r="I75" i="2"/>
  <c r="J75" i="2"/>
  <c r="K75" i="2"/>
  <c r="L75" i="2"/>
  <c r="M75" i="2"/>
  <c r="C108" i="2"/>
  <c r="D108" i="2"/>
  <c r="E108" i="2"/>
  <c r="F108" i="2"/>
  <c r="G108" i="2"/>
  <c r="H108" i="2"/>
  <c r="I108" i="2"/>
  <c r="J108" i="2"/>
  <c r="K108" i="2"/>
  <c r="L108" i="2"/>
  <c r="M108" i="2"/>
  <c r="C87" i="2"/>
  <c r="D87" i="2"/>
  <c r="E87" i="2"/>
  <c r="F87" i="2"/>
  <c r="G87" i="2"/>
  <c r="H87" i="2"/>
  <c r="I87" i="2"/>
  <c r="J87" i="2"/>
  <c r="K87" i="2"/>
  <c r="L87" i="2"/>
  <c r="M87" i="2"/>
  <c r="C99" i="2"/>
  <c r="D99" i="2"/>
  <c r="E99" i="2"/>
  <c r="F99" i="2"/>
  <c r="G99" i="2"/>
  <c r="H99" i="2"/>
  <c r="I99" i="2"/>
  <c r="J99" i="2"/>
  <c r="K99" i="2"/>
  <c r="L99" i="2"/>
  <c r="M99" i="2"/>
  <c r="C114" i="2"/>
  <c r="D114" i="2"/>
  <c r="E114" i="2"/>
  <c r="F114" i="2"/>
  <c r="G114" i="2"/>
  <c r="H114" i="2"/>
  <c r="I114" i="2"/>
  <c r="J114" i="2"/>
  <c r="K114" i="2"/>
  <c r="L114" i="2"/>
  <c r="M114" i="2"/>
  <c r="C98" i="2"/>
  <c r="D98" i="2"/>
  <c r="E98" i="2"/>
  <c r="F98" i="2"/>
  <c r="G98" i="2"/>
  <c r="H98" i="2"/>
  <c r="I98" i="2"/>
  <c r="J98" i="2"/>
  <c r="K98" i="2"/>
  <c r="L98" i="2"/>
  <c r="M98" i="2"/>
  <c r="C89" i="2"/>
  <c r="D89" i="2"/>
  <c r="E89" i="2"/>
  <c r="F89" i="2"/>
  <c r="G89" i="2"/>
  <c r="H89" i="2"/>
  <c r="I89" i="2"/>
  <c r="J89" i="2"/>
  <c r="K89" i="2"/>
  <c r="L89" i="2"/>
  <c r="M89" i="2"/>
  <c r="C103" i="2"/>
  <c r="D103" i="2"/>
  <c r="E103" i="2"/>
  <c r="F103" i="2"/>
  <c r="G103" i="2"/>
  <c r="H103" i="2"/>
  <c r="I103" i="2"/>
  <c r="J103" i="2"/>
  <c r="K103" i="2"/>
  <c r="L103" i="2"/>
  <c r="M103" i="2"/>
  <c r="C90" i="2"/>
  <c r="D90" i="2"/>
  <c r="E90" i="2"/>
  <c r="F90" i="2"/>
  <c r="G90" i="2"/>
  <c r="H90" i="2"/>
  <c r="I90" i="2"/>
  <c r="J90" i="2"/>
  <c r="K90" i="2"/>
  <c r="L90" i="2"/>
  <c r="M90" i="2"/>
  <c r="C35" i="2"/>
  <c r="D35" i="2"/>
  <c r="E35" i="2"/>
  <c r="F35" i="2"/>
  <c r="G35" i="2"/>
  <c r="H35" i="2"/>
  <c r="I35" i="2"/>
  <c r="J35" i="2"/>
  <c r="K35" i="2"/>
  <c r="L35" i="2"/>
  <c r="M35" i="2"/>
  <c r="C49" i="2"/>
  <c r="D49" i="2"/>
  <c r="E49" i="2"/>
  <c r="F49" i="2"/>
  <c r="G49" i="2"/>
  <c r="H49" i="2"/>
  <c r="I49" i="2"/>
  <c r="J49" i="2"/>
  <c r="K49" i="2"/>
  <c r="L49" i="2"/>
  <c r="M49" i="2"/>
  <c r="C112" i="2"/>
  <c r="D112" i="2"/>
  <c r="E112" i="2"/>
  <c r="F112" i="2"/>
  <c r="G112" i="2"/>
  <c r="H112" i="2"/>
  <c r="I112" i="2"/>
  <c r="J112" i="2"/>
  <c r="K112" i="2"/>
  <c r="L112" i="2"/>
  <c r="M112" i="2"/>
  <c r="C71" i="2"/>
  <c r="D71" i="2"/>
  <c r="E71" i="2"/>
  <c r="F71" i="2"/>
  <c r="G71" i="2"/>
  <c r="H71" i="2"/>
  <c r="I71" i="2"/>
  <c r="J71" i="2"/>
  <c r="K71" i="2"/>
  <c r="L71" i="2"/>
  <c r="M71" i="2"/>
  <c r="C83" i="2"/>
  <c r="D83" i="2"/>
  <c r="E83" i="2"/>
  <c r="F83" i="2"/>
  <c r="G83" i="2"/>
  <c r="H83" i="2"/>
  <c r="I83" i="2"/>
  <c r="J83" i="2"/>
  <c r="K83" i="2"/>
  <c r="L83" i="2"/>
  <c r="M83" i="2"/>
  <c r="C113" i="2"/>
  <c r="D113" i="2"/>
  <c r="E113" i="2"/>
  <c r="F113" i="2"/>
  <c r="G113" i="2"/>
  <c r="H113" i="2"/>
  <c r="I113" i="2"/>
  <c r="J113" i="2"/>
  <c r="K113" i="2"/>
  <c r="L113" i="2"/>
  <c r="M113" i="2"/>
  <c r="C72" i="2"/>
  <c r="D72" i="2"/>
  <c r="E72" i="2"/>
  <c r="F72" i="2"/>
  <c r="G72" i="2"/>
  <c r="H72" i="2"/>
  <c r="I72" i="2"/>
  <c r="J72" i="2"/>
  <c r="K72" i="2"/>
  <c r="L72" i="2"/>
  <c r="M72" i="2"/>
  <c r="C97" i="2"/>
  <c r="D97" i="2"/>
  <c r="E97" i="2"/>
  <c r="F97" i="2"/>
  <c r="G97" i="2"/>
  <c r="H97" i="2"/>
  <c r="I97" i="2"/>
  <c r="J97" i="2"/>
  <c r="K97" i="2"/>
  <c r="L97" i="2"/>
  <c r="M97" i="2"/>
  <c r="C107" i="2"/>
  <c r="D107" i="2"/>
  <c r="E107" i="2"/>
  <c r="F107" i="2"/>
  <c r="G107" i="2"/>
  <c r="H107" i="2"/>
  <c r="I107" i="2"/>
  <c r="J107" i="2"/>
  <c r="K107" i="2"/>
  <c r="L107" i="2"/>
  <c r="M107" i="2"/>
  <c r="C68" i="2"/>
  <c r="D68" i="2"/>
  <c r="E68" i="2"/>
  <c r="F68" i="2"/>
  <c r="G68" i="2"/>
  <c r="H68" i="2"/>
  <c r="I68" i="2"/>
  <c r="J68" i="2"/>
  <c r="K68" i="2"/>
  <c r="L68" i="2"/>
  <c r="M68" i="2"/>
  <c r="C111" i="2"/>
  <c r="D111" i="2"/>
  <c r="E111" i="2"/>
  <c r="F111" i="2"/>
  <c r="G111" i="2"/>
  <c r="H111" i="2"/>
  <c r="I111" i="2"/>
  <c r="J111" i="2"/>
  <c r="K111" i="2"/>
  <c r="L111" i="2"/>
  <c r="M111" i="2"/>
  <c r="C102" i="2"/>
  <c r="D102" i="2"/>
  <c r="E102" i="2"/>
  <c r="F102" i="2"/>
  <c r="G102" i="2"/>
  <c r="H102" i="2"/>
  <c r="I102" i="2"/>
  <c r="J102" i="2"/>
  <c r="K102" i="2"/>
  <c r="L102" i="2"/>
  <c r="M102" i="2"/>
  <c r="C70" i="2"/>
  <c r="D70" i="2"/>
  <c r="E70" i="2"/>
  <c r="F70" i="2"/>
  <c r="G70" i="2"/>
  <c r="H70" i="2"/>
  <c r="I70" i="2"/>
  <c r="J70" i="2"/>
  <c r="K70" i="2"/>
  <c r="L70" i="2"/>
  <c r="M70" i="2"/>
  <c r="C94" i="2"/>
  <c r="D94" i="2"/>
  <c r="E94" i="2"/>
  <c r="F94" i="2"/>
  <c r="G94" i="2"/>
  <c r="H94" i="2"/>
  <c r="I94" i="2"/>
  <c r="J94" i="2"/>
  <c r="K94" i="2"/>
  <c r="L94" i="2"/>
  <c r="M94" i="2"/>
  <c r="C116" i="2"/>
  <c r="D116" i="2"/>
  <c r="E116" i="2"/>
  <c r="F116" i="2"/>
  <c r="G116" i="2"/>
  <c r="H116" i="2"/>
  <c r="I116" i="2"/>
  <c r="J116" i="2"/>
  <c r="K116" i="2"/>
  <c r="L116" i="2"/>
  <c r="M116" i="2"/>
  <c r="C96" i="2"/>
  <c r="D96" i="2"/>
  <c r="E96" i="2"/>
  <c r="F96" i="2"/>
  <c r="G96" i="2"/>
  <c r="H96" i="2"/>
  <c r="I96" i="2"/>
  <c r="J96" i="2"/>
  <c r="K96" i="2"/>
  <c r="L96" i="2"/>
  <c r="M96" i="2"/>
  <c r="C115" i="2"/>
  <c r="D115" i="2"/>
  <c r="E115" i="2"/>
  <c r="F115" i="2"/>
  <c r="G115" i="2"/>
  <c r="H115" i="2"/>
  <c r="I115" i="2"/>
  <c r="J115" i="2"/>
  <c r="K115" i="2"/>
  <c r="L115" i="2"/>
  <c r="M115" i="2"/>
  <c r="C67" i="2"/>
  <c r="D67" i="2"/>
  <c r="E67" i="2"/>
  <c r="F67" i="2"/>
  <c r="G67" i="2"/>
  <c r="H67" i="2"/>
  <c r="I67" i="2"/>
  <c r="J67" i="2"/>
  <c r="K67" i="2"/>
  <c r="L67" i="2"/>
  <c r="M67" i="2"/>
  <c r="C81" i="2"/>
  <c r="D81" i="2"/>
  <c r="E81" i="2"/>
  <c r="F81" i="2"/>
  <c r="G81" i="2"/>
  <c r="H81" i="2"/>
  <c r="I81" i="2"/>
  <c r="J81" i="2"/>
  <c r="K81" i="2"/>
  <c r="L81" i="2"/>
  <c r="M81" i="2"/>
  <c r="C73" i="2"/>
  <c r="D73" i="2"/>
  <c r="E73" i="2"/>
  <c r="F73" i="2"/>
  <c r="G73" i="2"/>
  <c r="H73" i="2"/>
  <c r="I73" i="2"/>
  <c r="J73" i="2"/>
  <c r="K73" i="2"/>
  <c r="L73" i="2"/>
  <c r="M73" i="2"/>
  <c r="C62" i="2"/>
  <c r="D62" i="2"/>
  <c r="E62" i="2"/>
  <c r="F62" i="2"/>
  <c r="G62" i="2"/>
  <c r="H62" i="2"/>
  <c r="I62" i="2"/>
  <c r="J62" i="2"/>
  <c r="K62" i="2"/>
  <c r="L62" i="2"/>
  <c r="M62" i="2"/>
  <c r="C42" i="2"/>
  <c r="D42" i="2"/>
  <c r="E42" i="2"/>
  <c r="F42" i="2"/>
  <c r="G42" i="2"/>
  <c r="H42" i="2"/>
  <c r="I42" i="2"/>
  <c r="J42" i="2"/>
  <c r="K42" i="2"/>
  <c r="L42" i="2"/>
  <c r="M42" i="2"/>
  <c r="C53" i="2"/>
  <c r="D53" i="2"/>
  <c r="E53" i="2"/>
  <c r="F53" i="2"/>
  <c r="G53" i="2"/>
  <c r="H53" i="2"/>
  <c r="I53" i="2"/>
  <c r="J53" i="2"/>
  <c r="K53" i="2"/>
  <c r="L53" i="2"/>
  <c r="M53" i="2"/>
  <c r="C85" i="2"/>
  <c r="D85" i="2"/>
  <c r="E85" i="2"/>
  <c r="F85" i="2"/>
  <c r="G85" i="2"/>
  <c r="H85" i="2"/>
  <c r="I85" i="2"/>
  <c r="J85" i="2"/>
  <c r="K85" i="2"/>
  <c r="L85" i="2"/>
  <c r="M85" i="2"/>
  <c r="C56" i="2"/>
  <c r="D56" i="2"/>
  <c r="E56" i="2"/>
  <c r="F56" i="2"/>
  <c r="G56" i="2"/>
  <c r="H56" i="2"/>
  <c r="I56" i="2"/>
  <c r="J56" i="2"/>
  <c r="K56" i="2"/>
  <c r="L56" i="2"/>
  <c r="M56" i="2"/>
  <c r="C29" i="2"/>
  <c r="D29" i="2"/>
  <c r="E29" i="2"/>
  <c r="F29" i="2"/>
  <c r="G29" i="2"/>
  <c r="H29" i="2"/>
  <c r="I29" i="2"/>
  <c r="J29" i="2"/>
  <c r="K29" i="2"/>
  <c r="L29" i="2"/>
  <c r="M29" i="2"/>
  <c r="C47" i="2"/>
  <c r="D47" i="2"/>
  <c r="E47" i="2"/>
  <c r="F47" i="2"/>
  <c r="G47" i="2"/>
  <c r="H47" i="2"/>
  <c r="I47" i="2"/>
  <c r="J47" i="2"/>
  <c r="K47" i="2"/>
  <c r="L47" i="2"/>
  <c r="M47" i="2"/>
  <c r="C44" i="2"/>
  <c r="D44" i="2"/>
  <c r="E44" i="2"/>
  <c r="F44" i="2"/>
  <c r="G44" i="2"/>
  <c r="H44" i="2"/>
  <c r="I44" i="2"/>
  <c r="J44" i="2"/>
  <c r="K44" i="2"/>
  <c r="L44" i="2"/>
  <c r="M44" i="2"/>
  <c r="C30" i="2"/>
  <c r="D30" i="2"/>
  <c r="E30" i="2"/>
  <c r="F30" i="2"/>
  <c r="G30" i="2"/>
  <c r="H30" i="2"/>
  <c r="I30" i="2"/>
  <c r="J30" i="2"/>
  <c r="K30" i="2"/>
  <c r="L30" i="2"/>
  <c r="M30" i="2"/>
  <c r="C32" i="2"/>
  <c r="D32" i="2"/>
  <c r="E32" i="2"/>
  <c r="F32" i="2"/>
  <c r="G32" i="2"/>
  <c r="H32" i="2"/>
  <c r="I32" i="2"/>
  <c r="J32" i="2"/>
  <c r="K32" i="2"/>
  <c r="L32" i="2"/>
  <c r="M32" i="2"/>
  <c r="C54" i="2"/>
  <c r="D54" i="2"/>
  <c r="E54" i="2"/>
  <c r="F54" i="2"/>
  <c r="G54" i="2"/>
  <c r="H54" i="2"/>
  <c r="I54" i="2"/>
  <c r="J54" i="2"/>
  <c r="K54" i="2"/>
  <c r="L54" i="2"/>
  <c r="M54" i="2"/>
  <c r="C41" i="2"/>
  <c r="D41" i="2"/>
  <c r="E41" i="2"/>
  <c r="F41" i="2"/>
  <c r="G41" i="2"/>
  <c r="H41" i="2"/>
  <c r="I41" i="2"/>
  <c r="J41" i="2"/>
  <c r="K41" i="2"/>
  <c r="L41" i="2"/>
  <c r="M41" i="2"/>
  <c r="C58" i="2"/>
  <c r="D58" i="2"/>
  <c r="E58" i="2"/>
  <c r="F58" i="2"/>
  <c r="G58" i="2"/>
  <c r="H58" i="2"/>
  <c r="I58" i="2"/>
  <c r="J58" i="2"/>
  <c r="K58" i="2"/>
  <c r="L58" i="2"/>
  <c r="M58" i="2"/>
  <c r="C59" i="2"/>
  <c r="D59" i="2"/>
  <c r="E59" i="2"/>
  <c r="F59" i="2"/>
  <c r="G59" i="2"/>
  <c r="H59" i="2"/>
  <c r="I59" i="2"/>
  <c r="J59" i="2"/>
  <c r="K59" i="2"/>
  <c r="L59" i="2"/>
  <c r="M59" i="2"/>
  <c r="C63" i="2"/>
  <c r="D63" i="2"/>
  <c r="E63" i="2"/>
  <c r="F63" i="2"/>
  <c r="G63" i="2"/>
  <c r="H63" i="2"/>
  <c r="I63" i="2"/>
  <c r="J63" i="2"/>
  <c r="K63" i="2"/>
  <c r="L63" i="2"/>
  <c r="M63" i="2"/>
  <c r="C45" i="2"/>
  <c r="D45" i="2"/>
  <c r="E45" i="2"/>
  <c r="F45" i="2"/>
  <c r="G45" i="2"/>
  <c r="H45" i="2"/>
  <c r="I45" i="2"/>
  <c r="J45" i="2"/>
  <c r="K45" i="2"/>
  <c r="L45" i="2"/>
  <c r="M45" i="2"/>
  <c r="C38" i="2"/>
  <c r="D38" i="2"/>
  <c r="E38" i="2"/>
  <c r="F38" i="2"/>
  <c r="G38" i="2"/>
  <c r="H38" i="2"/>
  <c r="I38" i="2"/>
  <c r="J38" i="2"/>
  <c r="K38" i="2"/>
  <c r="L38" i="2"/>
  <c r="M38" i="2"/>
  <c r="C52" i="2"/>
  <c r="D52" i="2"/>
  <c r="E52" i="2"/>
  <c r="F52" i="2"/>
  <c r="G52" i="2"/>
  <c r="H52" i="2"/>
  <c r="I52" i="2"/>
  <c r="J52" i="2"/>
  <c r="K52" i="2"/>
  <c r="L52" i="2"/>
  <c r="M52" i="2"/>
  <c r="C39" i="2"/>
  <c r="D39" i="2"/>
  <c r="E39" i="2"/>
  <c r="F39" i="2"/>
  <c r="G39" i="2"/>
  <c r="H39" i="2"/>
  <c r="I39" i="2"/>
  <c r="J39" i="2"/>
  <c r="K39" i="2"/>
  <c r="L39" i="2"/>
  <c r="M39" i="2"/>
  <c r="C57" i="2"/>
  <c r="D57" i="2"/>
  <c r="E57" i="2"/>
  <c r="F57" i="2"/>
  <c r="G57" i="2"/>
  <c r="H57" i="2"/>
  <c r="I57" i="2"/>
  <c r="J57" i="2"/>
  <c r="K57" i="2"/>
  <c r="L57" i="2"/>
  <c r="M57" i="2"/>
  <c r="C50" i="2"/>
  <c r="D50" i="2"/>
  <c r="E50" i="2"/>
  <c r="F50" i="2"/>
  <c r="G50" i="2"/>
  <c r="H50" i="2"/>
  <c r="I50" i="2"/>
  <c r="J50" i="2"/>
  <c r="K50" i="2"/>
  <c r="L50" i="2"/>
  <c r="M50" i="2"/>
  <c r="C31" i="2"/>
  <c r="D31" i="2"/>
  <c r="E31" i="2"/>
  <c r="F31" i="2"/>
  <c r="G31" i="2"/>
  <c r="H31" i="2"/>
  <c r="I31" i="2"/>
  <c r="J31" i="2"/>
  <c r="K31" i="2"/>
  <c r="L31" i="2"/>
  <c r="M31" i="2"/>
  <c r="C40" i="2"/>
  <c r="D40" i="2"/>
  <c r="E40" i="2"/>
  <c r="F40" i="2"/>
  <c r="G40" i="2"/>
  <c r="H40" i="2"/>
  <c r="I40" i="2"/>
  <c r="J40" i="2"/>
  <c r="K40" i="2"/>
  <c r="L40" i="2"/>
  <c r="M40" i="2"/>
  <c r="C37" i="2"/>
  <c r="D37" i="2"/>
  <c r="E37" i="2"/>
  <c r="F37" i="2"/>
  <c r="G37" i="2"/>
  <c r="H37" i="2"/>
  <c r="I37" i="2"/>
  <c r="J37" i="2"/>
  <c r="K37" i="2"/>
  <c r="L37" i="2"/>
  <c r="M37" i="2"/>
  <c r="C51" i="2"/>
  <c r="D51" i="2"/>
  <c r="E51" i="2"/>
  <c r="F51" i="2"/>
  <c r="G51" i="2"/>
  <c r="H51" i="2"/>
  <c r="I51" i="2"/>
  <c r="J51" i="2"/>
  <c r="K51" i="2"/>
  <c r="L51" i="2"/>
  <c r="M51" i="2"/>
  <c r="C55" i="2"/>
  <c r="D55" i="2"/>
  <c r="E55" i="2"/>
  <c r="F55" i="2"/>
  <c r="G55" i="2"/>
  <c r="H55" i="2"/>
  <c r="I55" i="2"/>
  <c r="J55" i="2"/>
  <c r="K55" i="2"/>
  <c r="L55" i="2"/>
  <c r="M55" i="2"/>
  <c r="C36" i="2"/>
  <c r="D36" i="2"/>
  <c r="E36" i="2"/>
  <c r="F36" i="2"/>
  <c r="G36" i="2"/>
  <c r="H36" i="2"/>
  <c r="I36" i="2"/>
  <c r="J36" i="2"/>
  <c r="K36" i="2"/>
  <c r="L36" i="2"/>
  <c r="M36" i="2"/>
  <c r="C48" i="2"/>
  <c r="D48" i="2"/>
  <c r="E48" i="2"/>
  <c r="F48" i="2"/>
  <c r="G48" i="2"/>
  <c r="H48" i="2"/>
  <c r="I48" i="2"/>
  <c r="J48" i="2"/>
  <c r="K48" i="2"/>
  <c r="L48" i="2"/>
  <c r="M48" i="2"/>
  <c r="C61" i="2"/>
  <c r="D61" i="2"/>
  <c r="E61" i="2"/>
  <c r="F61" i="2"/>
  <c r="G61" i="2"/>
  <c r="H61" i="2"/>
  <c r="I61" i="2"/>
  <c r="J61" i="2"/>
  <c r="K61" i="2"/>
  <c r="L61" i="2"/>
  <c r="M61" i="2"/>
  <c r="C34" i="2"/>
  <c r="D34" i="2"/>
  <c r="E34" i="2"/>
  <c r="F34" i="2"/>
  <c r="G34" i="2"/>
  <c r="H34" i="2"/>
  <c r="I34" i="2"/>
  <c r="J34" i="2"/>
  <c r="K34" i="2"/>
  <c r="L34" i="2"/>
  <c r="M34" i="2"/>
  <c r="C33" i="2"/>
  <c r="D33" i="2"/>
  <c r="E33" i="2"/>
  <c r="F33" i="2"/>
  <c r="G33" i="2"/>
  <c r="H33" i="2"/>
  <c r="I33" i="2"/>
  <c r="J33" i="2"/>
  <c r="K33" i="2"/>
  <c r="L33" i="2"/>
  <c r="M33" i="2"/>
  <c r="C43" i="2"/>
  <c r="D43" i="2"/>
  <c r="E43" i="2"/>
  <c r="F43" i="2"/>
  <c r="G43" i="2"/>
  <c r="H43" i="2"/>
  <c r="I43" i="2"/>
  <c r="J43" i="2"/>
  <c r="K43" i="2"/>
  <c r="L43" i="2"/>
  <c r="M43" i="2"/>
  <c r="C60" i="2"/>
  <c r="D60" i="2"/>
  <c r="E60" i="2"/>
  <c r="F60" i="2"/>
  <c r="G60" i="2"/>
  <c r="H60" i="2"/>
  <c r="I60" i="2"/>
  <c r="J60" i="2"/>
  <c r="K60" i="2"/>
  <c r="L60" i="2"/>
  <c r="M60" i="2"/>
  <c r="C46" i="2"/>
  <c r="D46" i="2"/>
  <c r="E46" i="2"/>
  <c r="F46" i="2"/>
  <c r="G46" i="2"/>
  <c r="H46" i="2"/>
  <c r="I46" i="2"/>
  <c r="J46" i="2"/>
  <c r="K46" i="2"/>
  <c r="L46" i="2"/>
  <c r="M46" i="2"/>
  <c r="C11" i="2"/>
  <c r="D11" i="2"/>
  <c r="E11" i="2"/>
  <c r="F11" i="2"/>
  <c r="G11" i="2"/>
  <c r="H11" i="2"/>
  <c r="I11" i="2"/>
  <c r="J11" i="2"/>
  <c r="K11" i="2"/>
  <c r="L11" i="2"/>
  <c r="M11" i="2"/>
  <c r="C23" i="2"/>
  <c r="D23" i="2"/>
  <c r="E23" i="2"/>
  <c r="F23" i="2"/>
  <c r="G23" i="2"/>
  <c r="H23" i="2"/>
  <c r="I23" i="2"/>
  <c r="J23" i="2"/>
  <c r="K23" i="2"/>
  <c r="L23" i="2"/>
  <c r="M23" i="2"/>
  <c r="C20" i="2"/>
  <c r="D20" i="2"/>
  <c r="E20" i="2"/>
  <c r="F20" i="2"/>
  <c r="G20" i="2"/>
  <c r="H20" i="2"/>
  <c r="I20" i="2"/>
  <c r="J20" i="2"/>
  <c r="K20" i="2"/>
  <c r="L20" i="2"/>
  <c r="M20" i="2"/>
  <c r="C25" i="2"/>
  <c r="D25" i="2"/>
  <c r="E25" i="2"/>
  <c r="F25" i="2"/>
  <c r="G25" i="2"/>
  <c r="H25" i="2"/>
  <c r="I25" i="2"/>
  <c r="J25" i="2"/>
  <c r="K25" i="2"/>
  <c r="L25" i="2"/>
  <c r="M25" i="2"/>
  <c r="C3" i="2"/>
  <c r="D3" i="2"/>
  <c r="E3" i="2"/>
  <c r="F3" i="2"/>
  <c r="G3" i="2"/>
  <c r="H3" i="2"/>
  <c r="I3" i="2"/>
  <c r="J3" i="2"/>
  <c r="K3" i="2"/>
  <c r="L3" i="2"/>
  <c r="M3" i="2"/>
  <c r="C27" i="2"/>
  <c r="D27" i="2"/>
  <c r="E27" i="2"/>
  <c r="F27" i="2"/>
  <c r="G27" i="2"/>
  <c r="H27" i="2"/>
  <c r="I27" i="2"/>
  <c r="J27" i="2"/>
  <c r="K27" i="2"/>
  <c r="L27" i="2"/>
  <c r="M27" i="2"/>
  <c r="C12" i="2"/>
  <c r="D12" i="2"/>
  <c r="E12" i="2"/>
  <c r="F12" i="2"/>
  <c r="G12" i="2"/>
  <c r="H12" i="2"/>
  <c r="I12" i="2"/>
  <c r="J12" i="2"/>
  <c r="K12" i="2"/>
  <c r="L12" i="2"/>
  <c r="M12" i="2"/>
  <c r="C10" i="2"/>
  <c r="D10" i="2"/>
  <c r="E10" i="2"/>
  <c r="F10" i="2"/>
  <c r="G10" i="2"/>
  <c r="H10" i="2"/>
  <c r="I10" i="2"/>
  <c r="J10" i="2"/>
  <c r="K10" i="2"/>
  <c r="L10" i="2"/>
  <c r="M10" i="2"/>
  <c r="C5" i="2"/>
  <c r="D5" i="2"/>
  <c r="E5" i="2"/>
  <c r="F5" i="2"/>
  <c r="G5" i="2"/>
  <c r="H5" i="2"/>
  <c r="I5" i="2"/>
  <c r="J5" i="2"/>
  <c r="K5" i="2"/>
  <c r="L5" i="2"/>
  <c r="M5" i="2"/>
  <c r="C19" i="2"/>
  <c r="D19" i="2"/>
  <c r="E19" i="2"/>
  <c r="F19" i="2"/>
  <c r="G19" i="2"/>
  <c r="H19" i="2"/>
  <c r="I19" i="2"/>
  <c r="J19" i="2"/>
  <c r="K19" i="2"/>
  <c r="L19" i="2"/>
  <c r="M19" i="2"/>
  <c r="C26" i="2"/>
  <c r="D26" i="2"/>
  <c r="E26" i="2"/>
  <c r="F26" i="2"/>
  <c r="G26" i="2"/>
  <c r="H26" i="2"/>
  <c r="I26" i="2"/>
  <c r="J26" i="2"/>
  <c r="K26" i="2"/>
  <c r="L26" i="2"/>
  <c r="M26" i="2"/>
  <c r="C13" i="2"/>
  <c r="D13" i="2"/>
  <c r="E13" i="2"/>
  <c r="F13" i="2"/>
  <c r="G13" i="2"/>
  <c r="H13" i="2"/>
  <c r="I13" i="2"/>
  <c r="J13" i="2"/>
  <c r="K13" i="2"/>
  <c r="L13" i="2"/>
  <c r="M13" i="2"/>
  <c r="C16" i="2"/>
  <c r="D16" i="2"/>
  <c r="E16" i="2"/>
  <c r="F16" i="2"/>
  <c r="G16" i="2"/>
  <c r="H16" i="2"/>
  <c r="I16" i="2"/>
  <c r="J16" i="2"/>
  <c r="K16" i="2"/>
  <c r="L16" i="2"/>
  <c r="M16" i="2"/>
  <c r="C22" i="2"/>
  <c r="D22" i="2"/>
  <c r="E22" i="2"/>
  <c r="F22" i="2"/>
  <c r="G22" i="2"/>
  <c r="H22" i="2"/>
  <c r="I22" i="2"/>
  <c r="J22" i="2"/>
  <c r="K22" i="2"/>
  <c r="L22" i="2"/>
  <c r="M22" i="2"/>
  <c r="C21" i="2"/>
  <c r="D21" i="2"/>
  <c r="E21" i="2"/>
  <c r="F21" i="2"/>
  <c r="G21" i="2"/>
  <c r="H21" i="2"/>
  <c r="I21" i="2"/>
  <c r="J21" i="2"/>
  <c r="K21" i="2"/>
  <c r="L21" i="2"/>
  <c r="M21" i="2"/>
  <c r="C8" i="2"/>
  <c r="D8" i="2"/>
  <c r="E8" i="2"/>
  <c r="F8" i="2"/>
  <c r="G8" i="2"/>
  <c r="H8" i="2"/>
  <c r="I8" i="2"/>
  <c r="J8" i="2"/>
  <c r="K8" i="2"/>
  <c r="L8" i="2"/>
  <c r="M8" i="2"/>
  <c r="C7" i="2"/>
  <c r="D7" i="2"/>
  <c r="E7" i="2"/>
  <c r="F7" i="2"/>
  <c r="G7" i="2"/>
  <c r="H7" i="2"/>
  <c r="I7" i="2"/>
  <c r="J7" i="2"/>
  <c r="K7" i="2"/>
  <c r="L7" i="2"/>
  <c r="M7" i="2"/>
  <c r="C14" i="2"/>
  <c r="D14" i="2"/>
  <c r="E14" i="2"/>
  <c r="F14" i="2"/>
  <c r="G14" i="2"/>
  <c r="H14" i="2"/>
  <c r="I14" i="2"/>
  <c r="J14" i="2"/>
  <c r="K14" i="2"/>
  <c r="L14" i="2"/>
  <c r="M14" i="2"/>
  <c r="C17" i="2"/>
  <c r="D17" i="2"/>
  <c r="E17" i="2"/>
  <c r="F17" i="2"/>
  <c r="G17" i="2"/>
  <c r="H17" i="2"/>
  <c r="I17" i="2"/>
  <c r="J17" i="2"/>
  <c r="K17" i="2"/>
  <c r="L17" i="2"/>
  <c r="M17" i="2"/>
  <c r="C18" i="2"/>
  <c r="D18" i="2"/>
  <c r="E18" i="2"/>
  <c r="F18" i="2"/>
  <c r="G18" i="2"/>
  <c r="H18" i="2"/>
  <c r="I18" i="2"/>
  <c r="J18" i="2"/>
  <c r="K18" i="2"/>
  <c r="L18" i="2"/>
  <c r="M18" i="2"/>
  <c r="C15" i="2"/>
  <c r="D15" i="2"/>
  <c r="E15" i="2"/>
  <c r="F15" i="2"/>
  <c r="G15" i="2"/>
  <c r="H15" i="2"/>
  <c r="I15" i="2"/>
  <c r="J15" i="2"/>
  <c r="K15" i="2"/>
  <c r="L15" i="2"/>
  <c r="M15" i="2"/>
  <c r="C28" i="2"/>
  <c r="D28" i="2"/>
  <c r="E28" i="2"/>
  <c r="F28" i="2"/>
  <c r="G28" i="2"/>
  <c r="H28" i="2"/>
  <c r="I28" i="2"/>
  <c r="J28" i="2"/>
  <c r="K28" i="2"/>
  <c r="L28" i="2"/>
  <c r="M28" i="2"/>
  <c r="C9" i="2"/>
  <c r="D9" i="2"/>
  <c r="E9" i="2"/>
  <c r="F9" i="2"/>
  <c r="G9" i="2"/>
  <c r="H9" i="2"/>
  <c r="I9" i="2"/>
  <c r="J9" i="2"/>
  <c r="K9" i="2"/>
  <c r="L9" i="2"/>
  <c r="M9" i="2"/>
  <c r="C6" i="2"/>
  <c r="D6" i="2"/>
  <c r="E6" i="2"/>
  <c r="F6" i="2"/>
  <c r="G6" i="2"/>
  <c r="H6" i="2"/>
  <c r="I6" i="2"/>
  <c r="J6" i="2"/>
  <c r="K6" i="2"/>
  <c r="L6" i="2"/>
  <c r="M6" i="2"/>
  <c r="C4" i="2"/>
  <c r="D4" i="2"/>
  <c r="E4" i="2"/>
  <c r="F4" i="2"/>
  <c r="G4" i="2"/>
  <c r="H4" i="2"/>
  <c r="I4" i="2"/>
  <c r="J4" i="2"/>
  <c r="K4" i="2"/>
  <c r="L4" i="2"/>
  <c r="M4" i="2"/>
  <c r="C2" i="2"/>
  <c r="E2" i="2"/>
  <c r="F2" i="2"/>
  <c r="G2" i="2"/>
  <c r="H2" i="2"/>
  <c r="I2" i="2"/>
  <c r="J2" i="2"/>
  <c r="K2" i="2"/>
  <c r="L2" i="2"/>
  <c r="M2" i="2"/>
  <c r="C24" i="2"/>
  <c r="D24" i="2"/>
  <c r="E24" i="2"/>
  <c r="F24" i="2"/>
  <c r="G24" i="2"/>
  <c r="H24" i="2"/>
  <c r="I24" i="2"/>
  <c r="J24" i="2"/>
  <c r="K24" i="2"/>
  <c r="L24" i="2"/>
  <c r="M24" i="2"/>
  <c r="C121" i="2"/>
  <c r="D121" i="2"/>
  <c r="E121" i="2"/>
  <c r="F121" i="2"/>
  <c r="G121" i="2"/>
  <c r="H121" i="2"/>
  <c r="I121" i="2"/>
  <c r="J121" i="2"/>
  <c r="K121" i="2"/>
  <c r="L121" i="2"/>
  <c r="M121" i="2"/>
  <c r="C136" i="2"/>
  <c r="D136" i="2"/>
  <c r="E136" i="2"/>
  <c r="F136" i="2"/>
  <c r="G136" i="2"/>
  <c r="H136" i="2"/>
  <c r="I136" i="2"/>
  <c r="J136" i="2"/>
  <c r="K136" i="2"/>
  <c r="L136" i="2"/>
  <c r="M136" i="2"/>
  <c r="C126" i="2"/>
  <c r="D126" i="2"/>
  <c r="E126" i="2"/>
  <c r="F126" i="2"/>
  <c r="G126" i="2"/>
  <c r="H126" i="2"/>
  <c r="I126" i="2"/>
  <c r="J126" i="2"/>
  <c r="K126" i="2"/>
  <c r="L126" i="2"/>
  <c r="M126" i="2"/>
  <c r="C129" i="2"/>
  <c r="D129" i="2"/>
  <c r="E129" i="2"/>
  <c r="F129" i="2"/>
  <c r="G129" i="2"/>
  <c r="H129" i="2"/>
  <c r="I129" i="2"/>
  <c r="J129" i="2"/>
  <c r="K129" i="2"/>
  <c r="L129" i="2"/>
  <c r="M129" i="2"/>
  <c r="C130" i="2"/>
  <c r="D130" i="2"/>
  <c r="E130" i="2"/>
  <c r="F130" i="2"/>
  <c r="G130" i="2"/>
  <c r="H130" i="2"/>
  <c r="I130" i="2"/>
  <c r="J130" i="2"/>
  <c r="K130" i="2"/>
  <c r="L130" i="2"/>
  <c r="M130" i="2"/>
  <c r="C131" i="2"/>
  <c r="D131" i="2"/>
  <c r="E131" i="2"/>
  <c r="F131" i="2"/>
  <c r="G131" i="2"/>
  <c r="H131" i="2"/>
  <c r="I131" i="2"/>
  <c r="J131" i="2"/>
  <c r="K131" i="2"/>
  <c r="L131" i="2"/>
  <c r="M131" i="2"/>
  <c r="C122" i="2"/>
  <c r="D122" i="2"/>
  <c r="E122" i="2"/>
  <c r="F122" i="2"/>
  <c r="G122" i="2"/>
  <c r="H122" i="2"/>
  <c r="I122" i="2"/>
  <c r="J122" i="2"/>
  <c r="K122" i="2"/>
  <c r="L122" i="2"/>
  <c r="M122" i="2"/>
  <c r="C132" i="2"/>
  <c r="D132" i="2"/>
  <c r="E132" i="2"/>
  <c r="F132" i="2"/>
  <c r="G132" i="2"/>
  <c r="H132" i="2"/>
  <c r="I132" i="2"/>
  <c r="J132" i="2"/>
  <c r="K132" i="2"/>
  <c r="L132" i="2"/>
  <c r="M132" i="2"/>
  <c r="C93" i="2"/>
  <c r="D93" i="2"/>
  <c r="E93" i="2"/>
  <c r="F93" i="2"/>
  <c r="G93" i="2"/>
  <c r="H93" i="2"/>
  <c r="I93" i="2"/>
  <c r="J93" i="2"/>
  <c r="K93" i="2"/>
  <c r="L93" i="2"/>
  <c r="M93" i="2"/>
  <c r="C120" i="2"/>
  <c r="D120" i="2"/>
  <c r="E120" i="2"/>
  <c r="F120" i="2"/>
  <c r="G120" i="2"/>
  <c r="H120" i="2"/>
  <c r="I120" i="2"/>
  <c r="J120" i="2"/>
  <c r="K120" i="2"/>
  <c r="L120" i="2"/>
  <c r="M120" i="2"/>
  <c r="C84" i="2"/>
  <c r="D84" i="2"/>
  <c r="E84" i="2"/>
  <c r="F84" i="2"/>
  <c r="G84" i="2"/>
  <c r="H84" i="2"/>
  <c r="I84" i="2"/>
  <c r="J84" i="2"/>
  <c r="K84" i="2"/>
  <c r="L84" i="2"/>
  <c r="M84" i="2"/>
  <c r="C65" i="2"/>
  <c r="D65" i="2"/>
  <c r="E65" i="2"/>
  <c r="F65" i="2"/>
  <c r="G65" i="2"/>
  <c r="H65" i="2"/>
  <c r="I65" i="2"/>
  <c r="J65" i="2"/>
  <c r="K65" i="2"/>
  <c r="L65" i="2"/>
  <c r="M65" i="2"/>
  <c r="C64" i="2"/>
  <c r="D64" i="2"/>
  <c r="E64" i="2"/>
  <c r="F64" i="2"/>
  <c r="G64" i="2"/>
  <c r="H64" i="2"/>
  <c r="I64" i="2"/>
  <c r="J64" i="2"/>
  <c r="K64" i="2"/>
  <c r="L64" i="2"/>
  <c r="M64" i="2"/>
  <c r="C77" i="2"/>
  <c r="D77" i="2"/>
  <c r="E77" i="2"/>
  <c r="F77" i="2"/>
  <c r="G77" i="2"/>
  <c r="H77" i="2"/>
  <c r="I77" i="2"/>
  <c r="J77" i="2"/>
  <c r="K77" i="2"/>
  <c r="L77" i="2"/>
  <c r="M77" i="2"/>
  <c r="C133" i="2"/>
  <c r="D133" i="2"/>
  <c r="E133" i="2"/>
  <c r="F133" i="2"/>
  <c r="G133" i="2"/>
  <c r="H133" i="2"/>
  <c r="I133" i="2"/>
  <c r="J133" i="2"/>
  <c r="K133" i="2"/>
  <c r="L133" i="2"/>
  <c r="M133" i="2"/>
  <c r="C110" i="2"/>
  <c r="D110" i="2"/>
  <c r="E110" i="2"/>
  <c r="F110" i="2"/>
  <c r="G110" i="2"/>
  <c r="H110" i="2"/>
  <c r="I110" i="2"/>
  <c r="J110" i="2"/>
  <c r="K110" i="2"/>
  <c r="L110" i="2"/>
  <c r="M110" i="2"/>
  <c r="C88" i="2"/>
  <c r="D88" i="2"/>
  <c r="E88" i="2"/>
  <c r="F88" i="2"/>
  <c r="G88" i="2"/>
  <c r="H88" i="2"/>
  <c r="I88" i="2"/>
  <c r="J88" i="2"/>
  <c r="K88" i="2"/>
  <c r="L88" i="2"/>
  <c r="M88" i="2"/>
  <c r="C79" i="2"/>
  <c r="D79" i="2"/>
  <c r="E79" i="2"/>
  <c r="F79" i="2"/>
  <c r="G79" i="2"/>
  <c r="H79" i="2"/>
  <c r="I79" i="2"/>
  <c r="J79" i="2"/>
  <c r="K79" i="2"/>
  <c r="L79" i="2"/>
  <c r="M79" i="2"/>
  <c r="C104" i="2"/>
  <c r="D104" i="2"/>
  <c r="E104" i="2"/>
  <c r="F104" i="2"/>
  <c r="G104" i="2"/>
  <c r="H104" i="2"/>
  <c r="I104" i="2"/>
  <c r="J104" i="2"/>
  <c r="K104" i="2"/>
  <c r="L104" i="2"/>
  <c r="M104" i="2"/>
  <c r="Q5" i="1"/>
  <c r="Q6" i="1"/>
  <c r="Q7" i="1"/>
  <c r="Q8" i="1"/>
  <c r="Q9" i="1"/>
  <c r="Q10" i="1"/>
  <c r="Q4" i="1"/>
  <c r="Q3" i="1"/>
  <c r="AB9" i="16"/>
  <c r="AB8" i="16"/>
  <c r="AB7" i="16"/>
  <c r="AB6" i="16"/>
  <c r="AB5" i="16"/>
  <c r="AB4" i="16"/>
  <c r="AB3" i="16"/>
  <c r="AB2" i="16"/>
  <c r="P3" i="16"/>
  <c r="Q3" i="16"/>
  <c r="R3" i="16"/>
  <c r="S3" i="16"/>
  <c r="T3" i="16"/>
  <c r="U3" i="16"/>
  <c r="V3" i="16"/>
  <c r="W3" i="16"/>
  <c r="X3" i="16"/>
  <c r="P4" i="16"/>
  <c r="Q4" i="16"/>
  <c r="R4" i="16"/>
  <c r="S4" i="16"/>
  <c r="T4" i="16"/>
  <c r="U4" i="16"/>
  <c r="V4" i="16"/>
  <c r="W4" i="16"/>
  <c r="X4" i="16"/>
  <c r="P5" i="16"/>
  <c r="Q5" i="16"/>
  <c r="R5" i="16"/>
  <c r="S5" i="16"/>
  <c r="T5" i="16"/>
  <c r="U5" i="16"/>
  <c r="V5" i="16"/>
  <c r="W5" i="16"/>
  <c r="X5" i="16"/>
  <c r="P6" i="16"/>
  <c r="Q6" i="16"/>
  <c r="R6" i="16"/>
  <c r="S6" i="16"/>
  <c r="T6" i="16"/>
  <c r="U6" i="16"/>
  <c r="V6" i="16"/>
  <c r="W6" i="16"/>
  <c r="X6" i="16"/>
  <c r="P7" i="16"/>
  <c r="Q7" i="16"/>
  <c r="R7" i="16"/>
  <c r="S7" i="16"/>
  <c r="T7" i="16"/>
  <c r="U7" i="16"/>
  <c r="V7" i="16"/>
  <c r="W7" i="16"/>
  <c r="X7" i="16"/>
  <c r="P8" i="16"/>
  <c r="Q8" i="16"/>
  <c r="R8" i="16"/>
  <c r="S8" i="16"/>
  <c r="T8" i="16"/>
  <c r="U8" i="16"/>
  <c r="V8" i="16"/>
  <c r="W8" i="16"/>
  <c r="X8" i="16"/>
  <c r="P9" i="16"/>
  <c r="Q9" i="16"/>
  <c r="R9" i="16"/>
  <c r="S9" i="16"/>
  <c r="T9" i="16"/>
  <c r="U9" i="16"/>
  <c r="V9" i="16"/>
  <c r="W9" i="16"/>
  <c r="X9" i="16"/>
  <c r="P10" i="16"/>
  <c r="Q10" i="16"/>
  <c r="R10" i="16"/>
  <c r="S10" i="16"/>
  <c r="T10" i="16"/>
  <c r="U10" i="16"/>
  <c r="V10" i="16"/>
  <c r="W10" i="16"/>
  <c r="X10" i="16"/>
  <c r="P11" i="16"/>
  <c r="Q11" i="16"/>
  <c r="R11" i="16"/>
  <c r="S11" i="16"/>
  <c r="T11" i="16"/>
  <c r="U11" i="16"/>
  <c r="V11" i="16"/>
  <c r="W11" i="16"/>
  <c r="X11" i="16"/>
  <c r="P12" i="16"/>
  <c r="Q12" i="16"/>
  <c r="R12" i="16"/>
  <c r="S12" i="16"/>
  <c r="T12" i="16"/>
  <c r="U12" i="16"/>
  <c r="V12" i="16"/>
  <c r="W12" i="16"/>
  <c r="X12" i="16"/>
  <c r="P13" i="16"/>
  <c r="Q13" i="16"/>
  <c r="R13" i="16"/>
  <c r="S13" i="16"/>
  <c r="T13" i="16"/>
  <c r="U13" i="16"/>
  <c r="V13" i="16"/>
  <c r="W13" i="16"/>
  <c r="X13" i="16"/>
  <c r="P14" i="16"/>
  <c r="Q14" i="16"/>
  <c r="R14" i="16"/>
  <c r="S14" i="16"/>
  <c r="T14" i="16"/>
  <c r="U14" i="16"/>
  <c r="V14" i="16"/>
  <c r="W14" i="16"/>
  <c r="X14" i="16"/>
  <c r="P15" i="16"/>
  <c r="Q15" i="16"/>
  <c r="R15" i="16"/>
  <c r="S15" i="16"/>
  <c r="T15" i="16"/>
  <c r="U15" i="16"/>
  <c r="V15" i="16"/>
  <c r="W15" i="16"/>
  <c r="X15" i="16"/>
  <c r="P16" i="16"/>
  <c r="Q16" i="16"/>
  <c r="R16" i="16"/>
  <c r="S16" i="16"/>
  <c r="T16" i="16"/>
  <c r="U16" i="16"/>
  <c r="V16" i="16"/>
  <c r="W16" i="16"/>
  <c r="X16" i="16"/>
  <c r="P17" i="16"/>
  <c r="Q17" i="16"/>
  <c r="R17" i="16"/>
  <c r="S17" i="16"/>
  <c r="T17" i="16"/>
  <c r="U17" i="16"/>
  <c r="V17" i="16"/>
  <c r="W17" i="16"/>
  <c r="X17" i="16"/>
  <c r="P18" i="16"/>
  <c r="Q18" i="16"/>
  <c r="R18" i="16"/>
  <c r="S18" i="16"/>
  <c r="T18" i="16"/>
  <c r="U18" i="16"/>
  <c r="V18" i="16"/>
  <c r="W18" i="16"/>
  <c r="X18" i="16"/>
  <c r="P19" i="16"/>
  <c r="Q19" i="16"/>
  <c r="R19" i="16"/>
  <c r="S19" i="16"/>
  <c r="T19" i="16"/>
  <c r="U19" i="16"/>
  <c r="V19" i="16"/>
  <c r="W19" i="16"/>
  <c r="X19" i="16"/>
  <c r="P20" i="16"/>
  <c r="Q20" i="16"/>
  <c r="R20" i="16"/>
  <c r="S20" i="16"/>
  <c r="T20" i="16"/>
  <c r="U20" i="16"/>
  <c r="V20" i="16"/>
  <c r="W20" i="16"/>
  <c r="X20" i="16"/>
  <c r="P21" i="16"/>
  <c r="Q21" i="16"/>
  <c r="R21" i="16"/>
  <c r="S21" i="16"/>
  <c r="T21" i="16"/>
  <c r="U21" i="16"/>
  <c r="V21" i="16"/>
  <c r="W21" i="16"/>
  <c r="X21" i="16"/>
  <c r="P22" i="16"/>
  <c r="Q22" i="16"/>
  <c r="R22" i="16"/>
  <c r="S22" i="16"/>
  <c r="T22" i="16"/>
  <c r="U22" i="16"/>
  <c r="V22" i="16"/>
  <c r="W22" i="16"/>
  <c r="X22" i="16"/>
  <c r="P23" i="16"/>
  <c r="Q23" i="16"/>
  <c r="R23" i="16"/>
  <c r="S23" i="16"/>
  <c r="T23" i="16"/>
  <c r="U23" i="16"/>
  <c r="V23" i="16"/>
  <c r="W23" i="16"/>
  <c r="X23" i="16"/>
  <c r="P24" i="16"/>
  <c r="Q24" i="16"/>
  <c r="R24" i="16"/>
  <c r="S24" i="16"/>
  <c r="T24" i="16"/>
  <c r="U24" i="16"/>
  <c r="V24" i="16"/>
  <c r="W24" i="16"/>
  <c r="X24" i="16"/>
  <c r="P25" i="16"/>
  <c r="Q25" i="16"/>
  <c r="R25" i="16"/>
  <c r="S25" i="16"/>
  <c r="T25" i="16"/>
  <c r="U25" i="16"/>
  <c r="V25" i="16"/>
  <c r="W25" i="16"/>
  <c r="X25" i="16"/>
  <c r="P26" i="16"/>
  <c r="Q26" i="16"/>
  <c r="R26" i="16"/>
  <c r="S26" i="16"/>
  <c r="T26" i="16"/>
  <c r="U26" i="16"/>
  <c r="V26" i="16"/>
  <c r="W26" i="16"/>
  <c r="X26" i="16"/>
  <c r="P27" i="16"/>
  <c r="Q27" i="16"/>
  <c r="R27" i="16"/>
  <c r="S27" i="16"/>
  <c r="T27" i="16"/>
  <c r="U27" i="16"/>
  <c r="V27" i="16"/>
  <c r="W27" i="16"/>
  <c r="X27" i="16"/>
  <c r="P28" i="16"/>
  <c r="Q28" i="16"/>
  <c r="R28" i="16"/>
  <c r="S28" i="16"/>
  <c r="T28" i="16"/>
  <c r="U28" i="16"/>
  <c r="V28" i="16"/>
  <c r="W28" i="16"/>
  <c r="X28" i="16"/>
  <c r="P29" i="16"/>
  <c r="Q29" i="16"/>
  <c r="R29" i="16"/>
  <c r="S29" i="16"/>
  <c r="T29" i="16"/>
  <c r="U29" i="16"/>
  <c r="V29" i="16"/>
  <c r="W29" i="16"/>
  <c r="X29" i="16"/>
  <c r="P30" i="16"/>
  <c r="Q30" i="16"/>
  <c r="R30" i="16"/>
  <c r="S30" i="16"/>
  <c r="T30" i="16"/>
  <c r="U30" i="16"/>
  <c r="V30" i="16"/>
  <c r="W30" i="16"/>
  <c r="X30" i="16"/>
  <c r="P31" i="16"/>
  <c r="Q31" i="16"/>
  <c r="R31" i="16"/>
  <c r="S31" i="16"/>
  <c r="T31" i="16"/>
  <c r="U31" i="16"/>
  <c r="V31" i="16"/>
  <c r="W31" i="16"/>
  <c r="X31" i="16"/>
  <c r="P32" i="16"/>
  <c r="Q32" i="16"/>
  <c r="R32" i="16"/>
  <c r="S32" i="16"/>
  <c r="T32" i="16"/>
  <c r="U32" i="16"/>
  <c r="V32" i="16"/>
  <c r="W32" i="16"/>
  <c r="X32" i="16"/>
  <c r="P33" i="16"/>
  <c r="Q33" i="16"/>
  <c r="R33" i="16"/>
  <c r="S33" i="16"/>
  <c r="T33" i="16"/>
  <c r="U33" i="16"/>
  <c r="V33" i="16"/>
  <c r="W33" i="16"/>
  <c r="X33" i="16"/>
  <c r="P34" i="16"/>
  <c r="Q34" i="16"/>
  <c r="R34" i="16"/>
  <c r="S34" i="16"/>
  <c r="T34" i="16"/>
  <c r="U34" i="16"/>
  <c r="V34" i="16"/>
  <c r="W34" i="16"/>
  <c r="X34" i="16"/>
  <c r="P35" i="16"/>
  <c r="Q35" i="16"/>
  <c r="R35" i="16"/>
  <c r="S35" i="16"/>
  <c r="T35" i="16"/>
  <c r="U35" i="16"/>
  <c r="V35" i="16"/>
  <c r="W35" i="16"/>
  <c r="X35" i="16"/>
  <c r="P36" i="16"/>
  <c r="Q36" i="16"/>
  <c r="R36" i="16"/>
  <c r="S36" i="16"/>
  <c r="T36" i="16"/>
  <c r="U36" i="16"/>
  <c r="V36" i="16"/>
  <c r="W36" i="16"/>
  <c r="X36" i="16"/>
  <c r="P37" i="16"/>
  <c r="Q37" i="16"/>
  <c r="R37" i="16"/>
  <c r="S37" i="16"/>
  <c r="T37" i="16"/>
  <c r="U37" i="16"/>
  <c r="V37" i="16"/>
  <c r="W37" i="16"/>
  <c r="X37" i="16"/>
  <c r="P38" i="16"/>
  <c r="Q38" i="16"/>
  <c r="R38" i="16"/>
  <c r="S38" i="16"/>
  <c r="T38" i="16"/>
  <c r="U38" i="16"/>
  <c r="V38" i="16"/>
  <c r="W38" i="16"/>
  <c r="X38" i="16"/>
  <c r="P39" i="16"/>
  <c r="Q39" i="16"/>
  <c r="R39" i="16"/>
  <c r="S39" i="16"/>
  <c r="T39" i="16"/>
  <c r="U39" i="16"/>
  <c r="V39" i="16"/>
  <c r="W39" i="16"/>
  <c r="X39" i="16"/>
  <c r="P40" i="16"/>
  <c r="Q40" i="16"/>
  <c r="R40" i="16"/>
  <c r="S40" i="16"/>
  <c r="T40" i="16"/>
  <c r="U40" i="16"/>
  <c r="V40" i="16"/>
  <c r="W40" i="16"/>
  <c r="X40" i="16"/>
  <c r="P41" i="16"/>
  <c r="Q41" i="16"/>
  <c r="R41" i="16"/>
  <c r="S41" i="16"/>
  <c r="T41" i="16"/>
  <c r="U41" i="16"/>
  <c r="V41" i="16"/>
  <c r="W41" i="16"/>
  <c r="X41" i="16"/>
  <c r="P42" i="16"/>
  <c r="Q42" i="16"/>
  <c r="R42" i="16"/>
  <c r="S42" i="16"/>
  <c r="T42" i="16"/>
  <c r="U42" i="16"/>
  <c r="V42" i="16"/>
  <c r="W42" i="16"/>
  <c r="X42" i="16"/>
  <c r="P43" i="16"/>
  <c r="Q43" i="16"/>
  <c r="R43" i="16"/>
  <c r="S43" i="16"/>
  <c r="T43" i="16"/>
  <c r="U43" i="16"/>
  <c r="V43" i="16"/>
  <c r="W43" i="16"/>
  <c r="X43" i="16"/>
  <c r="P44" i="16"/>
  <c r="Q44" i="16"/>
  <c r="R44" i="16"/>
  <c r="S44" i="16"/>
  <c r="T44" i="16"/>
  <c r="U44" i="16"/>
  <c r="V44" i="16"/>
  <c r="W44" i="16"/>
  <c r="X44" i="16"/>
  <c r="P45" i="16"/>
  <c r="Q45" i="16"/>
  <c r="R45" i="16"/>
  <c r="S45" i="16"/>
  <c r="T45" i="16"/>
  <c r="U45" i="16"/>
  <c r="V45" i="16"/>
  <c r="W45" i="16"/>
  <c r="X45" i="16"/>
  <c r="P46" i="16"/>
  <c r="Q46" i="16"/>
  <c r="R46" i="16"/>
  <c r="S46" i="16"/>
  <c r="T46" i="16"/>
  <c r="U46" i="16"/>
  <c r="V46" i="16"/>
  <c r="W46" i="16"/>
  <c r="X46" i="16"/>
  <c r="P47" i="16"/>
  <c r="Q47" i="16"/>
  <c r="R47" i="16"/>
  <c r="S47" i="16"/>
  <c r="T47" i="16"/>
  <c r="U47" i="16"/>
  <c r="V47" i="16"/>
  <c r="W47" i="16"/>
  <c r="X47" i="16"/>
  <c r="P48" i="16"/>
  <c r="Q48" i="16"/>
  <c r="R48" i="16"/>
  <c r="S48" i="16"/>
  <c r="T48" i="16"/>
  <c r="U48" i="16"/>
  <c r="V48" i="16"/>
  <c r="W48" i="16"/>
  <c r="X48" i="16"/>
  <c r="P49" i="16"/>
  <c r="Q49" i="16"/>
  <c r="R49" i="16"/>
  <c r="S49" i="16"/>
  <c r="T49" i="16"/>
  <c r="U49" i="16"/>
  <c r="V49" i="16"/>
  <c r="W49" i="16"/>
  <c r="X49" i="16"/>
  <c r="P50" i="16"/>
  <c r="Q50" i="16"/>
  <c r="R50" i="16"/>
  <c r="S50" i="16"/>
  <c r="T50" i="16"/>
  <c r="U50" i="16"/>
  <c r="V50" i="16"/>
  <c r="W50" i="16"/>
  <c r="X50" i="16"/>
  <c r="P51" i="16"/>
  <c r="Q51" i="16"/>
  <c r="R51" i="16"/>
  <c r="S51" i="16"/>
  <c r="T51" i="16"/>
  <c r="U51" i="16"/>
  <c r="V51" i="16"/>
  <c r="W51" i="16"/>
  <c r="X51" i="16"/>
  <c r="P52" i="16"/>
  <c r="Q52" i="16"/>
  <c r="R52" i="16"/>
  <c r="S52" i="16"/>
  <c r="T52" i="16"/>
  <c r="U52" i="16"/>
  <c r="V52" i="16"/>
  <c r="W52" i="16"/>
  <c r="X52" i="16"/>
  <c r="P53" i="16"/>
  <c r="Q53" i="16"/>
  <c r="R53" i="16"/>
  <c r="S53" i="16"/>
  <c r="T53" i="16"/>
  <c r="U53" i="16"/>
  <c r="V53" i="16"/>
  <c r="W53" i="16"/>
  <c r="X53" i="16"/>
  <c r="P54" i="16"/>
  <c r="Q54" i="16"/>
  <c r="R54" i="16"/>
  <c r="S54" i="16"/>
  <c r="T54" i="16"/>
  <c r="U54" i="16"/>
  <c r="V54" i="16"/>
  <c r="W54" i="16"/>
  <c r="X54" i="16"/>
  <c r="P55" i="16"/>
  <c r="Q55" i="16"/>
  <c r="R55" i="16"/>
  <c r="S55" i="16"/>
  <c r="T55" i="16"/>
  <c r="U55" i="16"/>
  <c r="V55" i="16"/>
  <c r="W55" i="16"/>
  <c r="X55" i="16"/>
  <c r="P56" i="16"/>
  <c r="Q56" i="16"/>
  <c r="R56" i="16"/>
  <c r="S56" i="16"/>
  <c r="T56" i="16"/>
  <c r="U56" i="16"/>
  <c r="V56" i="16"/>
  <c r="W56" i="16"/>
  <c r="X56" i="16"/>
  <c r="P57" i="16"/>
  <c r="Q57" i="16"/>
  <c r="R57" i="16"/>
  <c r="S57" i="16"/>
  <c r="T57" i="16"/>
  <c r="U57" i="16"/>
  <c r="V57" i="16"/>
  <c r="W57" i="16"/>
  <c r="X57" i="16"/>
  <c r="P58" i="16"/>
  <c r="Q58" i="16"/>
  <c r="R58" i="16"/>
  <c r="S58" i="16"/>
  <c r="T58" i="16"/>
  <c r="U58" i="16"/>
  <c r="V58" i="16"/>
  <c r="W58" i="16"/>
  <c r="X58" i="16"/>
  <c r="P59" i="16"/>
  <c r="Q59" i="16"/>
  <c r="R59" i="16"/>
  <c r="S59" i="16"/>
  <c r="T59" i="16"/>
  <c r="U59" i="16"/>
  <c r="V59" i="16"/>
  <c r="W59" i="16"/>
  <c r="X59" i="16"/>
  <c r="P60" i="16"/>
  <c r="Q60" i="16"/>
  <c r="R60" i="16"/>
  <c r="S60" i="16"/>
  <c r="T60" i="16"/>
  <c r="U60" i="16"/>
  <c r="V60" i="16"/>
  <c r="W60" i="16"/>
  <c r="X60" i="16"/>
  <c r="P61" i="16"/>
  <c r="Q61" i="16"/>
  <c r="R61" i="16"/>
  <c r="S61" i="16"/>
  <c r="T61" i="16"/>
  <c r="U61" i="16"/>
  <c r="V61" i="16"/>
  <c r="W61" i="16"/>
  <c r="X61" i="16"/>
  <c r="P62" i="16"/>
  <c r="Q62" i="16"/>
  <c r="R62" i="16"/>
  <c r="S62" i="16"/>
  <c r="T62" i="16"/>
  <c r="U62" i="16"/>
  <c r="V62" i="16"/>
  <c r="W62" i="16"/>
  <c r="X62" i="16"/>
  <c r="P63" i="16"/>
  <c r="Q63" i="16"/>
  <c r="R63" i="16"/>
  <c r="S63" i="16"/>
  <c r="T63" i="16"/>
  <c r="U63" i="16"/>
  <c r="V63" i="16"/>
  <c r="W63" i="16"/>
  <c r="X63" i="16"/>
  <c r="P64" i="16"/>
  <c r="Q64" i="16"/>
  <c r="R64" i="16"/>
  <c r="S64" i="16"/>
  <c r="T64" i="16"/>
  <c r="U64" i="16"/>
  <c r="V64" i="16"/>
  <c r="W64" i="16"/>
  <c r="X64" i="16"/>
  <c r="P65" i="16"/>
  <c r="Q65" i="16"/>
  <c r="R65" i="16"/>
  <c r="S65" i="16"/>
  <c r="T65" i="16"/>
  <c r="U65" i="16"/>
  <c r="V65" i="16"/>
  <c r="W65" i="16"/>
  <c r="X65" i="16"/>
  <c r="P66" i="16"/>
  <c r="Q66" i="16"/>
  <c r="R66" i="16"/>
  <c r="S66" i="16"/>
  <c r="T66" i="16"/>
  <c r="U66" i="16"/>
  <c r="V66" i="16"/>
  <c r="W66" i="16"/>
  <c r="X66" i="16"/>
  <c r="P67" i="16"/>
  <c r="Q67" i="16"/>
  <c r="R67" i="16"/>
  <c r="S67" i="16"/>
  <c r="T67" i="16"/>
  <c r="U67" i="16"/>
  <c r="V67" i="16"/>
  <c r="W67" i="16"/>
  <c r="X67" i="16"/>
  <c r="P68" i="16"/>
  <c r="Q68" i="16"/>
  <c r="R68" i="16"/>
  <c r="S68" i="16"/>
  <c r="T68" i="16"/>
  <c r="U68" i="16"/>
  <c r="V68" i="16"/>
  <c r="W68" i="16"/>
  <c r="X68" i="16"/>
  <c r="P69" i="16"/>
  <c r="Q69" i="16"/>
  <c r="R69" i="16"/>
  <c r="S69" i="16"/>
  <c r="T69" i="16"/>
  <c r="U69" i="16"/>
  <c r="V69" i="16"/>
  <c r="W69" i="16"/>
  <c r="X69" i="16"/>
  <c r="P70" i="16"/>
  <c r="Q70" i="16"/>
  <c r="R70" i="16"/>
  <c r="S70" i="16"/>
  <c r="T70" i="16"/>
  <c r="U70" i="16"/>
  <c r="V70" i="16"/>
  <c r="W70" i="16"/>
  <c r="X70" i="16"/>
  <c r="P71" i="16"/>
  <c r="Q71" i="16"/>
  <c r="R71" i="16"/>
  <c r="S71" i="16"/>
  <c r="T71" i="16"/>
  <c r="U71" i="16"/>
  <c r="V71" i="16"/>
  <c r="W71" i="16"/>
  <c r="X71" i="16"/>
  <c r="P72" i="16"/>
  <c r="Q72" i="16"/>
  <c r="R72" i="16"/>
  <c r="S72" i="16"/>
  <c r="T72" i="16"/>
  <c r="U72" i="16"/>
  <c r="V72" i="16"/>
  <c r="W72" i="16"/>
  <c r="X72" i="16"/>
  <c r="P73" i="16"/>
  <c r="Q73" i="16"/>
  <c r="R73" i="16"/>
  <c r="S73" i="16"/>
  <c r="T73" i="16"/>
  <c r="U73" i="16"/>
  <c r="V73" i="16"/>
  <c r="W73" i="16"/>
  <c r="X73" i="16"/>
  <c r="P74" i="16"/>
  <c r="Q74" i="16"/>
  <c r="R74" i="16"/>
  <c r="S74" i="16"/>
  <c r="T74" i="16"/>
  <c r="U74" i="16"/>
  <c r="V74" i="16"/>
  <c r="W74" i="16"/>
  <c r="X74" i="16"/>
  <c r="P75" i="16"/>
  <c r="Q75" i="16"/>
  <c r="R75" i="16"/>
  <c r="S75" i="16"/>
  <c r="T75" i="16"/>
  <c r="U75" i="16"/>
  <c r="V75" i="16"/>
  <c r="W75" i="16"/>
  <c r="X75" i="16"/>
  <c r="P76" i="16"/>
  <c r="Q76" i="16"/>
  <c r="R76" i="16"/>
  <c r="S76" i="16"/>
  <c r="T76" i="16"/>
  <c r="U76" i="16"/>
  <c r="V76" i="16"/>
  <c r="W76" i="16"/>
  <c r="X76" i="16"/>
  <c r="P77" i="16"/>
  <c r="Q77" i="16"/>
  <c r="R77" i="16"/>
  <c r="S77" i="16"/>
  <c r="T77" i="16"/>
  <c r="U77" i="16"/>
  <c r="V77" i="16"/>
  <c r="W77" i="16"/>
  <c r="X77" i="16"/>
  <c r="P78" i="16"/>
  <c r="Q78" i="16"/>
  <c r="R78" i="16"/>
  <c r="S78" i="16"/>
  <c r="T78" i="16"/>
  <c r="U78" i="16"/>
  <c r="V78" i="16"/>
  <c r="W78" i="16"/>
  <c r="X78" i="16"/>
  <c r="P79" i="16"/>
  <c r="Q79" i="16"/>
  <c r="R79" i="16"/>
  <c r="S79" i="16"/>
  <c r="T79" i="16"/>
  <c r="U79" i="16"/>
  <c r="V79" i="16"/>
  <c r="W79" i="16"/>
  <c r="X79" i="16"/>
  <c r="P80" i="16"/>
  <c r="Q80" i="16"/>
  <c r="R80" i="16"/>
  <c r="S80" i="16"/>
  <c r="T80" i="16"/>
  <c r="U80" i="16"/>
  <c r="V80" i="16"/>
  <c r="W80" i="16"/>
  <c r="X80" i="16"/>
  <c r="P81" i="16"/>
  <c r="Q81" i="16"/>
  <c r="R81" i="16"/>
  <c r="S81" i="16"/>
  <c r="T81" i="16"/>
  <c r="U81" i="16"/>
  <c r="V81" i="16"/>
  <c r="W81" i="16"/>
  <c r="X81" i="16"/>
  <c r="P82" i="16"/>
  <c r="Q82" i="16"/>
  <c r="R82" i="16"/>
  <c r="S82" i="16"/>
  <c r="T82" i="16"/>
  <c r="U82" i="16"/>
  <c r="V82" i="16"/>
  <c r="W82" i="16"/>
  <c r="X82" i="16"/>
  <c r="P83" i="16"/>
  <c r="Q83" i="16"/>
  <c r="R83" i="16"/>
  <c r="S83" i="16"/>
  <c r="T83" i="16"/>
  <c r="U83" i="16"/>
  <c r="V83" i="16"/>
  <c r="W83" i="16"/>
  <c r="X83" i="16"/>
  <c r="P84" i="16"/>
  <c r="Q84" i="16"/>
  <c r="R84" i="16"/>
  <c r="S84" i="16"/>
  <c r="T84" i="16"/>
  <c r="U84" i="16"/>
  <c r="V84" i="16"/>
  <c r="W84" i="16"/>
  <c r="X84" i="16"/>
  <c r="P85" i="16"/>
  <c r="Q85" i="16"/>
  <c r="R85" i="16"/>
  <c r="S85" i="16"/>
  <c r="T85" i="16"/>
  <c r="U85" i="16"/>
  <c r="V85" i="16"/>
  <c r="W85" i="16"/>
  <c r="X85" i="16"/>
  <c r="P86" i="16"/>
  <c r="Q86" i="16"/>
  <c r="R86" i="16"/>
  <c r="S86" i="16"/>
  <c r="T86" i="16"/>
  <c r="U86" i="16"/>
  <c r="V86" i="16"/>
  <c r="W86" i="16"/>
  <c r="X86" i="16"/>
  <c r="P87" i="16"/>
  <c r="Q87" i="16"/>
  <c r="R87" i="16"/>
  <c r="S87" i="16"/>
  <c r="T87" i="16"/>
  <c r="U87" i="16"/>
  <c r="V87" i="16"/>
  <c r="W87" i="16"/>
  <c r="X87" i="16"/>
  <c r="P88" i="16"/>
  <c r="Q88" i="16"/>
  <c r="R88" i="16"/>
  <c r="S88" i="16"/>
  <c r="T88" i="16"/>
  <c r="U88" i="16"/>
  <c r="V88" i="16"/>
  <c r="W88" i="16"/>
  <c r="X88" i="16"/>
  <c r="P89" i="16"/>
  <c r="Q89" i="16"/>
  <c r="R89" i="16"/>
  <c r="S89" i="16"/>
  <c r="T89" i="16"/>
  <c r="U89" i="16"/>
  <c r="V89" i="16"/>
  <c r="W89" i="16"/>
  <c r="X89" i="16"/>
  <c r="P90" i="16"/>
  <c r="Q90" i="16"/>
  <c r="R90" i="16"/>
  <c r="S90" i="16"/>
  <c r="T90" i="16"/>
  <c r="U90" i="16"/>
  <c r="V90" i="16"/>
  <c r="W90" i="16"/>
  <c r="X90" i="16"/>
  <c r="P91" i="16"/>
  <c r="Q91" i="16"/>
  <c r="R91" i="16"/>
  <c r="S91" i="16"/>
  <c r="T91" i="16"/>
  <c r="U91" i="16"/>
  <c r="V91" i="16"/>
  <c r="W91" i="16"/>
  <c r="X91" i="16"/>
  <c r="P92" i="16"/>
  <c r="Q92" i="16"/>
  <c r="R92" i="16"/>
  <c r="S92" i="16"/>
  <c r="T92" i="16"/>
  <c r="U92" i="16"/>
  <c r="V92" i="16"/>
  <c r="W92" i="16"/>
  <c r="X92" i="16"/>
  <c r="P93" i="16"/>
  <c r="Q93" i="16"/>
  <c r="R93" i="16"/>
  <c r="S93" i="16"/>
  <c r="T93" i="16"/>
  <c r="U93" i="16"/>
  <c r="V93" i="16"/>
  <c r="W93" i="16"/>
  <c r="X93" i="16"/>
  <c r="P94" i="16"/>
  <c r="Q94" i="16"/>
  <c r="R94" i="16"/>
  <c r="S94" i="16"/>
  <c r="T94" i="16"/>
  <c r="U94" i="16"/>
  <c r="V94" i="16"/>
  <c r="W94" i="16"/>
  <c r="X94" i="16"/>
  <c r="P95" i="16"/>
  <c r="Q95" i="16"/>
  <c r="R95" i="16"/>
  <c r="S95" i="16"/>
  <c r="T95" i="16"/>
  <c r="U95" i="16"/>
  <c r="V95" i="16"/>
  <c r="W95" i="16"/>
  <c r="X95" i="16"/>
  <c r="P96" i="16"/>
  <c r="Q96" i="16"/>
  <c r="R96" i="16"/>
  <c r="S96" i="16"/>
  <c r="T96" i="16"/>
  <c r="U96" i="16"/>
  <c r="V96" i="16"/>
  <c r="W96" i="16"/>
  <c r="X96" i="16"/>
  <c r="P97" i="16"/>
  <c r="Q97" i="16"/>
  <c r="R97" i="16"/>
  <c r="S97" i="16"/>
  <c r="T97" i="16"/>
  <c r="U97" i="16"/>
  <c r="V97" i="16"/>
  <c r="W97" i="16"/>
  <c r="X97" i="16"/>
  <c r="P98" i="16"/>
  <c r="Q98" i="16"/>
  <c r="R98" i="16"/>
  <c r="S98" i="16"/>
  <c r="T98" i="16"/>
  <c r="U98" i="16"/>
  <c r="V98" i="16"/>
  <c r="W98" i="16"/>
  <c r="X98" i="16"/>
  <c r="P99" i="16"/>
  <c r="Q99" i="16"/>
  <c r="R99" i="16"/>
  <c r="S99" i="16"/>
  <c r="T99" i="16"/>
  <c r="U99" i="16"/>
  <c r="V99" i="16"/>
  <c r="W99" i="16"/>
  <c r="X99" i="16"/>
  <c r="P100" i="16"/>
  <c r="Q100" i="16"/>
  <c r="R100" i="16"/>
  <c r="S100" i="16"/>
  <c r="T100" i="16"/>
  <c r="U100" i="16"/>
  <c r="V100" i="16"/>
  <c r="W100" i="16"/>
  <c r="X100" i="16"/>
  <c r="P101" i="16"/>
  <c r="Q101" i="16"/>
  <c r="R101" i="16"/>
  <c r="S101" i="16"/>
  <c r="T101" i="16"/>
  <c r="U101" i="16"/>
  <c r="V101" i="16"/>
  <c r="W101" i="16"/>
  <c r="X101" i="16"/>
  <c r="P102" i="16"/>
  <c r="Q102" i="16"/>
  <c r="R102" i="16"/>
  <c r="S102" i="16"/>
  <c r="T102" i="16"/>
  <c r="U102" i="16"/>
  <c r="V102" i="16"/>
  <c r="W102" i="16"/>
  <c r="X102" i="16"/>
  <c r="P103" i="16"/>
  <c r="Q103" i="16"/>
  <c r="R103" i="16"/>
  <c r="S103" i="16"/>
  <c r="T103" i="16"/>
  <c r="U103" i="16"/>
  <c r="V103" i="16"/>
  <c r="W103" i="16"/>
  <c r="X103" i="16"/>
  <c r="P104" i="16"/>
  <c r="Q104" i="16"/>
  <c r="R104" i="16"/>
  <c r="S104" i="16"/>
  <c r="T104" i="16"/>
  <c r="U104" i="16"/>
  <c r="V104" i="16"/>
  <c r="W104" i="16"/>
  <c r="X104" i="16"/>
  <c r="P105" i="16"/>
  <c r="Q105" i="16"/>
  <c r="R105" i="16"/>
  <c r="S105" i="16"/>
  <c r="T105" i="16"/>
  <c r="U105" i="16"/>
  <c r="V105" i="16"/>
  <c r="W105" i="16"/>
  <c r="X105" i="16"/>
  <c r="P106" i="16"/>
  <c r="Q106" i="16"/>
  <c r="R106" i="16"/>
  <c r="S106" i="16"/>
  <c r="T106" i="16"/>
  <c r="U106" i="16"/>
  <c r="V106" i="16"/>
  <c r="W106" i="16"/>
  <c r="X106" i="16"/>
  <c r="P107" i="16"/>
  <c r="Q107" i="16"/>
  <c r="R107" i="16"/>
  <c r="S107" i="16"/>
  <c r="T107" i="16"/>
  <c r="U107" i="16"/>
  <c r="V107" i="16"/>
  <c r="W107" i="16"/>
  <c r="X107" i="16"/>
  <c r="P108" i="16"/>
  <c r="Q108" i="16"/>
  <c r="R108" i="16"/>
  <c r="S108" i="16"/>
  <c r="T108" i="16"/>
  <c r="U108" i="16"/>
  <c r="V108" i="16"/>
  <c r="W108" i="16"/>
  <c r="X108" i="16"/>
  <c r="P109" i="16"/>
  <c r="Q109" i="16"/>
  <c r="R109" i="16"/>
  <c r="S109" i="16"/>
  <c r="T109" i="16"/>
  <c r="U109" i="16"/>
  <c r="V109" i="16"/>
  <c r="W109" i="16"/>
  <c r="X109" i="16"/>
  <c r="P110" i="16"/>
  <c r="Q110" i="16"/>
  <c r="R110" i="16"/>
  <c r="S110" i="16"/>
  <c r="T110" i="16"/>
  <c r="U110" i="16"/>
  <c r="V110" i="16"/>
  <c r="W110" i="16"/>
  <c r="X110" i="16"/>
  <c r="P111" i="16"/>
  <c r="Q111" i="16"/>
  <c r="R111" i="16"/>
  <c r="S111" i="16"/>
  <c r="T111" i="16"/>
  <c r="U111" i="16"/>
  <c r="V111" i="16"/>
  <c r="W111" i="16"/>
  <c r="X111" i="16"/>
  <c r="P112" i="16"/>
  <c r="Q112" i="16"/>
  <c r="R112" i="16"/>
  <c r="S112" i="16"/>
  <c r="T112" i="16"/>
  <c r="U112" i="16"/>
  <c r="V112" i="16"/>
  <c r="W112" i="16"/>
  <c r="X112" i="16"/>
  <c r="P113" i="16"/>
  <c r="Q113" i="16"/>
  <c r="R113" i="16"/>
  <c r="S113" i="16"/>
  <c r="T113" i="16"/>
  <c r="U113" i="16"/>
  <c r="V113" i="16"/>
  <c r="W113" i="16"/>
  <c r="X113" i="16"/>
  <c r="P114" i="16"/>
  <c r="Q114" i="16"/>
  <c r="R114" i="16"/>
  <c r="S114" i="16"/>
  <c r="T114" i="16"/>
  <c r="U114" i="16"/>
  <c r="V114" i="16"/>
  <c r="W114" i="16"/>
  <c r="X114" i="16"/>
  <c r="P115" i="16"/>
  <c r="Q115" i="16"/>
  <c r="R115" i="16"/>
  <c r="S115" i="16"/>
  <c r="T115" i="16"/>
  <c r="U115" i="16"/>
  <c r="V115" i="16"/>
  <c r="W115" i="16"/>
  <c r="X115" i="16"/>
  <c r="P116" i="16"/>
  <c r="Q116" i="16"/>
  <c r="R116" i="16"/>
  <c r="S116" i="16"/>
  <c r="T116" i="16"/>
  <c r="U116" i="16"/>
  <c r="V116" i="16"/>
  <c r="W116" i="16"/>
  <c r="X116" i="16"/>
  <c r="P117" i="16"/>
  <c r="Q117" i="16"/>
  <c r="R117" i="16"/>
  <c r="S117" i="16"/>
  <c r="T117" i="16"/>
  <c r="U117" i="16"/>
  <c r="V117" i="16"/>
  <c r="W117" i="16"/>
  <c r="X117" i="16"/>
  <c r="P118" i="16"/>
  <c r="Q118" i="16"/>
  <c r="R118" i="16"/>
  <c r="S118" i="16"/>
  <c r="T118" i="16"/>
  <c r="U118" i="16"/>
  <c r="V118" i="16"/>
  <c r="W118" i="16"/>
  <c r="X118" i="16"/>
  <c r="P119" i="16"/>
  <c r="Q119" i="16"/>
  <c r="R119" i="16"/>
  <c r="S119" i="16"/>
  <c r="T119" i="16"/>
  <c r="U119" i="16"/>
  <c r="V119" i="16"/>
  <c r="W119" i="16"/>
  <c r="X119" i="16"/>
  <c r="P120" i="16"/>
  <c r="Q120" i="16"/>
  <c r="R120" i="16"/>
  <c r="S120" i="16"/>
  <c r="T120" i="16"/>
  <c r="U120" i="16"/>
  <c r="V120" i="16"/>
  <c r="W120" i="16"/>
  <c r="X120" i="16"/>
  <c r="P121" i="16"/>
  <c r="Q121" i="16"/>
  <c r="R121" i="16"/>
  <c r="S121" i="16"/>
  <c r="T121" i="16"/>
  <c r="U121" i="16"/>
  <c r="V121" i="16"/>
  <c r="W121" i="16"/>
  <c r="X121" i="16"/>
  <c r="P122" i="16"/>
  <c r="Q122" i="16"/>
  <c r="R122" i="16"/>
  <c r="S122" i="16"/>
  <c r="T122" i="16"/>
  <c r="U122" i="16"/>
  <c r="V122" i="16"/>
  <c r="W122" i="16"/>
  <c r="X122" i="16"/>
  <c r="P123" i="16"/>
  <c r="Q123" i="16"/>
  <c r="R123" i="16"/>
  <c r="S123" i="16"/>
  <c r="T123" i="16"/>
  <c r="U123" i="16"/>
  <c r="V123" i="16"/>
  <c r="W123" i="16"/>
  <c r="X123" i="16"/>
  <c r="P124" i="16"/>
  <c r="Q124" i="16"/>
  <c r="R124" i="16"/>
  <c r="S124" i="16"/>
  <c r="T124" i="16"/>
  <c r="U124" i="16"/>
  <c r="V124" i="16"/>
  <c r="W124" i="16"/>
  <c r="X124" i="16"/>
  <c r="P125" i="16"/>
  <c r="Q125" i="16"/>
  <c r="R125" i="16"/>
  <c r="S125" i="16"/>
  <c r="T125" i="16"/>
  <c r="U125" i="16"/>
  <c r="V125" i="16"/>
  <c r="W125" i="16"/>
  <c r="X125" i="16"/>
  <c r="P126" i="16"/>
  <c r="Q126" i="16"/>
  <c r="R126" i="16"/>
  <c r="S126" i="16"/>
  <c r="T126" i="16"/>
  <c r="U126" i="16"/>
  <c r="V126" i="16"/>
  <c r="W126" i="16"/>
  <c r="X126" i="16"/>
  <c r="P127" i="16"/>
  <c r="Q127" i="16"/>
  <c r="R127" i="16"/>
  <c r="S127" i="16"/>
  <c r="T127" i="16"/>
  <c r="U127" i="16"/>
  <c r="V127" i="16"/>
  <c r="W127" i="16"/>
  <c r="X127" i="16"/>
  <c r="P128" i="16"/>
  <c r="Q128" i="16"/>
  <c r="R128" i="16"/>
  <c r="S128" i="16"/>
  <c r="T128" i="16"/>
  <c r="U128" i="16"/>
  <c r="V128" i="16"/>
  <c r="W128" i="16"/>
  <c r="X128" i="16"/>
  <c r="P129" i="16"/>
  <c r="Q129" i="16"/>
  <c r="R129" i="16"/>
  <c r="S129" i="16"/>
  <c r="T129" i="16"/>
  <c r="U129" i="16"/>
  <c r="V129" i="16"/>
  <c r="W129" i="16"/>
  <c r="X129" i="16"/>
  <c r="P130" i="16"/>
  <c r="Q130" i="16"/>
  <c r="R130" i="16"/>
  <c r="S130" i="16"/>
  <c r="T130" i="16"/>
  <c r="U130" i="16"/>
  <c r="V130" i="16"/>
  <c r="W130" i="16"/>
  <c r="X130" i="16"/>
  <c r="P131" i="16"/>
  <c r="Q131" i="16"/>
  <c r="R131" i="16"/>
  <c r="S131" i="16"/>
  <c r="T131" i="16"/>
  <c r="U131" i="16"/>
  <c r="V131" i="16"/>
  <c r="W131" i="16"/>
  <c r="X131" i="16"/>
  <c r="P132" i="16"/>
  <c r="Q132" i="16"/>
  <c r="R132" i="16"/>
  <c r="S132" i="16"/>
  <c r="T132" i="16"/>
  <c r="U132" i="16"/>
  <c r="V132" i="16"/>
  <c r="W132" i="16"/>
  <c r="X132" i="16"/>
  <c r="P133" i="16"/>
  <c r="Q133" i="16"/>
  <c r="R133" i="16"/>
  <c r="S133" i="16"/>
  <c r="T133" i="16"/>
  <c r="U133" i="16"/>
  <c r="V133" i="16"/>
  <c r="W133" i="16"/>
  <c r="X133" i="16"/>
  <c r="P134" i="16"/>
  <c r="Q134" i="16"/>
  <c r="R134" i="16"/>
  <c r="S134" i="16"/>
  <c r="T134" i="16"/>
  <c r="U134" i="16"/>
  <c r="V134" i="16"/>
  <c r="W134" i="16"/>
  <c r="X134" i="16"/>
  <c r="P135" i="16"/>
  <c r="Q135" i="16"/>
  <c r="R135" i="16"/>
  <c r="S135" i="16"/>
  <c r="T135" i="16"/>
  <c r="U135" i="16"/>
  <c r="V135" i="16"/>
  <c r="W135" i="16"/>
  <c r="X135" i="16"/>
  <c r="P136" i="16"/>
  <c r="Q136" i="16"/>
  <c r="R136" i="16"/>
  <c r="S136" i="16"/>
  <c r="T136" i="16"/>
  <c r="U136" i="16"/>
  <c r="V136" i="16"/>
  <c r="W136" i="16"/>
  <c r="X136" i="16"/>
  <c r="P137" i="16"/>
  <c r="Q137" i="16"/>
  <c r="R137" i="16"/>
  <c r="S137" i="16"/>
  <c r="T137" i="16"/>
  <c r="U137" i="16"/>
  <c r="V137" i="16"/>
  <c r="W137" i="16"/>
  <c r="X137" i="16"/>
  <c r="P138" i="16"/>
  <c r="Q138" i="16"/>
  <c r="R138" i="16"/>
  <c r="S138" i="16"/>
  <c r="T138" i="16"/>
  <c r="U138" i="16"/>
  <c r="V138" i="16"/>
  <c r="W138" i="16"/>
  <c r="X138" i="16"/>
  <c r="P139" i="16"/>
  <c r="Q139" i="16"/>
  <c r="R139" i="16"/>
  <c r="S139" i="16"/>
  <c r="T139" i="16"/>
  <c r="U139" i="16"/>
  <c r="V139" i="16"/>
  <c r="W139" i="16"/>
  <c r="X139" i="16"/>
  <c r="X2" i="16"/>
  <c r="W2" i="16"/>
  <c r="V2" i="16"/>
  <c r="U2" i="16"/>
  <c r="T2" i="16"/>
  <c r="S2" i="16"/>
  <c r="R2" i="16"/>
  <c r="Q2" i="16"/>
  <c r="P2" i="16"/>
  <c r="O2" i="16"/>
  <c r="W1" i="16"/>
  <c r="X1" i="16"/>
  <c r="T1" i="16"/>
  <c r="U1" i="16"/>
  <c r="V1" i="16"/>
  <c r="P1" i="16"/>
  <c r="Q1" i="16"/>
  <c r="R1" i="16"/>
  <c r="S1" i="16"/>
  <c r="O1" i="16"/>
  <c r="O9" i="16"/>
  <c r="O10" i="16"/>
  <c r="O11" i="16"/>
  <c r="O12" i="16"/>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3" i="16"/>
  <c r="O4" i="16"/>
  <c r="O5" i="16"/>
  <c r="O6" i="16"/>
  <c r="O7" i="16"/>
  <c r="O8" i="16"/>
  <c r="P10" i="1"/>
  <c r="P9" i="1"/>
  <c r="P8" i="1"/>
  <c r="P7" i="1"/>
  <c r="P6" i="1"/>
  <c r="P5" i="1"/>
  <c r="P4" i="1"/>
  <c r="P3" i="1"/>
  <c r="O10" i="1"/>
  <c r="O9" i="1"/>
  <c r="O8" i="1"/>
  <c r="O7" i="1"/>
  <c r="O6" i="1"/>
  <c r="O5" i="1"/>
  <c r="O4" i="1"/>
  <c r="O3" i="1"/>
  <c r="N10" i="1"/>
  <c r="N9" i="1"/>
  <c r="N8" i="1"/>
  <c r="N7" i="1"/>
  <c r="N6" i="1"/>
  <c r="N5" i="1"/>
  <c r="N4" i="1"/>
  <c r="N3" i="1"/>
  <c r="M10" i="1"/>
  <c r="M9" i="1"/>
  <c r="M8" i="1"/>
  <c r="M7" i="1"/>
  <c r="M6" i="1"/>
  <c r="M5" i="1"/>
  <c r="M4" i="1"/>
  <c r="M3" i="1"/>
  <c r="L10" i="1"/>
  <c r="L9" i="1"/>
  <c r="L8" i="1"/>
  <c r="L7" i="1"/>
  <c r="L6" i="1"/>
  <c r="L5" i="1"/>
  <c r="L4" i="1"/>
  <c r="L3" i="1"/>
  <c r="K4" i="1"/>
  <c r="K10" i="1"/>
  <c r="K9" i="1"/>
  <c r="K8" i="1"/>
  <c r="K7" i="1"/>
  <c r="K6" i="1"/>
  <c r="K5" i="1"/>
  <c r="K3" i="1"/>
  <c r="J10" i="1"/>
  <c r="J9" i="1"/>
  <c r="J8" i="1"/>
  <c r="J7" i="1"/>
  <c r="J6" i="1"/>
  <c r="J5" i="1"/>
  <c r="J4" i="1"/>
  <c r="J3" i="1"/>
  <c r="I10" i="1"/>
  <c r="I9" i="1"/>
  <c r="I8" i="1"/>
  <c r="I7" i="1"/>
  <c r="I6" i="1"/>
  <c r="I5" i="1"/>
  <c r="I4" i="1"/>
  <c r="I3" i="1"/>
  <c r="H10" i="1"/>
  <c r="H9" i="1"/>
  <c r="H8" i="1"/>
  <c r="H7" i="1"/>
  <c r="H6" i="1"/>
  <c r="H5" i="1"/>
  <c r="H4" i="1"/>
  <c r="H3" i="1"/>
  <c r="G10" i="1"/>
  <c r="G9" i="1"/>
  <c r="G8" i="1"/>
  <c r="G7" i="1"/>
  <c r="G6" i="1"/>
  <c r="G5" i="1"/>
  <c r="G4" i="1"/>
  <c r="G3" i="1"/>
  <c r="F10" i="1"/>
  <c r="F9" i="1"/>
  <c r="F8" i="1"/>
  <c r="F7" i="1"/>
  <c r="F6" i="1"/>
  <c r="F5" i="1"/>
  <c r="F4" i="1"/>
  <c r="F3" i="1"/>
  <c r="E10" i="1"/>
  <c r="E9" i="1"/>
  <c r="E8" i="1"/>
  <c r="E7" i="1"/>
  <c r="E6" i="1"/>
  <c r="E5" i="1"/>
  <c r="E4" i="1"/>
  <c r="E3" i="1"/>
  <c r="C10" i="1"/>
  <c r="C9" i="1"/>
  <c r="C8" i="1"/>
  <c r="C7" i="1"/>
  <c r="C6" i="1"/>
  <c r="C5" i="1"/>
  <c r="C4" i="1"/>
  <c r="C3" i="1"/>
  <c r="N10" i="14"/>
  <c r="N9" i="14"/>
  <c r="N8" i="14"/>
  <c r="N7" i="14"/>
  <c r="N6" i="14"/>
  <c r="N5" i="14"/>
  <c r="N4" i="14"/>
  <c r="N3" i="14"/>
  <c r="N10" i="11"/>
  <c r="N9" i="11"/>
  <c r="N8" i="11"/>
  <c r="N7" i="11"/>
  <c r="N6" i="11"/>
  <c r="N5" i="11"/>
  <c r="N4" i="11"/>
  <c r="N3" i="11"/>
  <c r="N10" i="8"/>
  <c r="N9" i="8"/>
  <c r="N8" i="8"/>
  <c r="N7" i="8"/>
  <c r="N6" i="8"/>
  <c r="N5" i="8"/>
  <c r="N4" i="8"/>
  <c r="N3" i="8"/>
  <c r="N10" i="4"/>
  <c r="N9" i="4"/>
  <c r="N8" i="4"/>
  <c r="N7" i="4"/>
  <c r="N6" i="4"/>
  <c r="N5" i="4"/>
  <c r="N4" i="4"/>
  <c r="N3" i="4"/>
  <c r="N10" i="12"/>
  <c r="N9" i="12"/>
  <c r="N8" i="12"/>
  <c r="N7" i="12"/>
  <c r="N6" i="12"/>
  <c r="N5" i="12"/>
  <c r="N4" i="12"/>
  <c r="N3" i="12"/>
  <c r="N10" i="3"/>
  <c r="N9" i="3"/>
  <c r="N8" i="3"/>
  <c r="N7" i="3"/>
  <c r="N6" i="3"/>
  <c r="N5" i="3"/>
  <c r="N4" i="3"/>
  <c r="N3" i="3"/>
  <c r="N10" i="7"/>
  <c r="N9" i="7"/>
  <c r="N8" i="7"/>
  <c r="N7" i="7"/>
  <c r="N6" i="7"/>
  <c r="N5" i="7"/>
  <c r="N4" i="7"/>
  <c r="N3" i="7"/>
  <c r="N10" i="13"/>
  <c r="N9" i="13"/>
  <c r="N8" i="13"/>
  <c r="N7" i="13"/>
  <c r="N6" i="13"/>
  <c r="N5" i="13"/>
  <c r="N4" i="13"/>
  <c r="N3" i="13"/>
  <c r="N10" i="10"/>
  <c r="N9" i="10"/>
  <c r="N8" i="10"/>
  <c r="N7" i="10"/>
  <c r="N6" i="10"/>
  <c r="N5" i="10"/>
  <c r="N4" i="10"/>
  <c r="N3" i="10"/>
  <c r="N10" i="6"/>
  <c r="N9" i="6"/>
  <c r="N8" i="6"/>
  <c r="N7" i="6"/>
  <c r="N6" i="6"/>
  <c r="N5" i="6"/>
  <c r="N4" i="6"/>
  <c r="N3" i="6"/>
  <c r="N10" i="5"/>
  <c r="N9" i="5"/>
  <c r="N8" i="5"/>
  <c r="N7" i="5"/>
  <c r="N6" i="5"/>
  <c r="N5" i="5"/>
  <c r="N4" i="5"/>
  <c r="N3" i="5"/>
  <c r="N10" i="9"/>
  <c r="N9" i="9"/>
  <c r="N8" i="9"/>
  <c r="N7" i="9"/>
  <c r="N6" i="9"/>
  <c r="N5" i="9"/>
  <c r="N4" i="9"/>
  <c r="N3" i="9"/>
  <c r="N10" i="15"/>
  <c r="N9" i="15"/>
  <c r="N8" i="15"/>
  <c r="N7" i="15"/>
  <c r="N6" i="15"/>
  <c r="N5" i="15"/>
  <c r="N4" i="15"/>
  <c r="N3" i="15"/>
  <c r="AH132" i="18" l="1"/>
  <c r="AH124" i="18"/>
  <c r="AE24" i="18"/>
  <c r="AJ110" i="18"/>
  <c r="AH57" i="18"/>
  <c r="AH133" i="18"/>
  <c r="AG32" i="18"/>
  <c r="AE6" i="18"/>
  <c r="AJ30" i="18"/>
  <c r="AH111" i="18"/>
  <c r="AH78" i="18"/>
  <c r="AJ89" i="18"/>
  <c r="AJ58" i="18"/>
  <c r="AH39" i="18"/>
  <c r="AE16" i="18"/>
  <c r="AE19" i="18"/>
  <c r="AH121" i="18"/>
  <c r="AJ107" i="18"/>
  <c r="AJ116" i="18"/>
  <c r="AJ91" i="18"/>
  <c r="AE33" i="18"/>
  <c r="AH106" i="18"/>
  <c r="AJ96" i="18"/>
  <c r="AH74" i="18"/>
  <c r="AH49" i="18"/>
  <c r="AJ77" i="18"/>
  <c r="AJ46" i="18"/>
  <c r="AE40" i="18"/>
  <c r="AE8" i="18"/>
  <c r="AJ99" i="18"/>
  <c r="AH73" i="18"/>
  <c r="AL33" i="18"/>
  <c r="AE15" i="18"/>
  <c r="AH113" i="18"/>
  <c r="AJ103" i="18"/>
  <c r="AH77" i="18"/>
  <c r="AE20" i="18"/>
  <c r="AH108" i="18"/>
  <c r="AE22" i="18"/>
  <c r="AH114" i="18"/>
  <c r="AJ106" i="18"/>
  <c r="AH81" i="18"/>
  <c r="AJ59" i="18"/>
  <c r="AE29" i="18"/>
  <c r="AH94" i="18"/>
  <c r="AH62" i="18"/>
  <c r="AJ105" i="18"/>
  <c r="AJ73" i="18"/>
  <c r="AJ31" i="18"/>
  <c r="AJ74" i="18"/>
  <c r="AH50" i="18"/>
  <c r="AH55" i="18"/>
  <c r="AJ42" i="18"/>
  <c r="AE31" i="18"/>
  <c r="AJ114" i="18"/>
  <c r="AE38" i="18"/>
  <c r="AE13" i="18"/>
  <c r="AJ57" i="18"/>
  <c r="AL34" i="18"/>
  <c r="AJ21" i="18"/>
  <c r="AH116" i="18"/>
  <c r="AJ39" i="18"/>
  <c r="AJ115" i="18"/>
  <c r="AE28" i="18"/>
  <c r="AE26" i="18"/>
  <c r="AH122" i="18"/>
  <c r="AH101" i="18"/>
  <c r="AJ64" i="18"/>
  <c r="AL41" i="18"/>
  <c r="AL28" i="18"/>
  <c r="AE32" i="18"/>
  <c r="AJ118" i="18"/>
  <c r="AJ67" i="18"/>
  <c r="AE35" i="18"/>
  <c r="AJ71" i="18"/>
  <c r="AH120" i="18"/>
  <c r="AE42" i="18"/>
  <c r="AE10" i="18"/>
  <c r="AH104" i="18"/>
  <c r="AK36" i="18"/>
  <c r="AE17" i="18"/>
  <c r="AJ117" i="18"/>
  <c r="AH90" i="18"/>
  <c r="AJ80" i="18"/>
  <c r="AH58" i="18"/>
  <c r="AH33" i="18"/>
  <c r="AJ93" i="18"/>
  <c r="AJ61" i="18"/>
  <c r="AG37" i="18"/>
  <c r="AL5" i="18"/>
  <c r="AE43" i="18"/>
  <c r="AE27" i="18"/>
  <c r="AE11" i="18"/>
  <c r="AH129" i="18"/>
  <c r="AH117" i="18"/>
  <c r="AH109" i="18"/>
  <c r="AJ87" i="18"/>
  <c r="AL49" i="18"/>
  <c r="AE12" i="18"/>
  <c r="AJ122" i="18"/>
  <c r="AH89" i="18"/>
  <c r="AH45" i="18"/>
  <c r="AE34" i="18"/>
  <c r="AE18" i="18"/>
  <c r="AH130" i="18"/>
  <c r="AH118" i="18"/>
  <c r="AH110" i="18"/>
  <c r="AH97" i="18"/>
  <c r="AH65" i="18"/>
  <c r="AE41" i="18"/>
  <c r="AE25" i="18"/>
  <c r="AE9" i="18"/>
  <c r="AH127" i="18"/>
  <c r="AH115" i="18"/>
  <c r="AJ108" i="18"/>
  <c r="AJ92" i="18"/>
  <c r="AJ76" i="18"/>
  <c r="AJ60" i="18"/>
  <c r="AJ16" i="18"/>
  <c r="AJ101" i="18"/>
  <c r="AJ85" i="18"/>
  <c r="AJ69" i="18"/>
  <c r="AJ54" i="18"/>
  <c r="AK28" i="18"/>
  <c r="AG29" i="18"/>
  <c r="AG21" i="18"/>
  <c r="AH11" i="18"/>
  <c r="AJ4" i="18"/>
  <c r="AE39" i="18"/>
  <c r="AE23" i="18"/>
  <c r="AE7" i="18"/>
  <c r="AH125" i="18"/>
  <c r="AJ119" i="18"/>
  <c r="AJ111" i="18"/>
  <c r="AH105" i="18"/>
  <c r="AH93" i="18"/>
  <c r="AH61" i="18"/>
  <c r="AE36" i="18"/>
  <c r="AE4" i="18"/>
  <c r="AH128" i="18"/>
  <c r="AH112" i="18"/>
  <c r="AJ83" i="18"/>
  <c r="AE30" i="18"/>
  <c r="AE14" i="18"/>
  <c r="AH126" i="18"/>
  <c r="AJ120" i="18"/>
  <c r="AJ112" i="18"/>
  <c r="AJ75" i="18"/>
  <c r="AH56" i="18"/>
  <c r="AE37" i="18"/>
  <c r="AE21" i="18"/>
  <c r="AE5" i="18"/>
  <c r="AH131" i="18"/>
  <c r="AJ113" i="18"/>
  <c r="AJ63" i="18"/>
  <c r="AL37" i="18"/>
  <c r="AL10" i="18"/>
  <c r="AJ97" i="18"/>
  <c r="AJ81" i="18"/>
  <c r="AJ65" i="18"/>
  <c r="AJ47" i="18"/>
  <c r="AJ66" i="18"/>
  <c r="AI19" i="18"/>
  <c r="AH42" i="18"/>
  <c r="AJ20" i="18"/>
  <c r="AH47" i="18"/>
  <c r="AH14" i="18"/>
  <c r="AJ7" i="18"/>
  <c r="AJ121" i="18"/>
  <c r="AH119" i="18"/>
  <c r="AJ79" i="18"/>
  <c r="AH69" i="18"/>
  <c r="AJ100" i="18"/>
  <c r="AH98" i="18"/>
  <c r="AJ84" i="18"/>
  <c r="AH82" i="18"/>
  <c r="AJ68" i="18"/>
  <c r="AH66" i="18"/>
  <c r="AH53" i="18"/>
  <c r="AG36" i="18"/>
  <c r="AH107" i="18"/>
  <c r="AH103" i="18"/>
  <c r="AH99" i="18"/>
  <c r="AH95" i="18"/>
  <c r="AH91" i="18"/>
  <c r="AH87" i="18"/>
  <c r="AH83" i="18"/>
  <c r="AH79" i="18"/>
  <c r="AH75" i="18"/>
  <c r="AH71" i="18"/>
  <c r="AH67" i="18"/>
  <c r="AH63" i="18"/>
  <c r="AH59" i="18"/>
  <c r="AJ78" i="18"/>
  <c r="AJ70" i="18"/>
  <c r="AJ62" i="18"/>
  <c r="AK33" i="18"/>
  <c r="AL14" i="18"/>
  <c r="AO3" i="18"/>
  <c r="AJ34" i="18"/>
  <c r="AH123" i="18"/>
  <c r="AJ109" i="18"/>
  <c r="AJ95" i="18"/>
  <c r="AH85" i="18"/>
  <c r="AJ104" i="18"/>
  <c r="AH102" i="18"/>
  <c r="AJ88" i="18"/>
  <c r="AH86" i="18"/>
  <c r="AJ72" i="18"/>
  <c r="AH70" i="18"/>
  <c r="AJ55" i="18"/>
  <c r="AJ43" i="18"/>
  <c r="AH22" i="18"/>
  <c r="AH54" i="18"/>
  <c r="AH46" i="18"/>
  <c r="AH38" i="18"/>
  <c r="AL4" i="18"/>
  <c r="AH51" i="18"/>
  <c r="AH43" i="18"/>
  <c r="AL31" i="18"/>
  <c r="AH32" i="18"/>
  <c r="AG19" i="18"/>
  <c r="AK24" i="18"/>
  <c r="AH37" i="18"/>
  <c r="AK29" i="18"/>
  <c r="AH8" i="18"/>
  <c r="AK32" i="18"/>
  <c r="AJ56" i="18"/>
  <c r="AJ52" i="18"/>
  <c r="AJ48" i="18"/>
  <c r="AJ44" i="18"/>
  <c r="AJ40" i="18"/>
  <c r="AG33" i="18"/>
  <c r="AG13" i="18"/>
  <c r="AJ53" i="18"/>
  <c r="AJ49" i="18"/>
  <c r="AJ45" i="18"/>
  <c r="AJ41" i="18"/>
  <c r="AL30" i="18"/>
  <c r="AL27" i="18"/>
  <c r="AK14" i="18"/>
  <c r="AM6" i="18"/>
  <c r="AH24" i="18"/>
  <c r="AM17" i="18"/>
  <c r="AF10" i="18"/>
  <c r="AJ23" i="18"/>
  <c r="AL26" i="18"/>
  <c r="AJ102" i="18"/>
  <c r="AH100" i="18"/>
  <c r="AJ98" i="18"/>
  <c r="AH96" i="18"/>
  <c r="AJ94" i="18"/>
  <c r="AH92" i="18"/>
  <c r="AJ90" i="18"/>
  <c r="AH88" i="18"/>
  <c r="AJ86" i="18"/>
  <c r="AH84" i="18"/>
  <c r="AJ82" i="18"/>
  <c r="AH80" i="18"/>
  <c r="AH76" i="18"/>
  <c r="AH72" i="18"/>
  <c r="AH68" i="18"/>
  <c r="AH64" i="18"/>
  <c r="AH60" i="18"/>
  <c r="AH41" i="18"/>
  <c r="AG25" i="18"/>
  <c r="AL50" i="18"/>
  <c r="AL46" i="18"/>
  <c r="AL42" i="18"/>
  <c r="AL38" i="18"/>
  <c r="AK7" i="18"/>
  <c r="AL51" i="18"/>
  <c r="AL47" i="18"/>
  <c r="AL43" i="18"/>
  <c r="AL39" i="18"/>
  <c r="AL18" i="18"/>
  <c r="AK35" i="18"/>
  <c r="AG18" i="18"/>
  <c r="AL11" i="18"/>
  <c r="AJ22" i="18"/>
  <c r="AO5" i="18"/>
  <c r="AL45" i="18"/>
  <c r="AK13" i="18"/>
  <c r="AJ36" i="18"/>
  <c r="AH34" i="18"/>
  <c r="AH26" i="18"/>
  <c r="AM11" i="18"/>
  <c r="AK34" i="18"/>
  <c r="AG31" i="18"/>
  <c r="AH48" i="18"/>
  <c r="AL44" i="18"/>
  <c r="AL29" i="18"/>
  <c r="AF6" i="18"/>
  <c r="AK30" i="18"/>
  <c r="AH27" i="18"/>
  <c r="AL19" i="18"/>
  <c r="AI16" i="18"/>
  <c r="AJ13" i="18"/>
  <c r="AG10" i="18"/>
  <c r="AK4" i="18"/>
  <c r="AK27" i="18"/>
  <c r="AL20" i="18"/>
  <c r="AI17" i="18"/>
  <c r="AJ14" i="18"/>
  <c r="AO7" i="18"/>
  <c r="AH21" i="18"/>
  <c r="AL13" i="18"/>
  <c r="AQ12" i="18"/>
  <c r="AL7" i="18"/>
  <c r="AJ51" i="18"/>
  <c r="AJ35" i="18"/>
  <c r="AI5" i="18"/>
  <c r="AK37" i="18"/>
  <c r="AJ32" i="18"/>
  <c r="AH29" i="18"/>
  <c r="AK17" i="18"/>
  <c r="AH10" i="18"/>
  <c r="AJ33" i="18"/>
  <c r="AK21" i="18"/>
  <c r="AN6" i="18"/>
  <c r="AH44" i="18"/>
  <c r="AL40" i="18"/>
  <c r="AL32" i="18"/>
  <c r="AJ27" i="18"/>
  <c r="AI15" i="18"/>
  <c r="AJ29" i="18"/>
  <c r="AG26" i="18"/>
  <c r="AK22" i="18"/>
  <c r="AH19" i="18"/>
  <c r="AM12" i="18"/>
  <c r="AL9" i="18"/>
  <c r="AN3" i="18"/>
  <c r="AG27" i="18"/>
  <c r="AK19" i="18"/>
  <c r="AH16" i="18"/>
  <c r="AH4" i="18"/>
  <c r="AG20" i="18"/>
  <c r="AG12" i="18"/>
  <c r="AR4" i="18"/>
  <c r="AQ4" i="18"/>
  <c r="AG6" i="18"/>
  <c r="AQ23" i="18"/>
  <c r="AJ37" i="18"/>
  <c r="AL35" i="18"/>
  <c r="AG34" i="18"/>
  <c r="AJ28" i="18"/>
  <c r="AJ24" i="18"/>
  <c r="AG17" i="18"/>
  <c r="AI11" i="18"/>
  <c r="AL52" i="18"/>
  <c r="AH40" i="18"/>
  <c r="AJ38" i="18"/>
  <c r="AL36" i="18"/>
  <c r="AG35" i="18"/>
  <c r="AK25" i="18"/>
  <c r="AH18" i="18"/>
  <c r="AJ12" i="18"/>
  <c r="AG3" i="18"/>
  <c r="AR10" i="18"/>
  <c r="AG30" i="18"/>
  <c r="AJ25" i="18"/>
  <c r="AL23" i="18"/>
  <c r="AG22" i="18"/>
  <c r="AI20" i="18"/>
  <c r="AJ17" i="18"/>
  <c r="AL15" i="18"/>
  <c r="AG14" i="18"/>
  <c r="AI12" i="18"/>
  <c r="AP5" i="18"/>
  <c r="AF3" i="18"/>
  <c r="AR8" i="18"/>
  <c r="AH28" i="18"/>
  <c r="AK23" i="18"/>
  <c r="AH20" i="18"/>
  <c r="AK15" i="18"/>
  <c r="AM13" i="18"/>
  <c r="AK11" i="18"/>
  <c r="AG7" i="18"/>
  <c r="AK16" i="18"/>
  <c r="AM10" i="18"/>
  <c r="AN8" i="18"/>
  <c r="AR5" i="18"/>
  <c r="AM4" i="18"/>
  <c r="AQ15" i="18"/>
  <c r="AH35" i="18"/>
  <c r="AH30" i="18"/>
  <c r="AM15" i="18"/>
  <c r="AM9" i="18"/>
  <c r="AH52" i="18"/>
  <c r="AJ50" i="18"/>
  <c r="AL48" i="18"/>
  <c r="AH36" i="18"/>
  <c r="AK31" i="18"/>
  <c r="AG28" i="18"/>
  <c r="AL22" i="18"/>
  <c r="AH31" i="18"/>
  <c r="AK26" i="18"/>
  <c r="AH23" i="18"/>
  <c r="AK18" i="18"/>
  <c r="AM16" i="18"/>
  <c r="AH15" i="18"/>
  <c r="AK10" i="18"/>
  <c r="AG8" i="18"/>
  <c r="AH5" i="18"/>
  <c r="AJ26" i="18"/>
  <c r="AL24" i="18"/>
  <c r="AG23" i="18"/>
  <c r="AI21" i="18"/>
  <c r="AJ18" i="18"/>
  <c r="AL16" i="18"/>
  <c r="AG15" i="18"/>
  <c r="AI13" i="18"/>
  <c r="AJ10" i="18"/>
  <c r="AP4" i="18"/>
  <c r="AL21" i="18"/>
  <c r="AI18" i="18"/>
  <c r="AJ15" i="18"/>
  <c r="AK8" i="18"/>
  <c r="AQ20" i="18"/>
  <c r="AI7" i="18"/>
  <c r="AF9" i="18"/>
  <c r="AH3" i="18"/>
  <c r="AQ7" i="18"/>
  <c r="AM14" i="18"/>
  <c r="AH13" i="18"/>
  <c r="AN11" i="18"/>
  <c r="AI10" i="18"/>
  <c r="AN7" i="18"/>
  <c r="AO4" i="18"/>
  <c r="AQ26" i="18"/>
  <c r="AQ18" i="18"/>
  <c r="AQ10" i="18"/>
  <c r="AJ8" i="18"/>
  <c r="AK5" i="18"/>
  <c r="AF4" i="18"/>
  <c r="AR3" i="18"/>
  <c r="AM8" i="18"/>
  <c r="AH7" i="18"/>
  <c r="AN5" i="18"/>
  <c r="AI4" i="18"/>
  <c r="AQ21" i="18"/>
  <c r="AQ13" i="18"/>
  <c r="AQ5" i="18"/>
  <c r="AL12" i="18"/>
  <c r="AG11" i="18"/>
  <c r="AI9" i="18"/>
  <c r="AJ6" i="18"/>
  <c r="AK3" i="18"/>
  <c r="AL25" i="18"/>
  <c r="AG24" i="18"/>
  <c r="AJ19" i="18"/>
  <c r="AL17" i="18"/>
  <c r="AG16" i="18"/>
  <c r="AI14" i="18"/>
  <c r="AJ11" i="18"/>
  <c r="AF7" i="18"/>
  <c r="AG4" i="18"/>
  <c r="AQ24" i="18"/>
  <c r="AQ16" i="18"/>
  <c r="AQ8" i="18"/>
  <c r="AK9" i="18"/>
  <c r="AF8" i="18"/>
  <c r="AL6" i="18"/>
  <c r="AG5" i="18"/>
  <c r="AM3" i="18"/>
  <c r="AR9" i="18"/>
  <c r="AN9" i="18"/>
  <c r="AI8" i="18"/>
  <c r="AO6" i="18"/>
  <c r="AJ5" i="18"/>
  <c r="AP3" i="18"/>
  <c r="AQ19" i="18"/>
  <c r="AQ11" i="18"/>
  <c r="AQ3" i="18"/>
  <c r="AH12" i="18"/>
  <c r="AN10" i="18"/>
  <c r="AL8" i="18"/>
  <c r="AM5" i="18"/>
  <c r="AR6" i="18"/>
  <c r="AH25" i="18"/>
  <c r="AK20" i="18"/>
  <c r="AH17" i="18"/>
  <c r="AK12" i="18"/>
  <c r="AF11" i="18"/>
  <c r="AH9" i="18"/>
  <c r="AI6" i="18"/>
  <c r="AJ3" i="18"/>
  <c r="AQ22" i="18"/>
  <c r="AQ14" i="18"/>
  <c r="AQ6" i="18"/>
  <c r="AG9" i="18"/>
  <c r="AM7" i="18"/>
  <c r="AH6" i="18"/>
  <c r="AN4" i="18"/>
  <c r="AI3" i="18"/>
  <c r="AR7" i="18"/>
  <c r="AJ9" i="18"/>
  <c r="AK6" i="18"/>
  <c r="AF5" i="18"/>
  <c r="AL3" i="18"/>
  <c r="AQ25" i="18"/>
  <c r="AQ17" i="18"/>
  <c r="AQ9"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<sst xmlns="http://schemas.openxmlformats.org/spreadsheetml/2006/main" count="5075" uniqueCount="2815">
  <si>
    <t>Cas-analyzer</t>
  </si>
  <si>
    <t>CRISPR-GA</t>
  </si>
  <si>
    <t>CRISPR-DAV</t>
  </si>
  <si>
    <t>CRISPResso</t>
  </si>
  <si>
    <t>CRISPResso2</t>
  </si>
  <si>
    <t>Title</t>
  </si>
  <si>
    <t>Description</t>
  </si>
  <si>
    <t>MacDougall MS, Clarke R, Merrill BJ.</t>
  </si>
  <si>
    <t>Cell Stem Cell. 2019 Aug 1;25(2):210-224.e6. doi: 10.1016/j.stem.2019.04.015. Epub 2019 May 16.</t>
  </si>
  <si>
    <t>Nambiar TS, Billon P, Diedenhofen G, Hayward SB, Taglialatela A, Cai K, Huang JW, Leuzzi G, Cuella-Martin R, Palacios A, Gupta A, Egli D, Ciccia A.</t>
  </si>
  <si>
    <t>Nat Commun. 2019 Jul 30;10(1):3395. doi: 10.1038/s41467-019-11105-z.</t>
  </si>
  <si>
    <t>Li J, Dong A, Saydaminova K, Chang H, Wang G, Ochiai H, Yamamoto T, Pertsinidis A.</t>
  </si>
  <si>
    <t>Cell. 2019 Jul 11;178(2):491-506.e28. doi: 10.1016/j.cell.2019.05.029. Epub 2019 May 30.</t>
  </si>
  <si>
    <t>Nat Genet. 2019 Jul;51(7):1149-1159. doi: 10.1038/s41588-019-0453-4. Epub 2019 Jun 28.</t>
  </si>
  <si>
    <t>Pattabhi S, Lotti SN, Berger MP, Singh S, Lux CT, Jacoby K, Lee C, Negre O, Scharenberg AM, Rawlings DJ.</t>
  </si>
  <si>
    <t>Kocak DD, Josephs EA, Bhandarkar V, Adkar SS, Kwon JB, Gersbach CA.</t>
  </si>
  <si>
    <t>Nat Biotechnol. 2019 Jun;37(6):657-666. doi: 10.1038/s41587-019-0095-1. Epub 2019 Apr 15.</t>
  </si>
  <si>
    <t>Xu S, Luk K, Yao Q, Shen AH, Zeng J, Wu Y, Luo HY, Brendel C, Pinello L, Chui DHK, Wolfe SA, Bauer DE.</t>
  </si>
  <si>
    <t>Blood. 2019 May 23;133(21):2255-2262. doi: 10.1182/blood-2019-01-895094. Epub 2019 Jan 31.</t>
  </si>
  <si>
    <t>Sarno A, Lundb√¶k M, Liabakk NB, Aas PA, Mjelle R, Hagen L, Sousa MML, Krokan HE, Kavli B.</t>
  </si>
  <si>
    <t>Nucleic Acids Res. 2019 May 21;47(9):4569-4585. doi: 10.1093/nar/gkz145.</t>
  </si>
  <si>
    <t>Rees HA, Yeh WH, Liu DR.</t>
  </si>
  <si>
    <t>Nat Commun. 2019 May 17;10(1):2212. doi: 10.1038/s41467-019-09983-4.</t>
  </si>
  <si>
    <t>Connahs H, Tlili S, van Creij J, Loo TYJ, Banerjee TD, Saunders TE, Monteiro A.</t>
  </si>
  <si>
    <t>Nat Med. 2019 May;25(5):776-783. doi: 10.1038/s41591-019-0401-y. Epub 2019 Mar 25.</t>
  </si>
  <si>
    <t>Wienert B, Wyman SK, Richardson CD, Yeh CD, Akcakaya P, Porritt MJ, Morlock M, Vu JT, Kazane KR, Watry HL, Judge LM, Conklin BR, Maresca M, Corn JE.</t>
  </si>
  <si>
    <t>Science. 2019 Apr 19;364(6437):286-289. doi: 10.1126/science.aav9023. Epub 2019 Apr 18.</t>
  </si>
  <si>
    <t>Connelly JP, Pruett-Miller SM.</t>
  </si>
  <si>
    <t>Sci Rep. 2019 Mar 12;9(1):4194. doi: 10.1038/s41598-019-40896-w.</t>
  </si>
  <si>
    <t>Brock CK, Wallin ST, Ruiz OE, Samms KM, Mandal A, Sumner EA, Eisenhoffer GT.</t>
  </si>
  <si>
    <t>Nat Commun. 2019 Mar 5;10(1):1044. doi: 10.1038/s41467-019-09010-6.</t>
  </si>
  <si>
    <t>Clement K, Rees H, Canver MC, Gehrke JM, Farouni R, Hsu JY, Cole MA, Liu DR, Joung JK, Bauer DE, Pinello L.</t>
  </si>
  <si>
    <t>Nelson CE, Wu Y, Gemberling MP, Oliver ML, Waller MA, Bohning JD, Robinson-Hamm JN, Bulaklak K, Castellanos Rivera RM, Collier JH, Asokan A, Gersbach CA.</t>
  </si>
  <si>
    <t>Nat Med. 2019 Mar;25(3):427-432. doi: 10.1038/s41591-019-0344-3. Epub 2019 Feb 18.</t>
  </si>
  <si>
    <t>Wan H, Li J, Chang S, Lin S, Tian Y, Tian X, Wang M, Hu J.</t>
  </si>
  <si>
    <t>Sci Rep. 2019 Feb 28;9(1):3188. doi: 10.1038/s41598-019-39616-1.</t>
  </si>
  <si>
    <t>Raitskin O, Schudoma C, West A, Patron NJ.</t>
  </si>
  <si>
    <t>PLoS One. 2019 Feb 27;14(2):e0211598. doi: 10.1371/journal.pone.0211598. eCollection 2019.</t>
  </si>
  <si>
    <t>Edraki A, Mir A, Ibraheim R, Gainetdinov I, Yoon Y, Song CQ, Cao Y, Gallant J, Xue W, Rivera-P√©rez JA, Sontheimer EJ.</t>
  </si>
  <si>
    <t>Mol Cell. 2019 Feb 21;73(4):714-726.e4. doi: 10.1016/j.molcel.2018.12.003. Epub 2018 Dec 20.</t>
  </si>
  <si>
    <t>Nadakuduti SS, Starker CG, Ko DK, Jayakody TB, Buell CR, Voytas DF, Douches DS.</t>
  </si>
  <si>
    <t>Front Plant Sci. 2019 Feb 8;10:110. doi: 10.3389/fpls.2019.00110. eCollection 2019.</t>
  </si>
  <si>
    <t>Arunsan P, Ittiprasert W, Smout MJ, Cochran CJ, Mann VH, Chaiyadet S, Karinshak SE, Sripa B, Young ND, Sotillo J, Loukas A, Brindley PJ, Laha T.</t>
  </si>
  <si>
    <t>Ittiprasert W, Mann VH, Karinshak SE, Coghlan A, Rinaldi G, Sankaranarayanan G, Chaidee A, Tanno T, Kumkhaek C, Prangtaworn P, Mentink-Kane MM, Cochran CJ, Driguez P, Holroyd N, Tracey A, Rodpai R, Everts B, Hokke CH, Hoffmann KF, Berriman M, Brindley PJ.</t>
  </si>
  <si>
    <t>Lattanzi A, Meneghini V, Pavani G, Amor F, Ramadier S, Felix T, Antoniani C, Masson C, Alibeu O, Lee C, Porteus MH, Bao G, Amendola M, Mavilio F, Miccio A.</t>
  </si>
  <si>
    <t>Mol Ther. 2019 Jan 2;27(1):137-150. doi: 10.1016/j.ymthe.2018.10.008. Epub 2018 Oct 17.</t>
  </si>
  <si>
    <t>Hakim CH, Wasala NB, Nelson CE, Wasala LP, Yue Y, Louderman JA, Lessa TB, Dai A, Zhang K, Jenkins GJ, Nance ME, Pan X, Kodippili K, Yang NN, Chen SJ, Gersbach CA, Duan D.</t>
  </si>
  <si>
    <t>Yamaguchi H, Hopf FW, Li SB, de Lecea L.</t>
  </si>
  <si>
    <t>Nat Commun. 2018 Dec 6;9(1):5211. doi: 10.1038/s41467-018-07566-3.</t>
  </si>
  <si>
    <t>Rees HA, Liu DR.</t>
  </si>
  <si>
    <t>Liang Z, Chen K, Yan Y, Zhang Y, Gao C.</t>
  </si>
  <si>
    <t>Plant Biotechnol J. 2018 Dec;16(12):2053-2062. doi: 10.1111/pbi.12938. Epub 2018 May 29.</t>
  </si>
  <si>
    <t>Murovec J, Guƒçek K, Bohanec B, Avbelj M, Jerala R.</t>
  </si>
  <si>
    <t>Front Plant Sci. 2018 Nov 5;9:1594. doi: 10.3389/fpls.2018.01594. eCollection 2018.</t>
  </si>
  <si>
    <t>Gehrke JM, Cervantes O, Clement MK, Wu Y, Zeng J, Bauer DE, Pinello L, Joung JK.</t>
  </si>
  <si>
    <t>Nat Biotechnol. 2018 Nov;36(10):977-982. doi: 10.1038/nbt.4199. Epub 2018 Jul 30.</t>
  </si>
  <si>
    <t>Ibraheim R, Song CQ, Mir A, Amrani N, Xue W, Sontheimer EJ.</t>
  </si>
  <si>
    <t>Genome Biol. 2018 Sep 19;19(1):137. doi: 10.1186/s13059-018-1515-0.</t>
  </si>
  <si>
    <t>Taheri-Ghahfarokhi A, Taylor BJM, Nitsch R, Lundin A, Cavallo AL, Madeyski-Bengtson K, Karlsson F, Clausen M, Hicks R, Mayr LM, Bohlooly-Y M, Maresca M.</t>
  </si>
  <si>
    <t>Nucleic Acids Res. 2018 Sep 19;46(16):8417-8434. doi: 10.1093/nar/gky653.</t>
  </si>
  <si>
    <t>Lyu Q, Dhagia V, Han Y, Guo B, Wines-Samuelson ME, Christie CK, Yin Q, Slivano OJ, Herring P, Long X, Gupte SA, Miano JM.</t>
  </si>
  <si>
    <t>Arterioscler Thromb Vasc Biol. 2018 Sep;38(9):2184-2190. doi: 10.1161/ATVBAHA.118.311171.</t>
  </si>
  <si>
    <t>Akcakaya P, Bobbin ML, Guo JA, Malagon-Lopez J, Clement K, Garcia SP, Fellows MD, Porritt MJ, Firth MA, Carreras A, Baccega T, Seeliger F, Bjursell M, Tsai SQ, Nguyen NT, Nitsch R, Mayr LM, Pinello L, Bohlooly-Y M, Aryee MJ, Maresca M, Joung JK.</t>
  </si>
  <si>
    <t>Nature. 2018 Sep;561(7723):416-419. doi: 10.1038/s41586-018-0500-9. Epub 2018 Sep 12.</t>
  </si>
  <si>
    <t>Bachas C, Hodzic J, van der Mijn JC, Stoepker C, Verheul HMW, Wolthuis RMF, Felley-Bosco E, van Wieringen WN, van Beusechem VW, Brakenhoff RH, de Menezes RX.</t>
  </si>
  <si>
    <t>BMC Bioinformatics. 2018 Aug 20;19(1):301. doi: 10.1186/s12859-018-2306-z.</t>
  </si>
  <si>
    <t>Nakade S, Mochida K, Kunii A, Nakamae K, Aida T, Tanaka K, Sakamoto N, Sakuma T, Yamamoto T.</t>
  </si>
  <si>
    <t>Nat Commun. 2018 Aug 16;9(1):3270. doi: 10.1038/s41467-018-05773-6.</t>
  </si>
  <si>
    <t>Wienert B, Shin J, Zelin E, Pestal K, Corn JE.</t>
  </si>
  <si>
    <t>PLoS Biol. 2018 Jul 16;16(7):e2005840. doi: 10.1371/journal.pbio.2005840. eCollection 2018 Jul.</t>
  </si>
  <si>
    <t>Iyer V, Boroviak K, Thomas M, Doe B, Riva L, Ryder E, Adams DJ.</t>
  </si>
  <si>
    <t>PLoS Genet. 2018 Jul 9;14(7):e1007503. doi: 10.1371/journal.pgen.1007503. eCollection 2018 Jul.</t>
  </si>
  <si>
    <t>Clarke R, Heler R, MacDougall MS, Yeo NC, Chavez A, Regan M, Hanakahi L, Church GM, Marraffini LA, Merrill BJ.</t>
  </si>
  <si>
    <t>Mol Cell. 2018 Jul 5;71(1):42-55.e8. doi: 10.1016/j.molcel.2018.06.005.</t>
  </si>
  <si>
    <t>Concordet JP, Haeussler M.</t>
  </si>
  <si>
    <t>Nucleic Acids Res. 2018 Jul 2;46(W1):W242-W245. doi: 10.1093/nar/gky354.</t>
  </si>
  <si>
    <t>Clement K, Farouni R, Bauer DE, Pinello L.</t>
  </si>
  <si>
    <t>Bioinformatics. 2018 Jul 1;34(13):i202-i210. doi: 10.1093/bioinformatics/bty264.</t>
  </si>
  <si>
    <t>Riesenberg S, Maricic T.</t>
  </si>
  <si>
    <t>Nat Commun. 2018 Jun 4;9(1):2164. doi: 10.1038/s41467-018-04609-7.</t>
  </si>
  <si>
    <t>Li P, Marino MP, Zou J, Argaw T, Morreale MT, Iaffaldano BJ, Reiser J.</t>
  </si>
  <si>
    <t>Hum Gene Ther Methods. 2018 Jun;29(3):135-145. doi: 10.1089/hgtb.2018.052.</t>
  </si>
  <si>
    <t>Wu CM, Roth TL, Baglaenko Y, Ferri DM, Brauer P, Zuniga-Pflucker JC, Rosbe KW, Wither JE, Marson A, Allen CDC.</t>
  </si>
  <si>
    <t>J Immunol Methods. 2018 Jun;457:33-40. doi: 10.1016/j.jim.2018.03.009. Epub 2018 Mar 31.</t>
  </si>
  <si>
    <t>Brinkman EK, Kousholt AN, Harmsen T, Leemans C, Chen T, Jonkers J, van Steensel B.</t>
  </si>
  <si>
    <t>Nucleic Acids Res. 2018 Jun 1;46(10):e58. doi: 10.1093/nar/gky164.</t>
  </si>
  <si>
    <t>Cho SW, Xu J, Sun R, Mumbach MR, Carter AC, Chen YG, Yost KE, Kim J, He J, Nevins SA, Chin SF, Caldas C, Liu SJ, Horlbeck MA, Lim DA, Weissman JS, Curtis C, Chang HY.</t>
  </si>
  <si>
    <t>Cell. 2018 May 31;173(6):1398-1412.e22. doi: 10.1016/j.cell.2018.03.068. Epub 2018 May 3.</t>
  </si>
  <si>
    <t>Aird EJ, Lovendahl KN, St Martin A, Harris RS, Gordon WR.</t>
  </si>
  <si>
    <t>Commun Biol. 2018 May 31;1:54. doi: 10.1038/s42003-018-0054-2. eCollection 2018.</t>
  </si>
  <si>
    <t>You Q, Zhong Z, Ren Q, Hassan F, Zhang Y, Zhang T.</t>
  </si>
  <si>
    <t>Int J Biol Sci. 2018 May 22;14(8):858-862. doi: 10.7150/ijbs.24581. eCollection 2018.</t>
  </si>
  <si>
    <t>Canver MC, Haeussler M, Bauer DE, Orkin SH, Sanjana NE, Shalem O, Yuan GC, Zhang F, Concordet JP, Pinello L.</t>
  </si>
  <si>
    <t>Nat Protoc. 2018 May;13(5):946-986. doi: 10.1038/nprot.2018.005. Epub 2018 Apr 12.</t>
  </si>
  <si>
    <t>Li B, Zeng C, Dong Y.</t>
  </si>
  <si>
    <t>Nat Protoc. 2018 May;13(5):899-914. doi: 10.1038/nprot.2018.004. Epub 2018 Apr 5.</t>
  </si>
  <si>
    <t>Avivar-Valderas A, McEwen R, Taheri-Ghahfarokhi A, Carnevalli LS, Hardaker EL, Maresca M, Hudson K, Harrington EA, Cruzalegui F.</t>
  </si>
  <si>
    <t>Oncotarget. 2018 Apr 20;9(30):21444-21458. doi: 10.18632/oncotarget.25118. eCollection 2018 Apr 20.</t>
  </si>
  <si>
    <t>Oldrini B, Curiel-Garc√≠a √Å, Marques C, Matia V, Ulu√ßkan √ñ, Gra√±a-Castro O, Torres-Ruiz R, Rodriguez-Perales S, Huse JT, Squatrito M.</t>
  </si>
  <si>
    <t>Nat Commun. 2018 Apr 13;9(1):1466. doi: 10.1038/s41467-018-03731-w.</t>
  </si>
  <si>
    <t>Canver MC, Joung JK, Pinello L.</t>
  </si>
  <si>
    <t>Bjursell M, Porritt MJ, Ericson E, Taheri-Ghahfarokhi A, Clausen M, Magnusson L, Admyre T, Nitsch R, Mayr L, Aasehaug L, Seeliger F, Maresca M, Bohlooly-Y M, Wiseman J.</t>
  </si>
  <si>
    <t>EBioMedicine. 2018 Mar;29:104-111. doi: 10.1016/j.ebiom.2018.02.015. Epub 2018 Feb 19.</t>
  </si>
  <si>
    <t>Williams RM, Senanayake U, Artibani M, Taylor G, Wells D, Ahmed AA, Sauka-Spengler T.</t>
  </si>
  <si>
    <t>Hoshii T, Cifani P, Feng Z, Huang CH, Koche R, Chen CW, Delaney CD, Lowe SW, Kentsis A, Armstrong SA.</t>
  </si>
  <si>
    <t>Cell. 2018 Feb 22;172(5):1007-1021.e17. doi: 10.1016/j.cell.2018.01.032.</t>
  </si>
  <si>
    <t>Li P, Kleinstiver BP, Leon MY, Prew MS, Navarro-Gomez D, Greenwald SH, Pierce EA, Joung JK, Liu Q.</t>
  </si>
  <si>
    <t>Jobst-Schwan T, Schmidt JM, Schneider R, Hoogstraten CA, Ullmann JFP, Schapiro D, Majmundar AJ, Kolb A, Eddy K, Shril S, Braun DA, Poduri A, Hildebrandt F.</t>
  </si>
  <si>
    <t>PLoS One. 2018 Jan 18;13(1):e0191503. doi: 10.1371/journal.pone.0191503. eCollection 2018.</t>
  </si>
  <si>
    <t>Gaj T, Ojala DS, Ekman FK, Byrne LC, Limsirichai P, Schaffer DV.</t>
  </si>
  <si>
    <t>Sci Adv. 2017 Dec 20;3(12):eaar3952. doi: 10.1126/sciadv.aar3952. eCollection 2017 Dec.</t>
  </si>
  <si>
    <t>Puram SV, Tirosh I, Parikh AS, Patel AP, Yizhak K, Gillespie S, Rodman C, Luo CL, Mroz EA, Emerick KS, Deschler DG, Varvares MA, Mylvaganam R, Rozenblatt-Rosen O, Rocco JW, Faquin WC, Lin DT, Regev A, Bernstein BE.</t>
  </si>
  <si>
    <t>Cell. 2017 Dec 14;171(7):1611-1624.e24. doi: 10.1016/j.cell.2017.10.044. Epub 2017 Nov 30.</t>
  </si>
  <si>
    <t>Martin-Malpartida P, Batet M, Kaczmarska Z, Freier R, Gomes T, Arag√≥n E, Zou Y, Wang Q, Xi Q, Ruiz L, Vea A, M√°rquez JA, Massagu√© J, Macias MJ.</t>
  </si>
  <si>
    <t>Nat Commun. 2017 Dec 12;8(1):2070. doi: 10.1038/s41467-017-02054-6.</t>
  </si>
  <si>
    <t>Cancer Cell. 2017 Dec 11;32(6):792-806.e7. doi: 10.1016/j.ccell.2017.10.008. Epub 2017 Nov 16.</t>
  </si>
  <si>
    <t>Nitulescu II, Meyer SC, Wen QJ, Crispino JD, Lemieux ME, Levine RL, Pelish HE, Shair MD.</t>
  </si>
  <si>
    <t>EBioMedicine. 2017 Dec;26:112-125. doi: 10.1016/j.ebiom.2017.11.013. Epub 2017 Nov 21.</t>
  </si>
  <si>
    <t>Amoasii L, Long C, Li H, Mireault AA, Shelton JM, Sanchez-Ortiz E, McAnally JR, Bhattacharyya S, Schmidt F, Grimm D, Hauschka SD, Bassel-Duby R, Olson EN.</t>
  </si>
  <si>
    <t>Gang SS, Castelletto ML, Bryant AS, Yang E, Mancuso N, Lopez JB, Pellegrini M, Hallem EA.</t>
  </si>
  <si>
    <t>PLoS Pathog. 2017 Oct 10;13(10):e1006675. doi: 10.1371/journal.ppat.1006675. eCollection 2017 Oct.</t>
  </si>
  <si>
    <t>Gundry MC, Dever DP, Yudovich D, Bauer DE, Haas S, Wilkinson AC, Singbrant S.</t>
  </si>
  <si>
    <t>Fuster-Garc√≠a C, Garc√≠a-Garc√≠a G, Gonz√°lez-Romero E, Jaijo T, Sequedo MD, Ayuso C, V√°zquez-Manrique RP, Mill√°n JM, Aller E.</t>
  </si>
  <si>
    <t>Mol Ther Nucleic Acids. 2017 Sep 15;8:529-541. doi: 10.1016/j.omtn.2017.08.003. Epub 2017 Aug 12.</t>
  </si>
  <si>
    <t>Butt H, Eid A, Ali Z, Atia MAM, Mokhtar MM, Hassan N, Lee CM, Bao G, Mahfouz MM.</t>
  </si>
  <si>
    <t>Front Plant Sci. 2017 Aug 24;8:1441. doi: 10.3389/fpls.2017.01441. eCollection 2017.</t>
  </si>
  <si>
    <t>Scott T, Moyo B, Nicholson S, Maepa MB, Watashi K, Ely A, Weinberg MS, Arbuthnot P.</t>
  </si>
  <si>
    <t>Sci Rep. 2017 Aug 7;7(1):7401. doi: 10.1038/s41598-017-07642-6.</t>
  </si>
  <si>
    <t>Midic U, Hung PH, Vincent KA, Goheen B, Schupp PG, Chen DD, Bauer DE, VandeVoort CA, Latham KE.</t>
  </si>
  <si>
    <t>Hum Mol Genet. 2017 Jul 15;26(14):2678-2689. doi: 10.1093/hmg/ddx154.</t>
  </si>
  <si>
    <t>Huang J, Chen M, Whitley MJ, Kuo HC, Xu ES, Walens A, Mowery YM, Van Mater D, Eward WC, Cardona DM, Luo L, Ma Y, Lopez OM, Nelson CE, Robinson-Hamm JN, Reddy A, Dave SS, Gersbach CA, Dodd RD, Kirsch DG.</t>
  </si>
  <si>
    <t>Nat Commun. 2017 Jul 10;8:15999. doi: 10.1038/ncomms15999.</t>
  </si>
  <si>
    <t>J Med Genet. 2017 Jul;54(7):490-501. doi: 10.1136/jmedgenet-2016-104296. Epub 2017 Mar 6.</t>
  </si>
  <si>
    <t>Guo Y, VanDusen NJ, Zhang L, Gu W, Sethi I, Guatimosim S, Ma Q, Jardin BD, Ai Y, Zhang D, Chen B, Guo A, Yuan GC, Song LS, Pu WT.</t>
  </si>
  <si>
    <t>Jacobi AM, Rettig GR, Turk R, Collingwood MA, Zeiner SA, Quadros RM, Harms DW, Bonthuis PJ, Gregg C, Ohtsuka M, Gurumurthy CB, Behlke MA.</t>
  </si>
  <si>
    <t>Methods. 2017 May 15;121-122:16-28. doi: 10.1016/j.ymeth.2017.03.021. Epub 2017 Mar 27.</t>
  </si>
  <si>
    <t>Nakamae K, Nishimura Y, Takenaga M, Nakade S, Sakamoto N, Ide H, Sakuma T, Yamamoto T.</t>
  </si>
  <si>
    <t>Bioengineered. 2017 May 4;8(3):302-308. doi: 10.1080/21655979.2017.1313645. Epub 2017 Apr 28.</t>
  </si>
  <si>
    <t>Li B, Zhao W, Luo X, Zhang X, Li C, Zeng C, Dong Y.</t>
  </si>
  <si>
    <t>Canver MC, Lessard S, Pinello L, Wu Y, Ilboudo Y, Stern EN, Needleman AJ, Galact√©ros F, Brugnara C, Kutlar A, McKenzie C, Reid M, Chen DD, Das PP, A Cole M, Zeng J, Kurita R, Nakamura Y, Yuan GC, Lettre G, Bauer DE, Orkin SH.</t>
  </si>
  <si>
    <t>Nat Genet. 2017 Apr;49(4):625-634. doi: 10.1038/ng.3793. Epub 2017 Feb 20.</t>
  </si>
  <si>
    <t>Proc Natl Acad Sci U S A. 2017 Mar 28;114(13):E2739-E2747. doi: 10.1073/pnas.1620507114. Epub 2017 Mar 14.</t>
  </si>
  <si>
    <t>Yu W, Mookherjee S, Chaitankar V, Hiriyanna S, Kim JW, Brooks M, Ataeijannati Y, Sun X, Dong L, Li T, Swaroop A, Wu Z.</t>
  </si>
  <si>
    <t>Nat Commun. 2017 Mar 14;8:14716. doi: 10.1038/ncomms14716.</t>
  </si>
  <si>
    <t>Bengtsson NE, Hall JK, Odom GL, Phelps MP, Andrus CR, Hawkins RD, Hauschka SD, Chamberlain JR, Chamberlain JS.</t>
  </si>
  <si>
    <t>Knipping F, Osborn MJ, Petri K, Tolar J, Glimm H, von Kalle C, Schmidt M, Gabriel R.</t>
  </si>
  <si>
    <t>Mol Ther Methods Clin Dev. 2017 Feb 12;4:213-224. doi: 10.1016/j.omtm.2017.01.005. eCollection 2017 Mar 17.</t>
  </si>
  <si>
    <t>Park J, Lim K, Kim JS, Bae S.</t>
  </si>
  <si>
    <t>Bioinformatics. 2017 Jan 15;33(2):286-288. doi: 10.1093/bioinformatics/btw561. Epub 2016 Aug 24.</t>
  </si>
  <si>
    <t>Knock-In Analysis</t>
  </si>
  <si>
    <t>Off-Target Analysis</t>
  </si>
  <si>
    <t>On-Target Analysis</t>
  </si>
  <si>
    <t>InDel analysis</t>
  </si>
  <si>
    <t>Others</t>
  </si>
  <si>
    <t>Tool Analysis</t>
  </si>
  <si>
    <t>Review</t>
  </si>
  <si>
    <t>PMID</t>
  </si>
  <si>
    <t>Authors</t>
  </si>
  <si>
    <t>Citation</t>
  </si>
  <si>
    <t>First Author</t>
  </si>
  <si>
    <t>Journal/Book</t>
  </si>
  <si>
    <t>Publication Year</t>
  </si>
  <si>
    <t>Create Date</t>
  </si>
  <si>
    <t>PMCID</t>
  </si>
  <si>
    <t>NIHMS ID</t>
  </si>
  <si>
    <t>DOI</t>
  </si>
  <si>
    <t>CRISPR-DAV: CRISPR NGS data analysis and visualization pipeline</t>
  </si>
  <si>
    <t>Wang X, Tilford C, Neuhaus I, Mintier G, Guo Q, Feder JN, Kirov S.</t>
  </si>
  <si>
    <t>Bioinformatics. 2017 Dec 1;33(23):3811-3812. doi: 10.1093/bioinformatics/btx518.</t>
  </si>
  <si>
    <t>Wang X</t>
  </si>
  <si>
    <t>Bioinformatics</t>
  </si>
  <si>
    <t>10.1093/bioinformatics/btx518</t>
  </si>
  <si>
    <t>CRISPRpic: fast and precise analysis for CRISPR-induced mutations via prefixed index counting</t>
  </si>
  <si>
    <t>Lee H, Chang HY, Cho SW, Ji HP.</t>
  </si>
  <si>
    <t>NAR Genom Bioinform. 2020 Jun;2(2):lqaa012. doi: 10.1093/nargab/lqaa012. Epub 2020 Feb 21.</t>
  </si>
  <si>
    <t>Lee H</t>
  </si>
  <si>
    <t>NAR Genom Bioinform</t>
  </si>
  <si>
    <t>PMC7034628</t>
  </si>
  <si>
    <t>10.1093/nargab/lqaa012</t>
  </si>
  <si>
    <t>AlleleProfileR: A versatile tool to identify and profile sequence variants in edited genomes</t>
  </si>
  <si>
    <t>Bruyneel AAN, Colas AR, Karakikes I, Mercola M.</t>
  </si>
  <si>
    <t>PLoS One. 2019 Dec 26;14(12):e0226694. doi: 10.1371/journal.pone.0226694. eCollection 2019.</t>
  </si>
  <si>
    <t>Bruyneel AAN</t>
  </si>
  <si>
    <t>PLoS One</t>
  </si>
  <si>
    <t>PMC6932767</t>
  </si>
  <si>
    <t>10.1371/journal.pone.0226694</t>
  </si>
  <si>
    <t>A qPCR method for genome editing efficiency determination and single-cell clone screening in human cells</t>
  </si>
  <si>
    <t>Li B, Ren N, Yang L, Liu J, Huang Q.</t>
  </si>
  <si>
    <t>Sci Rep. 2019 Dec 11;9(1):18877. doi: 10.1038/s41598-019-55463-6.</t>
  </si>
  <si>
    <t>Li B</t>
  </si>
  <si>
    <t>Sci Rep</t>
  </si>
  <si>
    <t>PMC6906436</t>
  </si>
  <si>
    <t>10.1038/s41598-019-55463-6</t>
  </si>
  <si>
    <t>Highly efficient multiplex human T cell engineering without double-strand breaks using Cas9 base editors</t>
  </si>
  <si>
    <t>Webber BR, Lonetree CL, Kluesner MG, Johnson MJ, Pomeroy EJ, Diers MD, Lahr WS, Draper GM, Slipek NJ, Smeester BA, Lovendahl KN, McElroy AN, Gordon WR, Osborn MJ, Moriarity BS.</t>
  </si>
  <si>
    <t>Nat Commun. 2019 Nov 19;10(1):5222. doi: 10.1038/s41467-019-13007-6.</t>
  </si>
  <si>
    <t>Webber BR</t>
  </si>
  <si>
    <t>Nat Commun</t>
  </si>
  <si>
    <t>PMC6864045</t>
  </si>
  <si>
    <t>10.1038/s41467-019-13007-6</t>
  </si>
  <si>
    <t>A Genetically Engineered Primary Human Natural Killer Cell Platform for Cancer Immunotherapy</t>
  </si>
  <si>
    <t>Pomeroy EJ, Hunzeker JT, Kluesner MG, Lahr WS, Smeester BA, Crosby MR, Lonetree CL, Yamamoto K, Bendzick L, Miller JS, Geller MA, Walcheck B, Felices M, Webber BR, Starr TK, Moriarity BS.</t>
  </si>
  <si>
    <t>Mol Ther. 2020 Jan 8;28(1):52-63. doi: 10.1016/j.ymthe.2019.10.009. Epub 2019 Oct 15.</t>
  </si>
  <si>
    <t>Pomeroy EJ</t>
  </si>
  <si>
    <t>Mol Ther</t>
  </si>
  <si>
    <t>PMC6953961</t>
  </si>
  <si>
    <t>10.1016/j.ymthe.2019.10.009</t>
  </si>
  <si>
    <t>Francisella novicida Cas9 interrogates genomic DNA with very high specificity and can be used for mammalian genome editing</t>
  </si>
  <si>
    <t>Acharya S, Mishra A, Paul D, Ansari AH, Azhar M, Kumar M, Rauthan R, Sharma N, Aich M, Sinha D, Sharma S, Jain S, Ray A, Jain S, Ramalingam S, Maiti S, Chakraborty D.</t>
  </si>
  <si>
    <t>Proc Natl Acad Sci U S A. 2019 Oct 15;116(42):20959-20968. doi: 10.1073/pnas.1818461116. Epub 2019 Sep 30.</t>
  </si>
  <si>
    <t>Acharya S</t>
  </si>
  <si>
    <t>Proc Natl Acad Sci U S A</t>
  </si>
  <si>
    <t>PMC6800334</t>
  </si>
  <si>
    <t>10.1073/pnas.1818461116</t>
  </si>
  <si>
    <t>CRIS.py: A Versatile and High-throughput Analysis Program for CRISPR-based Genome Editing</t>
  </si>
  <si>
    <t>Connelly JP</t>
  </si>
  <si>
    <t>PMC6414496</t>
  </si>
  <si>
    <t>10.1038/s41598-019-40896-w</t>
  </si>
  <si>
    <t>CRISPR-Cas9 genome editing induces megabase-scale chromosomal truncations</t>
  </si>
  <si>
    <t>Cullot G, Boutin J, Toutain J, Prat F, Pennamen P, Rooryck C, Teichmann M, Rousseau E, Lamrissi-Garcia I, Guyonnet-Duperat V, Bibeyran A, Lalanne M, Prouzet-Maul√©on V, Turcq B, Ged C, Blouin JM, Richard E, Dabernat S, Moreau-Gaudry F, Bedel A.</t>
  </si>
  <si>
    <t>Nat Commun. 2019 Mar 8;10(1):1136. doi: 10.1038/s41467-019-09006-2.</t>
  </si>
  <si>
    <t>Cullot G</t>
  </si>
  <si>
    <t>PMC6408493</t>
  </si>
  <si>
    <t>10.1038/s41467-019-09006-2</t>
  </si>
  <si>
    <t>CRISPResso2 provides accurate and rapid genome editing sequence analysis</t>
  </si>
  <si>
    <t>Nat Biotechnol. 2019 Mar;37(3):224-226. doi: 10.1038/s41587-019-0032-3.</t>
  </si>
  <si>
    <t>Clement K</t>
  </si>
  <si>
    <t>Nat Biotechnol</t>
  </si>
  <si>
    <t>PMC6533916</t>
  </si>
  <si>
    <t>NIHMS1019061</t>
  </si>
  <si>
    <t>10.1038/s41587-019-0032-3</t>
  </si>
  <si>
    <t>Development of an Agrobacterium-delivered CRISPR/Cas9 system for wheat genome editing</t>
  </si>
  <si>
    <t>Zhang Z, Hua L, Gupta A, Tricoli D, Edwards KJ, Yang B, Li W.</t>
  </si>
  <si>
    <t>Plant Biotechnol J. 2019 Aug;17(8):1623-1635. doi: 10.1111/pbi.13088. Epub 2019 Mar 12.</t>
  </si>
  <si>
    <t>Zhang Z</t>
  </si>
  <si>
    <t>Plant Biotechnol J</t>
  </si>
  <si>
    <t>PMC6662106</t>
  </si>
  <si>
    <t>10.1111/pbi.13088</t>
  </si>
  <si>
    <t>CRISPR-delivery particles targeting nuclear receptor-interacting protein 1 (Nrip1) in adipose cells to enhance energy expenditure</t>
  </si>
  <si>
    <t>Shen Y, Cohen JL, Nicoloro SM, Kelly M, Yenilmez B, Henriques F, Tsagkaraki E, Edwards YJK, Hu X, Friedline RH, Kim JK, Czech MP.</t>
  </si>
  <si>
    <t>J Biol Chem. 2018 Nov 2;293(44):17291-17305. doi: 10.1074/jbc.RA118.004554. Epub 2018 Sep 6.</t>
  </si>
  <si>
    <t>Shen Y</t>
  </si>
  <si>
    <t>J Biol Chem</t>
  </si>
  <si>
    <t>PMC6222111</t>
  </si>
  <si>
    <t>10.1074/jbc.RA118.004554</t>
  </si>
  <si>
    <t>CRISPRMatch: An Automatic Calculation and Visualization Tool for High-throughput CRISPR Genome-editing Data Analysis</t>
  </si>
  <si>
    <t>You Q</t>
  </si>
  <si>
    <t>Int J Biol Sci</t>
  </si>
  <si>
    <t>PMC6036748</t>
  </si>
  <si>
    <t>10.7150/ijbs.24581</t>
  </si>
  <si>
    <t>Incorporation of bridged nucleic acids into CRISPR RNAs improves Cas9 endonuclease specificity</t>
  </si>
  <si>
    <t>Cromwell CR, Sung K, Park J, Krysler AR, Jovel J, Kim SK, Hubbard BP.</t>
  </si>
  <si>
    <t>Nat Commun. 2018 Apr 13;9(1):1448. doi: 10.1038/s41467-018-03927-0.</t>
  </si>
  <si>
    <t>Cromwell CR</t>
  </si>
  <si>
    <t>PMC5899152</t>
  </si>
  <si>
    <t>10.1038/s41467-018-03927-0</t>
  </si>
  <si>
    <t>'Cold shock' increases the frequency of homology directed repair gene editing in induced pluripotent stem cells</t>
  </si>
  <si>
    <t>Guo Q, Mintier G, Ma-Edmonds M, Storton D, Wang X, Xiao X, Kienzle B, Zhao D, Feder JN.</t>
  </si>
  <si>
    <t>Sci Rep. 2018 Feb 1;8(1):2080. doi: 10.1038/s41598-018-20358-5.</t>
  </si>
  <si>
    <t>Guo Q</t>
  </si>
  <si>
    <t>PMC5794742</t>
  </si>
  <si>
    <t>10.1038/s41598-018-20358-5</t>
  </si>
  <si>
    <t>Accurate analysis of genuine CRISPR editing events with ampliCan</t>
  </si>
  <si>
    <t>Labun K, Guo X, Chavez A, Church G, Gagnon JA, Valen E.</t>
  </si>
  <si>
    <t>Genome Res. 2019 May;29(5):843-847. doi: 10.1101/gr.244293.118. Epub 2019 Mar 8.</t>
  </si>
  <si>
    <t>Labun K</t>
  </si>
  <si>
    <t>Genome Res</t>
  </si>
  <si>
    <t>PMC6499316</t>
  </si>
  <si>
    <t>10.1101/gr.244293.118</t>
  </si>
  <si>
    <t>Generation of novel Il2rg-knockout mice with clustered regularly interspaced short palindromic repeats (CRISPR) and Cas9</t>
  </si>
  <si>
    <t>Byambaa S, Uosaki H, Hara H, Nagao Y, Abe T, Shibata H, Nureki O, Ohmori T, Hanazono Y.</t>
  </si>
  <si>
    <t>Exp Anim. 2020 Apr 24;69(2):189-198. doi: 10.1538/expanim.19-0120. Epub 2019 Dec 4.</t>
  </si>
  <si>
    <t>Byambaa S</t>
  </si>
  <si>
    <t>Exp Anim</t>
  </si>
  <si>
    <t>PMC7220705</t>
  </si>
  <si>
    <t>10.1538/expanim.19-0120</t>
  </si>
  <si>
    <t>Potent Antitumor Activity of Liposomal Irinotecan in an Organoid- and CRISPR-Cas9-Based Murine Model of Gallbladder Cancer</t>
  </si>
  <si>
    <t>Erlangga Z, Wolff K, Poth T, Peltzer A, Nahnsen S, Spielberg S, Timrott K, Woller N, K√ºhnel F, Manns MP, Saborowski A, Vogel A, Saborowski M.</t>
  </si>
  <si>
    <t>Cancers (Basel). 2019 Nov 29;11(12):1904. doi: 10.3390/cancers11121904.</t>
  </si>
  <si>
    <t>Erlangga Z</t>
  </si>
  <si>
    <t>Cancers (Basel)</t>
  </si>
  <si>
    <t>PMC6966678</t>
  </si>
  <si>
    <t>10.3390/cancers11121904</t>
  </si>
  <si>
    <t>CHOPCHOP v3: expanding the CRISPR web toolbox beyond genome editing</t>
  </si>
  <si>
    <t>Labun K, Montague TG, Krause M, Torres Cleuren YN, Tjeldnes H, Valen E.</t>
  </si>
  <si>
    <t>Nucleic Acids Res. 2019 Jul 2;47(W1):W171-W174. doi: 10.1093/nar/gkz365.</t>
  </si>
  <si>
    <t>Nucleic Acids Res</t>
  </si>
  <si>
    <t>PMC6602426</t>
  </si>
  <si>
    <t>10.1093/nar/gkz365</t>
  </si>
  <si>
    <t>Egr1 mediates the effect of insulin on leptin transcription in adipocytes</t>
  </si>
  <si>
    <t>Mohtar O, Ozdemir C, Roy D, Shantaram D, Emili A, Kandror KV.</t>
  </si>
  <si>
    <t>J Biol Chem. 2019 Apr 12;294(15):5784-5789. doi: 10.1074/jbc.AC119.007855. Epub 2019 Mar 7.</t>
  </si>
  <si>
    <t>Mohtar O</t>
  </si>
  <si>
    <t>PMC6463691</t>
  </si>
  <si>
    <t>10.1074/jbc.AC119.007855</t>
  </si>
  <si>
    <t>High-throughput gene targeting and phenotyping in zebrafish using CRISPR/Cas9</t>
  </si>
  <si>
    <t>Varshney GK, Pei W, LaFave MC, Idol J, Xu L, Gallardo V, Carrington B, Bishop K, Jones M, Li M, Harper U, Huang SC, Prakash A, Chen W, Sood R, Ledin J, Burgess SM.</t>
  </si>
  <si>
    <t>Genome Res. 2015 Jul;25(7):1030-42. doi: 10.1101/gr.186379.114. Epub 2015 Jun 5.</t>
  </si>
  <si>
    <t>Varshney GK</t>
  </si>
  <si>
    <t>PMC4484386</t>
  </si>
  <si>
    <t>10.1101/gr.186379.114</t>
  </si>
  <si>
    <t>Efficient targeted integration directed by short homology in zebrafish and mammalian cells</t>
  </si>
  <si>
    <t>Wierson WA, Welker JM, Almeida MP, Mann CM, Webster DA, Torrie ME, Weiss TJ, Kambakam S, Vollbrecht MK, Lan M, McKeighan KC, Levey J, Ming Z, Wehmeier A, Mikelson CS, Haltom JA, Kwan KM, Chien CB, Balciunas D, Ekker SC, Clark KJ, Webber BR, Moriarity BS, Solin SL, Carlson DF, Dobbs DL, McGrail M, Essner J.</t>
  </si>
  <si>
    <t>Elife. 2020 May 15;9:e53968. doi: 10.7554/eLife.53968.</t>
  </si>
  <si>
    <t>Wierson WA</t>
  </si>
  <si>
    <t>Elife</t>
  </si>
  <si>
    <t>PMC7228771</t>
  </si>
  <si>
    <t>10.7554/eLife.53968</t>
  </si>
  <si>
    <t>Behavioral Characterization of dmrt3a Mutant Zebrafish Reveals Crucial Aspects of Vertebrate Locomotion through Phenotypes Related to Acceleration</t>
  </si>
  <si>
    <t>Del Pozo A, Manuel R, Iglesias Gonzalez AB, Koning HK, Habicher J, Zhang H, Allalou A, Kullander K, Boije H.</t>
  </si>
  <si>
    <t>eNeuro. 2020 May 18;7(3):ENEURO.0047-20.2020. doi: 10.1523/ENEURO.0047-20.2020. Print 2020 May/Jun.</t>
  </si>
  <si>
    <t>Del Pozo A</t>
  </si>
  <si>
    <t>eNeuro</t>
  </si>
  <si>
    <t>PMC7235372</t>
  </si>
  <si>
    <t>10.1523/ENEURO.0047-20.2020</t>
  </si>
  <si>
    <t>CRISPR/Cas9 mediated genetic resource for unknown kinase and phosphatase genes in Drosophila</t>
  </si>
  <si>
    <t>Wu M, Zhang X, Wei W, Long L, An S, Gao G.</t>
  </si>
  <si>
    <t>Sci Rep. 2020 Apr 30;10(1):7383. doi: 10.1038/s41598-020-64253-4.</t>
  </si>
  <si>
    <t>Wu M</t>
  </si>
  <si>
    <t>PMC7193564</t>
  </si>
  <si>
    <t>10.1038/s41598-020-64253-4</t>
  </si>
  <si>
    <t>Uptake of osteoblast-derived extracellular vesicles promotes the differentiation of osteoclasts in the zebrafish scale</t>
  </si>
  <si>
    <t>Kobayashi-Sun J, Yamamori S, Kondo M, Kuroda J, Ikegame M, Suzuki N, Kitamura KI, Hattori A, Yamaguchi M, Kobayashi I.</t>
  </si>
  <si>
    <t>Commun Biol. 2020 Apr 23;3(1):190. doi: 10.1038/s42003-020-0925-1.</t>
  </si>
  <si>
    <t>Kobayashi-Sun J</t>
  </si>
  <si>
    <t>Commun Biol</t>
  </si>
  <si>
    <t>PMC7181839</t>
  </si>
  <si>
    <t>10.1038/s42003-020-0925-1</t>
  </si>
  <si>
    <t>Genetic compensation in a stable slc25a46 mutant zebrafish: A case for using F0 CRISPR mutagenesis to study phenotypes caused by inherited disease</t>
  </si>
  <si>
    <t>Buglo E, Sarmiento E, Martuscelli NB, Sant DW, Danzi MC, Abrams AJ, Dallman JE, Z√ºchner S.</t>
  </si>
  <si>
    <t>PLoS One. 2020 Mar 24;15(3):e0230566. doi: 10.1371/journal.pone.0230566. eCollection 2020.</t>
  </si>
  <si>
    <t>Buglo E</t>
  </si>
  <si>
    <t>PMC7092968</t>
  </si>
  <si>
    <t>10.1371/journal.pone.0230566</t>
  </si>
  <si>
    <t>MultiFRAGing: Rapid and Simultaneous Genotyping of Multiple Alleles in a Single Reaction</t>
  </si>
  <si>
    <t>Petree C, Varshney GK.</t>
  </si>
  <si>
    <t>Sci Rep. 2020 Feb 21;10(1):3172. doi: 10.1038/s41598-020-59986-1.</t>
  </si>
  <si>
    <t>Petree C</t>
  </si>
  <si>
    <t>PMC7035419</t>
  </si>
  <si>
    <t>10.1038/s41598-020-59986-1</t>
  </si>
  <si>
    <t>Generation and Characterization of a CRISPR/Cas9 -Induced 3-mst Deficient Zebrafish</t>
  </si>
  <si>
    <t>Katsouda A, Peleli M, Asimakopoulou A, Papapetropoulos A, Beis D.</t>
  </si>
  <si>
    <t>Biomolecules. 2020 Feb 17;10(2):317. doi: 10.3390/biom10020317.</t>
  </si>
  <si>
    <t>Katsouda A</t>
  </si>
  <si>
    <t>Biomolecules</t>
  </si>
  <si>
    <t>PMC7072312</t>
  </si>
  <si>
    <t>10.3390/biom10020317</t>
  </si>
  <si>
    <t>REEP5 depletion causes sarco-endoplasmic reticulum vacuolization and cardiac functional defects</t>
  </si>
  <si>
    <t>Lee SH, Hadipour-Lakmehsari S, Murthy HR, Gibb N, Miyake T, Teng ACT, Cosme J, Yu JC, Moon M, Lim S, Wong V, Liu P, Billia F, Fernandez-Gonzalez R, Stagljar I, Sharma P, Kislinger T, Scott IC, Gramolini AO.</t>
  </si>
  <si>
    <t>Nat Commun. 2020 Feb 19;11(1):965. doi: 10.1038/s41467-019-14143-9.</t>
  </si>
  <si>
    <t>Lee SH</t>
  </si>
  <si>
    <t>PMC7031342</t>
  </si>
  <si>
    <t>10.1038/s41467-019-14143-9</t>
  </si>
  <si>
    <t>Translation elongation factor 1A2 is encoded by one of four closely related eef1a genes and is dispensable for survival in zebrafish</t>
  </si>
  <si>
    <t>Idigo NJ, Soares DC, Abbott CM.</t>
  </si>
  <si>
    <t>Biosci Rep. 2020 Jan 31;40(1):BSR20194191. doi: 10.1042/BSR20194191.</t>
  </si>
  <si>
    <t>Idigo NJ</t>
  </si>
  <si>
    <t>Biosci Rep</t>
  </si>
  <si>
    <t>PMC6997148</t>
  </si>
  <si>
    <t>10.1042/BSR20194191</t>
  </si>
  <si>
    <t>Phenome-based approach identifies RIC1-linked Mendelian syndrome through zebrafish models, biobank associations and clinical studies</t>
  </si>
  <si>
    <t>Unlu G, Qi X, Gamazon ER, Melville DB, Patel N, Rushing AR, Hashem M, Al-Faifi A, Chen R, Li B, Cox NJ, Alkuraya FS, Knapik EW.</t>
  </si>
  <si>
    <t>Nat Med. 2020 Jan;26(1):98-109. doi: 10.1038/s41591-019-0705-y. Epub 2020 Jan 13.</t>
  </si>
  <si>
    <t>Unlu G</t>
  </si>
  <si>
    <t>Nat Med</t>
  </si>
  <si>
    <t>PMC7147997</t>
  </si>
  <si>
    <t>NIHMS1543382</t>
  </si>
  <si>
    <t>10.1038/s41591-019-0705-y</t>
  </si>
  <si>
    <t>Forward genetic approach for behavioral neuroscience using animal models</t>
  </si>
  <si>
    <t>Funato H.</t>
  </si>
  <si>
    <t>Proc Jpn Acad Ser B Phys Biol Sci. 2020;96(1):10-31. doi: 10.2183/pjab.96.002.</t>
  </si>
  <si>
    <t>Funato H</t>
  </si>
  <si>
    <t>Proc Jpn Acad Ser B Phys Biol Sci</t>
  </si>
  <si>
    <t>PMC6974404</t>
  </si>
  <si>
    <t>10.2183/pjab.96.002</t>
  </si>
  <si>
    <t>Systematic genome editing of the genes on zebrafish Chromosome 1 by CRISPR/Cas9</t>
  </si>
  <si>
    <t>Sun Y, Zhang B, Luo L, Shi DL, Wang H, Cui Z, Huang H, Cao Y, Shu X, Zhang W, Zhou J, Li Y, Du J, Zhao Q, Chen J, Zhong H, Zhong TP, Li L, Xiong JW, Peng J, Xiao W, Zhang J, Yao J, Yin Z, Mo X, Peng G, Zhu J, Chen Y, Zhou Y, Liu D, Pan W, Zhang Y, Ruan H, Liu F, Zhu Z, Meng A; ZAKOC Consortium.</t>
  </si>
  <si>
    <t>Genome Res. 2019 Dec 12;30(1):118-26. doi: 10.1101/gr.248559.119. Online ahead of print.</t>
  </si>
  <si>
    <t>Sun Y</t>
  </si>
  <si>
    <t>PMC6961580</t>
  </si>
  <si>
    <t>10.1101/gr.248559.119</t>
  </si>
  <si>
    <t>SpCas9 activity prediction by DeepSpCas9, a deep learning-based model with high generalization performance</t>
  </si>
  <si>
    <t>Kim HK, Kim Y, Lee S, Min S, Bae JY, Choi JW, Park J, Jung D, Yoon S, Kim HH.</t>
  </si>
  <si>
    <t>Sci Adv. 2019 Nov 6;5(11):eaax9249. doi: 10.1126/sciadv.aax9249. eCollection 2019 Nov.</t>
  </si>
  <si>
    <t>Kim HK</t>
  </si>
  <si>
    <t>Sci Adv</t>
  </si>
  <si>
    <t>PMC6834390</t>
  </si>
  <si>
    <t>10.1126/sciadv.aax9249</t>
  </si>
  <si>
    <t>Highly Efficient CRISPR-Cas9-Based Methods for Generating Deletion Mutations and F0 Embryos that Lack Gene Function in Zebrafish</t>
  </si>
  <si>
    <t>Hoshijima K, Jurynec MJ, Klatt Shaw D, Jacobi AM, Behlke MA, Grunwald DJ.</t>
  </si>
  <si>
    <t>Dev Cell. 2019 Dec 2;51(5):645-657.e4. doi: 10.1016/j.devcel.2019.10.004. Epub 2019 Nov 7.</t>
  </si>
  <si>
    <t>Hoshijima K</t>
  </si>
  <si>
    <t>Dev Cell</t>
  </si>
  <si>
    <t>PMC6891219</t>
  </si>
  <si>
    <t>NIHMS1542498</t>
  </si>
  <si>
    <t>10.1016/j.devcel.2019.10.004</t>
  </si>
  <si>
    <t>Analysis of Single Nucleotide Variants in CRISPR-Cas9 Edited Zebrafish Exomes Shows No Evidence of Off-Target Inflation</t>
  </si>
  <si>
    <t>Mooney MR, Davis EE, Katsanis N.</t>
  </si>
  <si>
    <t>Front Genet. 2019 Oct 11;10:949. doi: 10.3389/fgene.2019.00949. eCollection 2019.</t>
  </si>
  <si>
    <t>Mooney MR</t>
  </si>
  <si>
    <t>Front Genet</t>
  </si>
  <si>
    <t>PMC6797590</t>
  </si>
  <si>
    <t>10.3389/fgene.2019.00949</t>
  </si>
  <si>
    <t>Use of Zebrafish in Drug Discovery Toxicology</t>
  </si>
  <si>
    <t>Cassar S, Adatto I, Freeman JL, Gamse JT, Iturria I, Lawrence C, Muriana A, Peterson RT, Van Cruchten S, Zon LI.</t>
  </si>
  <si>
    <t>Chem Res Toxicol. 2020 Jan 21;33(1):95-118. doi: 10.1021/acs.chemrestox.9b00335. Epub 2019 Nov 16.</t>
  </si>
  <si>
    <t>Cassar S</t>
  </si>
  <si>
    <t>Chem Res Toxicol</t>
  </si>
  <si>
    <t>PMC7162671</t>
  </si>
  <si>
    <t>NIHMS1579617</t>
  </si>
  <si>
    <t>10.1021/acs.chemrestox.9b00335</t>
  </si>
  <si>
    <t>CDK2 kinase activity is a regulator of male germ cell fate</t>
  </si>
  <si>
    <t>Singh P, Patel RK, Palmer N, Grenier JK, Paduch D, Kaldis P, Grimson A, Schimenti JC.</t>
  </si>
  <si>
    <t>Development. 2019 Nov 6;146(21):dev180273. doi: 10.1242/dev.180273.</t>
  </si>
  <si>
    <t>Singh P</t>
  </si>
  <si>
    <t>Development</t>
  </si>
  <si>
    <t>PMC6857589</t>
  </si>
  <si>
    <t>10.1242/dev.180273</t>
  </si>
  <si>
    <t>Enrichment of hematopoietic stem/progenitor cells in the zebrafish kidney</t>
  </si>
  <si>
    <t>Kobayashi I, Kondo M, Yamamori S, Kobayashi-Sun J, Taniguchi M, Kanemaru K, Katakura F, Traver D.</t>
  </si>
  <si>
    <t>Sci Rep. 2019 Oct 2;9(1):14205. doi: 10.1038/s41598-019-50672-5.</t>
  </si>
  <si>
    <t>Kobayashi I</t>
  </si>
  <si>
    <t>PMC6775131</t>
  </si>
  <si>
    <t>10.1038/s41598-019-50672-5</t>
  </si>
  <si>
    <t>PCP and Wnt pathway components act in parallel during zebrafish mechanosensory hair cell orientation</t>
  </si>
  <si>
    <t>Navajas Acedo J, Voas MG, Alexander R, Woolley T, Unruh JR, Li H, Moens C, Piotrowski T.</t>
  </si>
  <si>
    <t>Nat Commun. 2019 Sep 5;10(1):3993. doi: 10.1038/s41467-019-12005-y.</t>
  </si>
  <si>
    <t>Navajas Acedo J</t>
  </si>
  <si>
    <t>PMC6728366</t>
  </si>
  <si>
    <t>10.1038/s41467-019-12005-y</t>
  </si>
  <si>
    <t>MicroRNA-mediated control of developmental lymphangiogenesis</t>
  </si>
  <si>
    <t>Jung HM, Hu CT, Fister AM, Davis AE, Castranova D, Pham VN, Price LM, Weinstein BM.</t>
  </si>
  <si>
    <t>Elife. 2019 Sep 3;8:e46007. doi: 10.7554/eLife.46007.</t>
  </si>
  <si>
    <t>Jung HM</t>
  </si>
  <si>
    <t>PMC6721793</t>
  </si>
  <si>
    <t>10.7554/eLife.46007</t>
  </si>
  <si>
    <t>Therapeutic Silencing of Centromere Protein X Ameliorates Hyperglycemia in Zebrafish and Mouse Models of Type 2 Diabetes Mellitus</t>
  </si>
  <si>
    <t>Zang L, Shimada Y, Nakayama H, Chen W, Okamoto A, Koide H, Oku N, Dewa T, Shiota M, Nishimura N.</t>
  </si>
  <si>
    <t>Front Genet. 2019 Jul 29;10:693. doi: 10.3389/fgene.2019.00693. eCollection 2019.</t>
  </si>
  <si>
    <t>Zang L</t>
  </si>
  <si>
    <t>PMC6681619</t>
  </si>
  <si>
    <t>10.3389/fgene.2019.00693</t>
  </si>
  <si>
    <t>The zebrafish subcortical social brain as a model for studying social behavior disorders</t>
  </si>
  <si>
    <t>Geng Y, Peterson RT.</t>
  </si>
  <si>
    <t>Dis Model Mech. 2019 Aug 6;12(8):dmm039446. doi: 10.1242/dmm.039446.</t>
  </si>
  <si>
    <t>Geng Y</t>
  </si>
  <si>
    <t>Dis Model Mech</t>
  </si>
  <si>
    <t>PMC6737945</t>
  </si>
  <si>
    <t>10.1242/dmm.039446</t>
  </si>
  <si>
    <t>A predicted deleterious allele of the essential meiosis gene MND1, present in ~‚Äâ3% of East Asians, does not disrupt reproduction in mice</t>
  </si>
  <si>
    <t>Tran TN, Martinez J, Schimenti JC.</t>
  </si>
  <si>
    <t>Mol Hum Reprod. 2019 Oct 28;25(10):668-673. doi: 10.1093/molehr/gaz048.</t>
  </si>
  <si>
    <t>Tran TN</t>
  </si>
  <si>
    <t>Mol Hum Reprod</t>
  </si>
  <si>
    <t>PMC6821341</t>
  </si>
  <si>
    <t>10.1093/molehr/gaz048</t>
  </si>
  <si>
    <t>TAF1, associated with intellectual disability in humans, is essential for embryogenesis and regulates neurodevelopmental processes in zebrafish</t>
  </si>
  <si>
    <t>Gudmundsson S, Wilbe M, Filipek-G√≥rniok B, Molin AM, Ekvall S, Johansson J, Allalou A, Gylje H, Kalscheuer VM, Ledin J, Anner√©n G, Bondeson ML.</t>
  </si>
  <si>
    <t>Sci Rep. 2019 Jul 24;9(1):10730. doi: 10.1038/s41598-019-46632-8.</t>
  </si>
  <si>
    <t>Gudmundsson S</t>
  </si>
  <si>
    <t>PMC6656882</t>
  </si>
  <si>
    <t>10.1038/s41598-019-46632-8</t>
  </si>
  <si>
    <t>Altered Swimming Behaviors in Zebrafish Larvae Lacking Cannabinoid Receptor 2</t>
  </si>
  <si>
    <t>Acevedo-Canabal A, Col√≥n-Cruz L, Rodriguez-Morales R, Varshney GK, Burgess S, Gonz√°lez-Sep√∫lveda L, Yudowski G, Behra M.</t>
  </si>
  <si>
    <t>Cannabis Cannabinoid Res. 2019 Jun 14;4(2):88-101. doi: 10.1089/can.2018.0025. eCollection 2019.</t>
  </si>
  <si>
    <t>Acevedo-Canabal A</t>
  </si>
  <si>
    <t>Cannabis Cannabinoid Res</t>
  </si>
  <si>
    <t>PMC6590727</t>
  </si>
  <si>
    <t>10.1089/can.2018.0025</t>
  </si>
  <si>
    <t>Aplnra/b Sequentially Regulate Organ Left-Right Patterning via Distinct Mechanisms</t>
  </si>
  <si>
    <t>Zhu C, Guo Z, Zhang Y, Liu M, Chen B, Cao K, Wu Y, Yang M, Yin W, Zhao H, Tai H, Ou Y, Yu X, Liu C, Li S, Su B, Feng Y, Huang S.</t>
  </si>
  <si>
    <t>Int J Biol Sci. 2019 May 11;15(6):1225-1239. doi: 10.7150/ijbs.30100. eCollection 2019.</t>
  </si>
  <si>
    <t>Zhu C</t>
  </si>
  <si>
    <t>PMC6567806</t>
  </si>
  <si>
    <t>10.7150/ijbs.30100</t>
  </si>
  <si>
    <t>Detailed analysis of chick optic fissure closure reveals Netrin-1 as an essential mediator of epithelial fusion</t>
  </si>
  <si>
    <t>Hardy H, Prendergast JG, Patel A, Dutta S, Trejo-Reveles V, Kroeger H, Yung AR, Goodrich LV, Brooks B, Sowden JC, Rainger J.</t>
  </si>
  <si>
    <t>Elife. 2019 Jun 4;8:e43877. doi: 10.7554/eLife.43877.</t>
  </si>
  <si>
    <t>Hardy H</t>
  </si>
  <si>
    <t>PMC6606025</t>
  </si>
  <si>
    <t>10.7554/eLife.43877</t>
  </si>
  <si>
    <t>Cul4a promotes zebrafish primitive erythropoiesis via upregulating scl and gata1 expression</t>
  </si>
  <si>
    <t>Yang F, Hu H, Liu Y, Shao M, Shao C, Gong Y.</t>
  </si>
  <si>
    <t>Cell Death Dis. 2019 May 17;10(6):388. doi: 10.1038/s41419-019-1629-7.</t>
  </si>
  <si>
    <t>Yang F</t>
  </si>
  <si>
    <t>Cell Death Dis</t>
  </si>
  <si>
    <t>PMC6525236</t>
  </si>
  <si>
    <t>10.1038/s41419-019-1629-7</t>
  </si>
  <si>
    <t>Loss of function of Colgalt1 disrupts collagen post-translational modification and causes musculoskeletal defects</t>
  </si>
  <si>
    <t>Geister KA, Lopez-Jimenez AJ, Houghtaling S, Ho TH, Vanacore R, Beier DR.</t>
  </si>
  <si>
    <t>Dis Model Mech. 2019 Jun 17;12(6):dmm037176. doi: 10.1242/dmm.037176.</t>
  </si>
  <si>
    <t>Geister KA</t>
  </si>
  <si>
    <t>PMC6602307</t>
  </si>
  <si>
    <t>10.1242/dmm.037176</t>
  </si>
  <si>
    <t>Unified energetics analysis unravels SpCas9 cleavage activity for optimal gRNA design</t>
  </si>
  <si>
    <t>Zhang D, Hurst T, Duan D, Chen SJ.</t>
  </si>
  <si>
    <t>Proc Natl Acad Sci U S A. 2019 Apr 30;116(18):8693-8698. doi: 10.1073/pnas.1820523116. Epub 2019 Apr 15.</t>
  </si>
  <si>
    <t>Zhang D</t>
  </si>
  <si>
    <t>PMC6500161</t>
  </si>
  <si>
    <t>10.1073/pnas.1820523116</t>
  </si>
  <si>
    <t>Expanding the CRISPR Toolbox in Zebrafish for Studying Development and Disease</t>
  </si>
  <si>
    <t>Liu K, Petree C, Requena T, Varshney P, Varshney GK.</t>
  </si>
  <si>
    <t>Front Cell Dev Biol. 2019 Mar 4;7:13. doi: 10.3389/fcell.2019.00013. eCollection 2019.</t>
  </si>
  <si>
    <t>Liu K</t>
  </si>
  <si>
    <t>Front Cell Dev Biol</t>
  </si>
  <si>
    <t>PMC6409501</t>
  </si>
  <si>
    <t>10.3389/fcell.2019.00013</t>
  </si>
  <si>
    <t>GRIK5 Genetically Regulated Expression Associated with Eye and Vascular Phenomes: Discovery through Iteration among Biobanks, Electronic Health Records, and Zebrafish</t>
  </si>
  <si>
    <t>Unlu G, Gamazon ER, Qi X, Levic DS, Bastarache L, Denny JC, Roden DM, Mayzus I, Breyer M, Zhong X, Konkashbaev AI, Rzhetsky A, Knapik EW, Cox NJ.</t>
  </si>
  <si>
    <t>Am J Hum Genet. 2019 Mar 7;104(3):503-519. doi: 10.1016/j.ajhg.2019.01.017. Epub 2019 Feb 28.</t>
  </si>
  <si>
    <t>Am J Hum Genet</t>
  </si>
  <si>
    <t>PMC6407495</t>
  </si>
  <si>
    <t>10.1016/j.ajhg.2019.01.017</t>
  </si>
  <si>
    <t>On Zebrafish Disease Models and Matters of the Heart</t>
  </si>
  <si>
    <t>Giardoglou P, Beis D.</t>
  </si>
  <si>
    <t>Biomedicines. 2019 Feb 28;7(1):15. doi: 10.3390/biomedicines7010015.</t>
  </si>
  <si>
    <t>Giardoglou P</t>
  </si>
  <si>
    <t>Biomedicines</t>
  </si>
  <si>
    <t>PMC6466020</t>
  </si>
  <si>
    <t>10.3390/biomedicines7010015</t>
  </si>
  <si>
    <t>Female-biased embryonic death from inflammation induced by genomic instability</t>
  </si>
  <si>
    <t>McNairn AJ, Chuang CH, Bloom JC, Wallace MD, Schimenti JC.</t>
  </si>
  <si>
    <t>Nature. 2019 Mar;567(7746):105-108. doi: 10.1038/s41586-019-0936-6. Epub 2019 Feb 20.</t>
  </si>
  <si>
    <t>McNairn AJ</t>
  </si>
  <si>
    <t>Nature</t>
  </si>
  <si>
    <t>PMC6497049</t>
  </si>
  <si>
    <t>NIHMS1518854</t>
  </si>
  <si>
    <t>10.1038/s41586-019-0936-6</t>
  </si>
  <si>
    <t>Compensatory growth renders Tcf7l1a dispensable for eye formation despite its requirement in eye field specification</t>
  </si>
  <si>
    <t>Young RM, Hawkins TA, Cavodeassi F, Stickney HL, Schwarz Q, Lawrence LM, Wierzbicki C, Cheng BY, Luo J, Ambrosio EM, Klosner A, Sealy IM, Rowell J, Trivedi CA, Bianco IH, Allende ML, Busch-Nentwich EM, Gestri G, Wilson SW.</t>
  </si>
  <si>
    <t>Elife. 2019 Feb 19;8:e40093. doi: 10.7554/eLife.40093.</t>
  </si>
  <si>
    <t>Young RM</t>
  </si>
  <si>
    <t>PMC6380838</t>
  </si>
  <si>
    <t>10.7554/eLife.40093</t>
  </si>
  <si>
    <t>Vitamin D Stimulates Cardiomyocyte Proliferation and Controls Organ Size and Regeneration in Zebrafish</t>
  </si>
  <si>
    <t>Han Y, Chen A, Umansky KB, Oonk KA, Choi WY, Dickson AL, Ou J, Cigliola V, Yifa O, Cao J, Tornini VA, Cox BD, Tzahor E, Poss KD.</t>
  </si>
  <si>
    <t>Dev Cell. 2019 Mar 25;48(6):853-863.e5. doi: 10.1016/j.devcel.2019.01.001. Epub 2019 Jan 31.</t>
  </si>
  <si>
    <t>Han Y</t>
  </si>
  <si>
    <t>PMC6435404</t>
  </si>
  <si>
    <t>NIHMS1518063</t>
  </si>
  <si>
    <t>10.1016/j.devcel.2019.01.001</t>
  </si>
  <si>
    <t>Human Semaphorin 3 Variants Link Melanocortin Circuit Development and Energy Balance</t>
  </si>
  <si>
    <t>van der Klaauw AA, Croizier S, Mendes de Oliveira E, Stadler LKJ, Park S, Kong Y, Banton MC, Tandon P, Hendricks AE, Keogh JM, Riley SE, Papadia S, Henning E, Bounds R, Bochukova EG, Mistry V, O'Rahilly S, Simerly RB; INTERVAL; UK10K Consortium, Minchin JEN, Barroso I, Jones EY, Bouret SG, Farooqi IS.</t>
  </si>
  <si>
    <t>Cell. 2019 Feb 7;176(4):729-742.e18. doi: 10.1016/j.cell.2018.12.009. Epub 2019 Jan 17.</t>
  </si>
  <si>
    <t>van der Klaauw AA</t>
  </si>
  <si>
    <t>Cell</t>
  </si>
  <si>
    <t>PMC6370916</t>
  </si>
  <si>
    <t>10.1016/j.cell.2018.12.009</t>
  </si>
  <si>
    <t>Aberrant RNA splicing is the major pathogenic effect in a knock-in mouse model of the dominantly inherited c.1430A&gt;G human RPE65 mutation</t>
  </si>
  <si>
    <t>Li Y, Furhang R, Ray A, Duncan T, Soucy J, Mahdi R, Chaitankar V, Gieser L, Poliakov E, Qian H, Liu P, Dong L, Rogozin IB, Redmond TM.</t>
  </si>
  <si>
    <t>Hum Mutat. 2019 Apr;40(4):426-443. doi: 10.1002/humu.23706. Epub 2019 Jan 25.</t>
  </si>
  <si>
    <t>Li Y</t>
  </si>
  <si>
    <t>Hum Mutat</t>
  </si>
  <si>
    <t>PMC6425930</t>
  </si>
  <si>
    <t>NIHMS1005978</t>
  </si>
  <si>
    <t>10.1002/humu.23706</t>
  </si>
  <si>
    <t>The phenotypic landscape of a Tbc1d24 mutant mouse includes convulsive seizures resembling human early infantile epileptic encephalopathy</t>
  </si>
  <si>
    <t>Tona R, Chen W, Nakano Y, Reyes LD, Petralia RS, Wang YX, Starost MF, Wafa TT, Morell RJ, Cravedi KD, du Hoffmann J, Miyoshi T, Munasinghe JP, Fitzgerald TS, Chudasama Y, Omori K, Pierpaoli C, Banfi B, Dong L, Belyantseva IA, Friedman TB.</t>
  </si>
  <si>
    <t>Hum Mol Genet. 2019 May 1;28(9):1530-1547. doi: 10.1093/hmg/ddy445.</t>
  </si>
  <si>
    <t>Tona R</t>
  </si>
  <si>
    <t>Hum Mol Genet</t>
  </si>
  <si>
    <t>PMC6466106</t>
  </si>
  <si>
    <t>10.1093/hmg/ddy445</t>
  </si>
  <si>
    <t>The mineralocorticoid receptor is essential for stress axis regulation in zebrafish larvae</t>
  </si>
  <si>
    <t>Faught E, Vijayan MM.</t>
  </si>
  <si>
    <t>Sci Rep. 2018 Dec 27;8(1):18081. doi: 10.1038/s41598-018-36681-w.</t>
  </si>
  <si>
    <t>Faught E</t>
  </si>
  <si>
    <t>PMC6308233</t>
  </si>
  <si>
    <t>10.1038/s41598-018-36681-w</t>
  </si>
  <si>
    <t>Multiplexed CRISPR/Cas9-mediated knockout of 19 Fanconi anemia pathway genes in zebrafish revealed their roles in growth, sexual development and fertility</t>
  </si>
  <si>
    <t>Ramanagoudr-Bhojappa R, Carrington B, Ramaswami M, Bishop K, Robbins GM, Jones M, Harper U, Frederickson SC, Kimble DC, Sood R, Chandrasekharappa SC.</t>
  </si>
  <si>
    <t>PLoS Genet. 2018 Dec 12;14(12):e1007821. doi: 10.1371/journal.pgen.1007821. eCollection 2018 Dec.</t>
  </si>
  <si>
    <t>Ramanagoudr-Bhojappa R</t>
  </si>
  <si>
    <t>PLoS Genet</t>
  </si>
  <si>
    <t>PMC6328202</t>
  </si>
  <si>
    <t>10.1371/journal.pgen.1007821</t>
  </si>
  <si>
    <t>Screening for insulin-independent pathways that modulate glucose homeostasis identifies androgen receptor antagonists</t>
  </si>
  <si>
    <t>Mullapudi ST, Helker CS, Boezio GL, Maischein HM, Sokol AM, Guenther S, Matsuda H, Kubicek S, Graumann J, Yang YHC, Stainier DY.</t>
  </si>
  <si>
    <t>Elife. 2018 Dec 6;7:e42209. doi: 10.7554/eLife.42209.</t>
  </si>
  <si>
    <t>Mullapudi ST</t>
  </si>
  <si>
    <t>PMC6300353</t>
  </si>
  <si>
    <t>10.7554/eLife.42209</t>
  </si>
  <si>
    <t>CRISPR/Cas9-Mediated Deletion of Large Genomic Fragments in Soybean</t>
  </si>
  <si>
    <t>Cai Y, Chen L, Sun S, Wu C, Yao W, Jiang B, Han T, Hou W.</t>
  </si>
  <si>
    <t>Int J Mol Sci. 2018 Dec 1;19(12):3835. doi: 10.3390/ijms19123835.</t>
  </si>
  <si>
    <t>Cai Y</t>
  </si>
  <si>
    <t>Int J Mol Sci</t>
  </si>
  <si>
    <t>PMC6321276</t>
  </si>
  <si>
    <t>10.3390/ijms19123835</t>
  </si>
  <si>
    <t>Targeted deletion of an NRL- and CRX-regulated alternative promoter specifically silences FERM and PDZ domain containing 1 (Frmpd1) in rod photoreceptors</t>
  </si>
  <si>
    <t>Campla CK, Mast H, Dong L, Lei J, Halford S, Sekaran S, Swaroop A.</t>
  </si>
  <si>
    <t>Hum Mol Genet. 2019 Mar 1;28(5):804-817. doi: 10.1093/hmg/ddy388.</t>
  </si>
  <si>
    <t>Campla CK</t>
  </si>
  <si>
    <t>PMC6381315</t>
  </si>
  <si>
    <t>10.1093/hmg/ddy388</t>
  </si>
  <si>
    <t>Nucleoside supplementation modulates mitochondrial DNA copy number in the dguok -/- zebrafish</t>
  </si>
  <si>
    <t>Munro B, Horvath R, M√ºller JS.</t>
  </si>
  <si>
    <t>Hum Mol Genet. 2019 Mar 1;28(5):796-803. doi: 10.1093/hmg/ddy389.</t>
  </si>
  <si>
    <t>Munro B</t>
  </si>
  <si>
    <t>PMC6381312</t>
  </si>
  <si>
    <t>10.1093/hmg/ddy389</t>
  </si>
  <si>
    <t>Effects of CRISPR/Cas9 dosage on TICAM1 and RBL gene mutation rate, embryonic development, hatchability and fry survival in channel catfish</t>
  </si>
  <si>
    <t>Elaswad A, Khalil K, Ye Z, Liu Z, Liu S, Peatman E, Odin R, Vo K, Drescher D, Gosh K, Qin G, Bugg W, Backenstose N, Dunham R.</t>
  </si>
  <si>
    <t>Sci Rep. 2018 Nov 7;8(1):16499. doi: 10.1038/s41598-018-34738-4.</t>
  </si>
  <si>
    <t>Elaswad A</t>
  </si>
  <si>
    <t>PMC6220201</t>
  </si>
  <si>
    <t>10.1038/s41598-018-34738-4</t>
  </si>
  <si>
    <t>Functional testing of a human PBX3 variant in zebrafish reveals a potential modifier role in congenital heart defects</t>
  </si>
  <si>
    <t>Farr GH 3rd, Imani K, Pouv D, Maves L.</t>
  </si>
  <si>
    <t>Dis Model Mech. 2018 Oct 18;11(10):dmm035972. doi: 10.1242/dmm.035972.</t>
  </si>
  <si>
    <t>Farr GH 3rd</t>
  </si>
  <si>
    <t>PMC6215422</t>
  </si>
  <si>
    <t>10.1242/dmm.035972</t>
  </si>
  <si>
    <t>Leveraging Zebrafish to Study Retinal Degenerations</t>
  </si>
  <si>
    <t>Angueyra JM, Kindt KS.</t>
  </si>
  <si>
    <t>Front Cell Dev Biol. 2018 Sep 19;6:110. doi: 10.3389/fcell.2018.00110. eCollection 2018.</t>
  </si>
  <si>
    <t>Angueyra JM</t>
  </si>
  <si>
    <t>PMC6156122</t>
  </si>
  <si>
    <t>10.3389/fcell.2018.00110</t>
  </si>
  <si>
    <t>Transmission Disrupted: Modeling Auditory Synaptopathy in Zebrafish</t>
  </si>
  <si>
    <t>Kindt KS, Sheets L.</t>
  </si>
  <si>
    <t>Front Cell Dev Biol. 2018 Sep 11;6:114. doi: 10.3389/fcell.2018.00114. eCollection 2018.</t>
  </si>
  <si>
    <t>Kindt KS</t>
  </si>
  <si>
    <t>PMC6143809</t>
  </si>
  <si>
    <t>10.3389/fcell.2018.00114</t>
  </si>
  <si>
    <t>Generation of Cas9 transgenic zebrafish and their application in establishing an ERV-deficient animal model</t>
  </si>
  <si>
    <t>Yang Z, Chen S, Xue S, Li X, Sun Z, Yang Y, Hu X, Geng T, Cui H.</t>
  </si>
  <si>
    <t>Biotechnol Lett. 2018 Dec;40(11-12):1507-1518. doi: 10.1007/s10529-018-2605-5. Epub 2018 Sep 22.</t>
  </si>
  <si>
    <t>Yang Z</t>
  </si>
  <si>
    <t>Biotechnol Lett</t>
  </si>
  <si>
    <t>PMC6223727</t>
  </si>
  <si>
    <t>10.1007/s10529-018-2605-5</t>
  </si>
  <si>
    <t>Functional and phylogenetic characterization of noncanonical vitamin B(12)-binding proteins in zebrafish suggests involvement in cobalamin transport</t>
  </si>
  <si>
    <t>Benoit CR, Stanton AE, Tartanian AC, Motzer AR, McGaughey DM, Bond SR, Brody LC.</t>
  </si>
  <si>
    <t>J Biol Chem. 2018 Nov 9;293(45):17606-17621. doi: 10.1074/jbc.RA118.005323. Epub 2018 Sep 20.</t>
  </si>
  <si>
    <t>Benoit CR</t>
  </si>
  <si>
    <t>PMC6231144</t>
  </si>
  <si>
    <t>10.1074/jbc.RA118.005323</t>
  </si>
  <si>
    <t>Rare Genetic Blood Disease Modeling in Zebrafish</t>
  </si>
  <si>
    <t>Rissone A, Burgess SM.</t>
  </si>
  <si>
    <t>Front Genet. 2018 Aug 31;9:348. doi: 10.3389/fgene.2018.00348. eCollection 2018.</t>
  </si>
  <si>
    <t>Rissone A</t>
  </si>
  <si>
    <t>PMC6127601</t>
  </si>
  <si>
    <t>10.3389/fgene.2018.00348</t>
  </si>
  <si>
    <t>VSV-G-Enveloped Vesicles for Traceless Delivery of CRISPR-Cas9</t>
  </si>
  <si>
    <t>Montagna C, Petris G, Casini A, Maule G, Franceschini GM, Zanella I, Conti L, Arnoldi F, Burrone OR, Zentilin L, Zacchigna S, Giacca M, Cereseto A.</t>
  </si>
  <si>
    <t>Mol Ther Nucleic Acids. 2018 Sep 7;12:453-462. doi: 10.1016/j.omtn.2018.05.010. Epub 2018 Jul 11.</t>
  </si>
  <si>
    <t>Montagna C</t>
  </si>
  <si>
    <t>Mol Ther Nucleic Acids</t>
  </si>
  <si>
    <t>PMC6041463</t>
  </si>
  <si>
    <t>10.1016/j.omtn.2018.05.010</t>
  </si>
  <si>
    <t>Multiplexed CRISPR/Cas9 Targeting of Genes Implicated in Retinal Regeneration and Degeneration</t>
  </si>
  <si>
    <t>Unal Eroglu A, Mulligan TS, Zhang L, White DT, Sengupta S, Nie C, Lu NY, Qian J, Xu L, Pei W, Burgess SM, Saxena MT, Mumm JS.</t>
  </si>
  <si>
    <t>Front Cell Dev Biol. 2018 Aug 21;6:88. doi: 10.3389/fcell.2018.00088. eCollection 2018.</t>
  </si>
  <si>
    <t>Unal Eroglu A</t>
  </si>
  <si>
    <t>PMC6111214</t>
  </si>
  <si>
    <t>10.3389/fcell.2018.00088</t>
  </si>
  <si>
    <t>Fishing for understanding: Unlocking the zebrafish gene editor's toolbox</t>
  </si>
  <si>
    <t>Simone BW, Mart√≠nez-G√°lvez G, WareJoncas Z, Ekker SC.</t>
  </si>
  <si>
    <t>Methods. 2018 Nov 1;150:3-10. doi: 10.1016/j.ymeth.2018.07.012. Epub 2018 Aug 2.</t>
  </si>
  <si>
    <t>Simone BW</t>
  </si>
  <si>
    <t>Methods</t>
  </si>
  <si>
    <t>PMC6590056</t>
  </si>
  <si>
    <t>NIHMS1503508</t>
  </si>
  <si>
    <t>10.1016/j.ymeth.2018.07.012</t>
  </si>
  <si>
    <t>Combining Zebrafish and CRISPR/Cas9: Toward a More Efficient Drug Discovery Pipeline</t>
  </si>
  <si>
    <t>Cornet C, Di Donato V, Terriente J.</t>
  </si>
  <si>
    <t>Front Pharmacol. 2018 Jul 3;9:703. doi: 10.3389/fphar.2018.00703. eCollection 2018.</t>
  </si>
  <si>
    <t>Cornet C</t>
  </si>
  <si>
    <t>Front Pharmacol</t>
  </si>
  <si>
    <t>PMC6037853</t>
  </si>
  <si>
    <t>10.3389/fphar.2018.00703</t>
  </si>
  <si>
    <t>Epigenetic regulators Rbbp4 and Hdac1 are overexpressed in a zebrafish model of RB1 embryonal brain tumor, and are required for neural progenitor survival and proliferation</t>
  </si>
  <si>
    <t>Schultz LE, Haltom JA, Almeida MP, Wierson WA, Solin SL, Weiss TJ, Helmer JA, Sandquist EJ, Shive HR, McGrail M.</t>
  </si>
  <si>
    <t>Dis Model Mech. 2018 Jun 15;11(6):dmm034124. doi: 10.1242/dmm.034124.</t>
  </si>
  <si>
    <t>Schultz LE</t>
  </si>
  <si>
    <t>PMC6031359</t>
  </si>
  <si>
    <t>10.1242/dmm.034124</t>
  </si>
  <si>
    <t>Consensus guidelines for the use and interpretation of angiogenesis assays</t>
  </si>
  <si>
    <t>Nowak-Sliwinska P, Alitalo K, Allen E, Anisimov A, Aplin AC, Auerbach R, Augustin HG, Bates DO, van Beijnum JR, Bender RHF, Bergers G, Bikfalvi A, Bischoff J, B√∂ck BC, Brooks PC, Bussolino F, Cakir B, Carmeliet P, Castranova D, Cimpean AM, Cleaver O, Coukos G, Davis GE, De Palma M, Dimberg A, Dings RPM, Djonov V, Dudley AC, Dufton NP, Fendt SM, Ferrara N, Fruttiger M, Fukumura D, Ghesqui√®re B, Gong Y, Griffin RJ, Harris AL, Hughes CCW, Hultgren NW, Iruela-Arispe ML, Irving M, Jain RK, Kalluri R, Kalucka J, Kerbel RS, Kitajewski J, Klaassen I, Kleinmann HK, Koolwijk P, Kuczynski E, Kwak BR, Marien K, Melero-Martin JM, Munn LL, Nicosia RF, Noel A, Nurro J, Olsson AK, Petrova TV, Pietras K, Pili R, Pollard JW, Post MJ, Quax PHA, Rabinovich GA, Raica M, Randi AM, Ribatti D, Ruegg C, Schlingemann RO, Schulte-Merker S, Smith LEH, Song JW, Stacker SA, Stalin J, Stratman AN, Van de Velde M, van Hinsbergh VWM, Vermeulen PB, Waltenberger J, Weinstein BM, Xin H, Yetkin-Arik B, Yla-Herttuala S, Yoder MC, Griffioen AW.</t>
  </si>
  <si>
    <t>Angiogenesis. 2018 Aug;21(3):425-532. doi: 10.1007/s10456-018-9613-x.</t>
  </si>
  <si>
    <t>Nowak-Sliwinska P</t>
  </si>
  <si>
    <t>Angiogenesis</t>
  </si>
  <si>
    <t>PMC6237663</t>
  </si>
  <si>
    <t>NIHMS975957</t>
  </si>
  <si>
    <t>10.1007/s10456-018-9613-x</t>
  </si>
  <si>
    <t>Chemokine C-C motif ligand 33 is a key regulator of teleost fish barbel development</t>
  </si>
  <si>
    <t>Zhou T, Li N, Jin Y, Zeng Q, Prabowo W, Liu Y, Tian C, Bao L, Liu S, Yuan Z, Fu Q, Gao S, Gao D, Dunham R, Shubin NH, Liu Z.</t>
  </si>
  <si>
    <t>Proc Natl Acad Sci U S A. 2018 May 29;115(22):E5018-E5027. doi: 10.1073/pnas.1718603115. Epub 2018 May 14.</t>
  </si>
  <si>
    <t>Zhou T</t>
  </si>
  <si>
    <t>PMC5984497</t>
  </si>
  <si>
    <t>10.1073/pnas.1718603115</t>
  </si>
  <si>
    <t>Variants in EXOSC9 Disrupt the RNA Exosome and Result in Cerebellar Atrophy with Spinal Motor Neuronopathy</t>
  </si>
  <si>
    <t>Burns DT, Donkervoort S, M√ºller JS, Knierim E, Bharucha-Goebel D, Faqeih EA, Bell SK, AlFaifi AY, Monies D, Millan F, Retterer K, Dyack S, MacKay S, Morales-Gonzalez S, Giunta M, Munro B, Hudson G, Scavina M, Baker L, Massini TC, Lek M, Hu Y, Ezzo D, AlKuraya FS, Kang PB, Griffin H, Foley AR, Schuelke M, Horvath R, B√∂nnemann CG.</t>
  </si>
  <si>
    <t>Am J Hum Genet. 2018 May 3;102(5):858-873. doi: 10.1016/j.ajhg.2018.03.011.</t>
  </si>
  <si>
    <t>Burns DT</t>
  </si>
  <si>
    <t>PMC5986733</t>
  </si>
  <si>
    <t>10.1016/j.ajhg.2018.03.011</t>
  </si>
  <si>
    <t>Temporal and Spatial Post-Transcriptional Regulation of Zebrafish tie1 mRNA by Long Noncoding RNA During Brain Vascular Assembly</t>
  </si>
  <si>
    <t>Chowdhury TA, Koceja C, Eisa-Beygi S, Kleinstiver BP, Kumar SN, Lin CW, Li K, Prabhudesai S, Joung JK, Ramchandran R.</t>
  </si>
  <si>
    <t>Version 2. Arterioscler Thromb Vasc Biol. 2018 Jul;38(7):1562-1575. doi: 10.1161/ATVBAHA.118.310848. Epub 2018 May 3.</t>
  </si>
  <si>
    <t>Chowdhury TA</t>
  </si>
  <si>
    <t>Arterioscler Thromb Vasc Biol</t>
  </si>
  <si>
    <t>PMC6023729</t>
  </si>
  <si>
    <t>NIHMS962500</t>
  </si>
  <si>
    <t>10.1161/ATVBAHA.118.310848</t>
  </si>
  <si>
    <t>A screen for deeply conserved non-coding GWAS SNPs uncovers a¬†MIR-9-2¬†functional mutation associated to retinal vasculature defects in human</t>
  </si>
  <si>
    <t>Madelaine R, Notwell JH, Skariah G, Halluin C, Chen CC, Bejerano G, Mourrain P.</t>
  </si>
  <si>
    <t>Nucleic Acids Res. 2018 Apr 20;46(7):3517-3531. doi: 10.1093/nar/gky166.</t>
  </si>
  <si>
    <t>Madelaine R</t>
  </si>
  <si>
    <t>PMC5909433</t>
  </si>
  <si>
    <t>10.1093/nar/gky166</t>
  </si>
  <si>
    <t>In vivo genome editing thrives with diversified CRISPR technologies</t>
  </si>
  <si>
    <t>Ma X, Wong AS, Tam HY, Tsui SY, Chung DL, Feng B.</t>
  </si>
  <si>
    <t>Zool Res. 2018 Mar 18;39(2):58-71. doi: 10.24272/j.issn.2095-8137.2017.012.</t>
  </si>
  <si>
    <t>Ma X</t>
  </si>
  <si>
    <t>Zool Res</t>
  </si>
  <si>
    <t>PMC5885384</t>
  </si>
  <si>
    <t>10.24272/j.issn.2095-8137.2017.012</t>
  </si>
  <si>
    <t>Cystathionine Œ≤-Synthase Is Necessary for Axis Development in Vivo</t>
  </si>
  <si>
    <t>Prabhudesai S, Koceja C, Dey A, Eisa-Beygi S, Leigh NR, Bhattacharya R, Mukherjee P, Ramchandran R.</t>
  </si>
  <si>
    <t>Front Cell Dev Biol. 2018 Feb 16;6:14. doi: 10.3389/fcell.2018.00014. eCollection 2018.</t>
  </si>
  <si>
    <t>Prabhudesai S</t>
  </si>
  <si>
    <t>PMC5820354</t>
  </si>
  <si>
    <t>10.3389/fcell.2018.00014</t>
  </si>
  <si>
    <t>Primordial Germ Cell Transplantation for CRISPR/Cas9-based Leapfrogging in Xenopus</t>
  </si>
  <si>
    <t>Blitz IL.</t>
  </si>
  <si>
    <t>J Vis Exp. 2018 Feb 1;(132):56035. doi: 10.3791/56035.</t>
  </si>
  <si>
    <t>Blitz IL</t>
  </si>
  <si>
    <t>J Vis Exp</t>
  </si>
  <si>
    <t>PMC5912334</t>
  </si>
  <si>
    <t>10.3791/56035</t>
  </si>
  <si>
    <t>Microinjection of CRISPR/Cas9 Protein into Channel Catfish, Ictalurus punctatus, Embryos for Gene Editing</t>
  </si>
  <si>
    <t>Elaswad A, Khalil K, Cline D, Page-McCaw P, Chen W, Michel M, Cone R, Dunham R.</t>
  </si>
  <si>
    <t>J Vis Exp. 2018 Jan 20;(131):56275. doi: 10.3791/56275.</t>
  </si>
  <si>
    <t>PMC5908666</t>
  </si>
  <si>
    <t>10.3791/56275</t>
  </si>
  <si>
    <t>Acute multi-sgRNA knockdown of KEOPS complex genes reproduces the microcephaly phenotype of the stable knockout zebrafish model</t>
  </si>
  <si>
    <t>Jobst-Schwan T</t>
  </si>
  <si>
    <t>PMC5773193</t>
  </si>
  <si>
    <t>10.1371/journal.pone.0191503</t>
  </si>
  <si>
    <t>Directing Nanoparticle Biodistribution through Evasion and Exploitation of Stab2-Dependent Nanoparticle Uptake</t>
  </si>
  <si>
    <t>Campbell F, Bos FL, Sieber S, Arias-Alpizar G, Koch BE, Huwyler J, Kros A, Bussmann J.</t>
  </si>
  <si>
    <t>ACS Nano. 2018 Mar 27;12(3):2138-2150. doi: 10.1021/acsnano.7b06995. Epub 2018 Jan 18.</t>
  </si>
  <si>
    <t>Campbell F</t>
  </si>
  <si>
    <t>ACS Nano</t>
  </si>
  <si>
    <t>PMC5876619</t>
  </si>
  <si>
    <t>10.1021/acsnano.7b06995</t>
  </si>
  <si>
    <t>CDC14A phosphatase is essential for hearing and male fertility in mouse and human</t>
  </si>
  <si>
    <t>Imtiaz A, Belyantseva IA, Beirl AJ, Fenollar-Ferrer C, Bashir R, Bukhari I, Bouzid A, Shaukat U, Azaiez H, Booth KT, Kahrizi K, Najmabadi H, Maqsood A, Wilson EA, Fitzgerald TS, Tlili A, Olszewski R, Lund M, Chaudhry T, Rehman AU, Starost MF, Waryah AM, Hoa M, Dong L, Morell RJ, Smith RJH, Riazuddin S, Masmoudi S, Kindt KS, Naz S, Friedman TB.</t>
  </si>
  <si>
    <t>Hum Mol Genet. 2018 Mar 1;27(5):780-798. doi: 10.1093/hmg/ddx440.</t>
  </si>
  <si>
    <t>Imtiaz A</t>
  </si>
  <si>
    <t>PMC6059191</t>
  </si>
  <si>
    <t>10.1093/hmg/ddx440</t>
  </si>
  <si>
    <t>Ezh2 Mutations Found in the Weaver Overgrowth Syndrome Cause a Partial Loss of H3K27 Histone Methyltransferase Activity</t>
  </si>
  <si>
    <t>Lui JC, Barnes KM, Dong L, Yue S, Graber E, Rapaport R, Dauber A, Nilsson O, Baron J.</t>
  </si>
  <si>
    <t>J Clin Endocrinol Metab. 2018 Apr 1;103(4):1470-1478. doi: 10.1210/jc.2017-01948.</t>
  </si>
  <si>
    <t>Lui JC</t>
  </si>
  <si>
    <t>J Clin Endocrinol Metab</t>
  </si>
  <si>
    <t>PMC6276576</t>
  </si>
  <si>
    <t>10.1210/jc.2017-01948</t>
  </si>
  <si>
    <t>Cre-dependent Cas9-expressing pigs enable efficient in vivo genome editing</t>
  </si>
  <si>
    <t>Wang K, Jin Q, Ruan D, Yang Y, Liu Q, Wu H, Zhou Z, Ouyang Z, Liu Z, Zhao Y, Zhao B, Zhang Q, Peng J, Lai C, Fan N, Liang Y, Lan T, Li N, Wang X, Wang X, Fan Y, Doevendans PA, Sluijter JPG, Liu P, Li X, Lai L.</t>
  </si>
  <si>
    <t>Genome Res. 2017 Dec;27(12):2061-2071. doi: 10.1101/gr.222521.117. Epub 2017 Nov 16.</t>
  </si>
  <si>
    <t>Wang K</t>
  </si>
  <si>
    <t>PMC5741047</t>
  </si>
  <si>
    <t>10.1101/gr.222521.117</t>
  </si>
  <si>
    <t>A high-resolution mRNA expression time course of embryonic development in zebrafish</t>
  </si>
  <si>
    <t>White RJ, Collins JE, Sealy IM, Wali N, Dooley CM, Digby Z, Stemple DL, Murphy DN, Billis K, Hourlier T, F√ºllgrabe A, Davis MP, Enright AJ, Busch-Nentwich EM.</t>
  </si>
  <si>
    <t>Elife. 2017 Nov 16;6:e30860. doi: 10.7554/eLife.30860.</t>
  </si>
  <si>
    <t>White RJ</t>
  </si>
  <si>
    <t>PMC5690287</t>
  </si>
  <si>
    <t>10.7554/eLife.30860</t>
  </si>
  <si>
    <t>From Reductionism to Holism: Toward a More Complete View of Development Through Genome Engineering</t>
  </si>
  <si>
    <t>Delker RK, Mann RS.</t>
  </si>
  <si>
    <t>Adv Exp Med Biol. 2017;1016:45-74. doi: 10.1007/978-3-319-63904-8_3.</t>
  </si>
  <si>
    <t>Delker RK</t>
  </si>
  <si>
    <t>Adv Exp Med Biol</t>
  </si>
  <si>
    <t>PMC6935049</t>
  </si>
  <si>
    <t>NIHMS1063055</t>
  </si>
  <si>
    <t>10.1007/978-3-319-63904-8_3</t>
  </si>
  <si>
    <t>Using zebrafish to model liver diseases-Where do we stand?</t>
  </si>
  <si>
    <t>Pham DH, Zhang C, Yin C.</t>
  </si>
  <si>
    <t>Curr Pathobiol Rep. 2017 Jun;5(2):207-221. doi: 10.1007/s40139-017-0141-y. Epub 2017 May 3.</t>
  </si>
  <si>
    <t>Pham DH</t>
  </si>
  <si>
    <t>Curr Pathobiol Rep</t>
  </si>
  <si>
    <t>PMC5662119</t>
  </si>
  <si>
    <t>NIHMS873224</t>
  </si>
  <si>
    <t>10.1007/s40139-017-0141-y</t>
  </si>
  <si>
    <t>Characterization of the first knock-out aldh7a1 zebrafish model for pyridoxine-dependent epilepsy using CRISPR-Cas9 technology</t>
  </si>
  <si>
    <t>Zabinyakov N, Bullivant G, Cao F, Fernandez Ojeda M, Jia ZP, Wen XY, Dowling JJ, Salomons GS, Mercimek-Andrews S.</t>
  </si>
  <si>
    <t>PLoS One. 2017 Oct 20;12(10):e0186645. doi: 10.1371/journal.pone.0186645. eCollection 2017.</t>
  </si>
  <si>
    <t>Zabinyakov N</t>
  </si>
  <si>
    <t>PMC5650160</t>
  </si>
  <si>
    <t>10.1371/journal.pone.0186645</t>
  </si>
  <si>
    <t>Loci associated with skin pigmentation identified in African populations</t>
  </si>
  <si>
    <t>Crawford NG, Kelly DE, Hansen MEB, Beltrame MH, Fan S, Bowman SL, Jewett E, Ranciaro A, Thompson S, Lo Y, Pfeifer SP, Jensen JD, Campbell MC, Beggs W, Hormozdiari F, Mpoloka SW, Mokone GG, Nyambo T, Meskel DW, Belay G, Haut J; NISC Comparative Sequencing Program, Rothschild H, Zon L, Zhou Y, Kovacs MA, Xu M, Zhang T, Bishop K, Sinclair J, Rivas C, Elliot E, Choi J, Li SA, Hicks B, Burgess S, Abnet C, Watkins-Chow DE, Oceana E, Song YS, Eskin E, Brown KM, Marks MS, Loftus SK, Pavan WJ, Yeager M, Chanock S, Tishkoff SA.</t>
  </si>
  <si>
    <t>Science. 2017 Nov 17;358(6365):eaan8433. doi: 10.1126/science.aan8433. Epub 2017 Oct 12.</t>
  </si>
  <si>
    <t>Crawford NG</t>
  </si>
  <si>
    <t>Science</t>
  </si>
  <si>
    <t>PMC5759959</t>
  </si>
  <si>
    <t>NIHMS929213</t>
  </si>
  <si>
    <t>10.1126/science.aan8433</t>
  </si>
  <si>
    <t>Contextual fear conditioning in zebrafish</t>
  </si>
  <si>
    <t>Kenney JW, Scott IC, Josselyn SA, Frankland PW.</t>
  </si>
  <si>
    <t>Learn Mem. 2017 Sep 15;24(10):516-523. doi: 10.1101/lm.045690.117. Print 2017 Oct.</t>
  </si>
  <si>
    <t>Kenney JW</t>
  </si>
  <si>
    <t>Learn Mem</t>
  </si>
  <si>
    <t>PMC5602349</t>
  </si>
  <si>
    <t>10.1101/lm.045690.117</t>
  </si>
  <si>
    <t>Emerging Estrogenic Pollutants in the Aquatic Environment and Breast Cancer</t>
  </si>
  <si>
    <t>Lecomte S, Habauzit D, Charlier TD, Pakdel F.</t>
  </si>
  <si>
    <t>Genes (Basel). 2017 Sep 15;8(9):229. doi: 10.3390/genes8090229.</t>
  </si>
  <si>
    <t>Lecomte S</t>
  </si>
  <si>
    <t>Genes (Basel)</t>
  </si>
  <si>
    <t>PMC5615362</t>
  </si>
  <si>
    <t>10.3390/genes8090229</t>
  </si>
  <si>
    <t>Acquisition of resistance to avian leukosis virus subgroup B through mutations on tvb cysteine-rich domains in DF-1 chicken fibroblasts</t>
  </si>
  <si>
    <t>Lee HJ, Lee KY, Park YH, Choi HJ, Yao Y, Nair V, Han JY.</t>
  </si>
  <si>
    <t>Vet Res. 2017 Sep 13;48(1):48. doi: 10.1186/s13567-017-0454-1.</t>
  </si>
  <si>
    <t>Lee HJ</t>
  </si>
  <si>
    <t>Vet Res</t>
  </si>
  <si>
    <t>PMC5598054</t>
  </si>
  <si>
    <t>10.1186/s13567-017-0454-1</t>
  </si>
  <si>
    <t>Generation of Myostatin Gene-Edited Channel Catfish (Ictalurus punctatus) via Zygote Injection of CRISPR/Cas9 System</t>
  </si>
  <si>
    <t>Khalil K, Elayat M, Khalifa E, Daghash S, Elaswad A, Miller M, Abdelrahman H, Ye Z, Odin R, Drescher D, Vo K, Gosh K, Bugg W, Robinson D, Dunham R.</t>
  </si>
  <si>
    <t>Sci Rep. 2017 Aug 4;7(1):7301. doi: 10.1038/s41598-017-07223-7.</t>
  </si>
  <si>
    <t>Khalil K</t>
  </si>
  <si>
    <t>PMC5544710</t>
  </si>
  <si>
    <t>10.1038/s41598-017-07223-7</t>
  </si>
  <si>
    <t>Cas9-mediated excision of Nematostella brachyury disrupts endoderm development, pharynx formation and oral-aboral patterning</t>
  </si>
  <si>
    <t>Servetnick MD, Steinworth B, Babonis LS, Simmons D, Salinas-Saavedra M, Martindale MQ.</t>
  </si>
  <si>
    <t>Development. 2017 Aug 15;144(16):2951-2960. doi: 10.1242/dev.145839. Epub 2017 Jul 13.</t>
  </si>
  <si>
    <t>Servetnick MD</t>
  </si>
  <si>
    <t>PMC5592810</t>
  </si>
  <si>
    <t>10.1242/dev.145839</t>
  </si>
  <si>
    <t>Studying Autophagy in Zebrafish</t>
  </si>
  <si>
    <t>Mathai BJ, Meijer AH, Simonsen A.</t>
  </si>
  <si>
    <t>Cells. 2017 Jul 9;6(3):21. doi: 10.3390/cells6030021.</t>
  </si>
  <si>
    <t>Mathai BJ</t>
  </si>
  <si>
    <t>Cells</t>
  </si>
  <si>
    <t>PMC5617967</t>
  </si>
  <si>
    <t>10.3390/cells6030021</t>
  </si>
  <si>
    <t>RICE CRISPR: Rapidly increased cut ends by an exonuclease Cas9 fusion in zebrafish</t>
  </si>
  <si>
    <t>Clements TP, Tandon B, Lintel HA, McCarty JH, Wagner DS.</t>
  </si>
  <si>
    <t>Genesis. 2017 Aug;55(8):10.1002/dvg.23044. doi: 10.1002/dvg.23044. Epub 2017 Jul 12.</t>
  </si>
  <si>
    <t>Clements TP</t>
  </si>
  <si>
    <t>Genesis</t>
  </si>
  <si>
    <t>PMC5672551</t>
  </si>
  <si>
    <t>NIHMS888121</t>
  </si>
  <si>
    <t>10.1002/dvg.23044</t>
  </si>
  <si>
    <t>Genetic epidemiology of titin-truncating variants in the etiology of dilated cardiomyopathy</t>
  </si>
  <si>
    <t>Tabish AM, Azzimato V, Alexiadis A, Buyandelger B, Kn√∂ll R.</t>
  </si>
  <si>
    <t>Biophys Rev. 2017 Jun;9(3):207-223. doi: 10.1007/s12551-017-0265-7. Epub 2017 May 5.</t>
  </si>
  <si>
    <t>Tabish AM</t>
  </si>
  <si>
    <t>Biophys Rev</t>
  </si>
  <si>
    <t>PMC5498329</t>
  </si>
  <si>
    <t>10.1007/s12551-017-0265-7</t>
  </si>
  <si>
    <t>LITTLE FISH, BIG DATA: ZEBRAFISH AS A MODEL FOR CARDIOVASCULAR AND METABOLIC DISEASE</t>
  </si>
  <si>
    <t>Gut P, Reischauer S, Stainier DYR, Arnaout R.</t>
  </si>
  <si>
    <t>Physiol Rev. 2017 Jul 1;97(3):889-938. doi: 10.1152/physrev.00038.2016.</t>
  </si>
  <si>
    <t>Gut P</t>
  </si>
  <si>
    <t>Physiol Rev</t>
  </si>
  <si>
    <t>PMC5817164</t>
  </si>
  <si>
    <t>10.1152/physrev.00038.2016</t>
  </si>
  <si>
    <t>ZEBRAFISH AS AN IN VIVO MODEL FOR SUSTAINABLE CHEMICAL DESIGN</t>
  </si>
  <si>
    <t>Noyes PD, Garcia GR, Tanguay RL.</t>
  </si>
  <si>
    <t>Green Chem. 2016 Dec 21;18(24):6410-6430. doi: 10.1039/C6GC02061E. Epub 2016 Oct 21.</t>
  </si>
  <si>
    <t>Noyes PD</t>
  </si>
  <si>
    <t>Green Chem</t>
  </si>
  <si>
    <t>PMC5408959</t>
  </si>
  <si>
    <t>NIHMS825903</t>
  </si>
  <si>
    <t>10.1039/C6GC02061E</t>
  </si>
  <si>
    <t>Ca(2+) release via two-pore channel type 2 (TPC2) is required for slow muscle cell myofibrillogenesis and myotomal patterning in intact zebrafish embryos</t>
  </si>
  <si>
    <t>Kelu JJ, Webb SE, Parrington J, Galione A, Miller AL.</t>
  </si>
  <si>
    <t>Dev Biol. 2017 May 15;425(2):109-129. doi: 10.1016/j.ydbio.2017.03.031. Epub 2017 Apr 6.</t>
  </si>
  <si>
    <t>Kelu JJ</t>
  </si>
  <si>
    <t>Dev Biol</t>
  </si>
  <si>
    <t>PMC6677577</t>
  </si>
  <si>
    <t>EMS83839</t>
  </si>
  <si>
    <t>10.1016/j.ydbio.2017.03.031</t>
  </si>
  <si>
    <t>Transcriptome analysis of pancreatic cells across distant species highlights novel important regulator genes</t>
  </si>
  <si>
    <t>Tarife√±o-Saldivia E, Lavergne A, Bernard A, Padamata K, Bergemann D, Voz ML, Manfroid I, Peers B.</t>
  </si>
  <si>
    <t>BMC Biol. 2017 Mar 21;15(1):21. doi: 10.1186/s12915-017-0362-x.</t>
  </si>
  <si>
    <t>Tarife√±o-Saldivia E</t>
  </si>
  <si>
    <t>BMC Biol</t>
  </si>
  <si>
    <t>PMC5360028</t>
  </si>
  <si>
    <t>10.1186/s12915-017-0362-x</t>
  </si>
  <si>
    <t>A rapid and effective method for screening, sequencing and reporter verification of engineered frameshift mutations in zebrafish</t>
  </si>
  <si>
    <t>Prykhozhij SV, Steele SL, Razaghi B, Berman JN.</t>
  </si>
  <si>
    <t>Dis Model Mech. 2017 Jun 1;10(6):811-822. doi: 10.1242/dmm.026765. Epub 2017 Mar 9.</t>
  </si>
  <si>
    <t>Prykhozhij SV</t>
  </si>
  <si>
    <t>PMC5483001</t>
  </si>
  <si>
    <t>10.1242/dmm.026765</t>
  </si>
  <si>
    <t>Transcription factor Emx2 controls stereociliary bundle orientation of sensory hair cells</t>
  </si>
  <si>
    <t>Jiang T, Kindt K, Wu DK.</t>
  </si>
  <si>
    <t>Elife. 2017 Mar 7;6:e23661. doi: 10.7554/eLife.23661.</t>
  </si>
  <si>
    <t>Jiang T</t>
  </si>
  <si>
    <t>PMC5388538</t>
  </si>
  <si>
    <t>10.7554/eLife.23661</t>
  </si>
  <si>
    <t>High-resolution 3D imaging of whole organ after clearing: taking a new look at the zebrafish testis</t>
  </si>
  <si>
    <t>Fr√©taud M, Rivi√®re L, Job √â, Gay S, Lareyre JJ, Joly JS, Affaticati P, Thermes V.</t>
  </si>
  <si>
    <t>Sci Rep. 2017 Feb 17;7:43012. doi: 10.1038/srep43012.</t>
  </si>
  <si>
    <t>Fr√©taud M</t>
  </si>
  <si>
    <t>PMC5314416</t>
  </si>
  <si>
    <t>10.1038/srep43012</t>
  </si>
  <si>
    <t>Search strategy is regulated by somatostatin signaling and deep brain photoreceptors in zebrafish</t>
  </si>
  <si>
    <t>Horstick EJ, Bayleyen Y, Sinclair JL, Burgess HA.</t>
  </si>
  <si>
    <t>BMC Biol. 2017 Jan 26;15(1):4. doi: 10.1186/s12915-016-0346-2.</t>
  </si>
  <si>
    <t>Horstick EJ</t>
  </si>
  <si>
    <t>PMC5267475</t>
  </si>
  <si>
    <t>10.1186/s12915-016-0346-2</t>
  </si>
  <si>
    <t>Highly Efficient Cpf1-Mediated Gene Targeting in Mice Following High Concentration Pronuclear Injection</t>
  </si>
  <si>
    <t>Watkins-Chow DE, Varshney GK, Garrett LJ, Chen Z, Jimenez EA, Rivas C, Bishop KS, Sood R, Harper UL, Pavan WJ, Burgess SM.</t>
  </si>
  <si>
    <t>G3 (Bethesda). 2017 Feb 9;7(2):719-722. doi: 10.1534/g3.116.038091.</t>
  </si>
  <si>
    <t>Watkins-Chow DE</t>
  </si>
  <si>
    <t>G3 (Bethesda)</t>
  </si>
  <si>
    <t>PMC5295614</t>
  </si>
  <si>
    <t>10.1534/g3.116.038091</t>
  </si>
  <si>
    <t>Utilising polymorphisms to achieve allele-specific genome editing in zebrafish</t>
  </si>
  <si>
    <t>Capon SJ, Baillie GJ, Bower NI, da Silva JA, Paterson S, Hogan BM, Simons C, Smith KA.</t>
  </si>
  <si>
    <t>Biol Open. 2017 Jan 15;6(1):125-131. doi: 10.1242/bio.020974.</t>
  </si>
  <si>
    <t>Capon SJ</t>
  </si>
  <si>
    <t>Biol Open</t>
  </si>
  <si>
    <t>PMC5278422</t>
  </si>
  <si>
    <t>10.1242/bio.020974</t>
  </si>
  <si>
    <t>Zebrafish Genome Engineering Using the CRISPR-Cas9 System</t>
  </si>
  <si>
    <t>Li M, Zhao L, Page-McCaw PS, Chen W.</t>
  </si>
  <si>
    <t>Trends Genet. 2016 Dec;32(12):815-827. doi: 10.1016/j.tig.2016.10.005. Epub 2016 Nov 8.</t>
  </si>
  <si>
    <t>Li M</t>
  </si>
  <si>
    <t>Trends Genet</t>
  </si>
  <si>
    <t>PMC5127170</t>
  </si>
  <si>
    <t>NIHMS826486</t>
  </si>
  <si>
    <t>10.1016/j.tig.2016.10.005</t>
  </si>
  <si>
    <t>A high-throughput functional genomics workflow based on CRISPR/Cas9-mediated targeted mutagenesis in zebrafish</t>
  </si>
  <si>
    <t>Varshney GK, Carrington B, Pei W, Bishop K, Chen Z, Fan C, Xu L, Jones M, LaFave MC, Ledin J, Sood R, Burgess SM.</t>
  </si>
  <si>
    <t>Nat Protoc. 2016 Dec;11(12):2357-2375. doi: 10.1038/nprot.2016.141. Epub 2016 Oct 27.</t>
  </si>
  <si>
    <t>Nat Protoc</t>
  </si>
  <si>
    <t>PMC5630457</t>
  </si>
  <si>
    <t>NIHMS905110</t>
  </si>
  <si>
    <t>10.1038/nprot.2016.141</t>
  </si>
  <si>
    <t>CRISPR/Cas9 in zebrafish: an efficient combination for human genetic diseases modeling</t>
  </si>
  <si>
    <t>Liu J, Zhou Y, Qi X, Chen J, Chen W, Qiu G, Wu Z, Wu N.</t>
  </si>
  <si>
    <t>Hum Genet. 2017 Jan;136(1):1-12. doi: 10.1007/s00439-016-1739-6. Epub 2016 Nov 2.</t>
  </si>
  <si>
    <t>Liu J</t>
  </si>
  <si>
    <t>Hum Genet</t>
  </si>
  <si>
    <t>PMC5214880</t>
  </si>
  <si>
    <t>10.1007/s00439-016-1739-6</t>
  </si>
  <si>
    <t>Loss of Mgat5a-mediated N-glycosylation stimulates regeneration in zebrafish</t>
  </si>
  <si>
    <t>Pei W, Huang SC, Xu L, Pettie K, Ceci ML, S√°nchez M, Allende ML, Burgess SM.</t>
  </si>
  <si>
    <t>Cell Regen (Lond). 2016 Oct 20;5:3. doi: 10.1186/s13619-016-0031-5. eCollection 2016.</t>
  </si>
  <si>
    <t>Pei W</t>
  </si>
  <si>
    <t>Cell Regen (Lond)</t>
  </si>
  <si>
    <t>PMC5072312</t>
  </si>
  <si>
    <t>10.1186/s13619-016-0031-5</t>
  </si>
  <si>
    <t>A novel technique based on in vitro oocyte injection to improve CRISPR/Cas9 gene editing in zebrafish</t>
  </si>
  <si>
    <t>Xie SL, Bian WP, Wang C, Junaid M, Zou JX, Pei DS.</t>
  </si>
  <si>
    <t>Sci Rep. 2016 Sep 29;6:34555. doi: 10.1038/srep34555.</t>
  </si>
  <si>
    <t>Xie SL</t>
  </si>
  <si>
    <t>PMC5041118</t>
  </si>
  <si>
    <t>10.1038/srep34555</t>
  </si>
  <si>
    <t>Patterns of CRISPR/Cas9 activity in plants, animals and microbes</t>
  </si>
  <si>
    <t>Bortesi L, Zhu C, Zischewski J, Perez L, Bassi√© L, Nadi R, Forni G, Lade SB, Soto E, Jin X, Medina V, Villorbina G, Mu√±oz P, Farr√© G, Fischer R, Twyman RM, Capell T, Christou P, Schillberg S.</t>
  </si>
  <si>
    <t>Plant Biotechnol J. 2016 Dec;14(12):2203-2216. doi: 10.1111/pbi.12634. Epub 2016 Oct 11.</t>
  </si>
  <si>
    <t>Bortesi L</t>
  </si>
  <si>
    <t>PMC5103219</t>
  </si>
  <si>
    <t>10.1111/pbi.12634</t>
  </si>
  <si>
    <t>In vivo mutagenesis of miRNA gene families using a scalable multiplexed CRISPR/Cas9 nuclease system</t>
  </si>
  <si>
    <t>Narayanan A, Hill-Teran G, Moro A, Ristori E, Kasper DM, A Roden C, Lu J, Nicoli S.</t>
  </si>
  <si>
    <t>Sci Rep. 2016 Aug 30;6:32386. doi: 10.1038/srep32386.</t>
  </si>
  <si>
    <t>Narayanan A</t>
  </si>
  <si>
    <t>PMC5004112</t>
  </si>
  <si>
    <t>10.1038/srep32386</t>
  </si>
  <si>
    <t>Comprehensive Protocols for CRISPR/Cas9-based Gene Editing in Human Pluripotent Stem Cells</t>
  </si>
  <si>
    <t>Santos DP, Kiskinis E, Eggan K, Merkle FT.</t>
  </si>
  <si>
    <t>Curr Protoc Stem Cell Biol. 2016 Aug 17;38:5B.6.1-5B.6.60. doi: 10.1002/cpsc.15.</t>
  </si>
  <si>
    <t>Santos DP</t>
  </si>
  <si>
    <t>Curr Protoc Stem Cell Biol</t>
  </si>
  <si>
    <t>PMC4988528</t>
  </si>
  <si>
    <t>NIHMS809031</t>
  </si>
  <si>
    <t>10.1002/cpsc.15</t>
  </si>
  <si>
    <t>The big bang of genome editing technology: development and application of the CRISPR/Cas9 system in disease animal models</t>
  </si>
  <si>
    <t>Shao M, Xu TR, Chen CS.</t>
  </si>
  <si>
    <t>Dongwuxue Yanjiu. 2016 Jul 18;37(4):191-204. doi: 10.13918/j.issn.2095-8137.2016.4.191.</t>
  </si>
  <si>
    <t>Shao M</t>
  </si>
  <si>
    <t>Dongwuxue Yanjiu</t>
  </si>
  <si>
    <t>PMC4980067</t>
  </si>
  <si>
    <t>10.13918/j.issn.2095-8137.2016.4.191</t>
  </si>
  <si>
    <t>BATCH-GE: Batch analysis of Next-Generation Sequencing data for genome editing assessment</t>
  </si>
  <si>
    <t>Boel A, Steyaert W, De Rocker N, Menten B, Callewaert B, De Paepe A, Coucke P, Willaert A.</t>
  </si>
  <si>
    <t>Sci Rep. 2016 Jul 27;6:30330. doi: 10.1038/srep30330.</t>
  </si>
  <si>
    <t>Boel A</t>
  </si>
  <si>
    <t>PMC4962088</t>
  </si>
  <si>
    <t>10.1038/srep30330</t>
  </si>
  <si>
    <t>Additive reductions in zebrafish PRPS1 activity result in a spectrum of deficiencies modeling several human PRPS1-associated diseases</t>
  </si>
  <si>
    <t>Pei W, Xu L, Varshney GK, Carrington B, Bishop K, Jones M, Huang SC, Idol J, Pretorius PR, Beirl A, Schimmenti LA, Kindt KS, Sood R, Burgess SM.</t>
  </si>
  <si>
    <t>Sci Rep. 2016 Jul 18;6:29946. doi: 10.1038/srep29946.</t>
  </si>
  <si>
    <t>PMC4947902</t>
  </si>
  <si>
    <t>10.1038/srep29946</t>
  </si>
  <si>
    <t>CrispRVariants charts the mutation spectrum of genome engineering experiments</t>
  </si>
  <si>
    <t>Lindsay H, Burger A, Biyong B, Felker A, Hess C, Zaugg J, Chiavacci E, Anders C, Jinek M, Mosimann C, Robinson MD.</t>
  </si>
  <si>
    <t>Nat Biotechnol. 2016 Jul 12;34(7):701-2. doi: 10.1038/nbt.3628.</t>
  </si>
  <si>
    <t>Lindsay H</t>
  </si>
  <si>
    <t>10.1038/nbt.3628</t>
  </si>
  <si>
    <t>Genome Editing in Astyanax mexicanus Using Transcription Activator-like Effector Nucleases (TALENs)</t>
  </si>
  <si>
    <t>Kowalko JE, Ma L, Jeffery WR.</t>
  </si>
  <si>
    <t>J Vis Exp. 2016 Jun 20;(112):54113. doi: 10.3791/54113.</t>
  </si>
  <si>
    <t>Kowalko JE</t>
  </si>
  <si>
    <t>PMC4993240</t>
  </si>
  <si>
    <t>10.3791/54113</t>
  </si>
  <si>
    <t>The Joubert Syndrome Protein Inpp5e Controls Ciliogenesis by Regulating Phosphoinositides at the Apical Membrane</t>
  </si>
  <si>
    <t>Xu W, Jin M, Hu R, Wang H, Zhang F, Yuan S, Cao Y.</t>
  </si>
  <si>
    <t>J Am Soc Nephrol. 2017 Jan;28(1):118-129. doi: 10.1681/ASN.2015080906. Epub 2016 Jul 8.</t>
  </si>
  <si>
    <t>Xu W</t>
  </si>
  <si>
    <t>J Am Soc Nephrol</t>
  </si>
  <si>
    <t>PMC5198270</t>
  </si>
  <si>
    <t>10.1681/ASN.2015080906</t>
  </si>
  <si>
    <t>Leapfrogging: primordial germ cell transplantation permits recovery of CRISPR/Cas9-induced mutations in essential genes</t>
  </si>
  <si>
    <t>Blitz IL, Fish MB, Cho KW.</t>
  </si>
  <si>
    <t>Development. 2016 Aug 1;143(15):2868-75. doi: 10.1242/dev.138057. Epub 2016 Jul 6.</t>
  </si>
  <si>
    <t>PMC5004912</t>
  </si>
  <si>
    <t>10.1242/dev.138057</t>
  </si>
  <si>
    <t>Back to the Future: Mutant Hunts Are Still the Way To Go</t>
  </si>
  <si>
    <t>Winston F, Koshland D.</t>
  </si>
  <si>
    <t>Genetics. 2016 Jul;203(3):1007-10. doi: 10.1534/genetics.115.180596.</t>
  </si>
  <si>
    <t>Winston F</t>
  </si>
  <si>
    <t>Genetics</t>
  </si>
  <si>
    <t>PMC4937489</t>
  </si>
  <si>
    <t>10.1534/genetics.115.180596</t>
  </si>
  <si>
    <t>Evaluation of off-target and on-target scoring algorithms and integration into the guide RNA selection tool CRISPOR</t>
  </si>
  <si>
    <t>Haeussler M, Sch√∂nig K, Eckert H, Eschstruth A, Miann√© J, Renaud JB, Schneider-Maunoury S, Shkumatava A, Teboul L, Kent J, Joly JS, Concordet JP.</t>
  </si>
  <si>
    <t>Genome Biol. 2016 Jul 5;17(1):148. doi: 10.1186/s13059-016-1012-2.</t>
  </si>
  <si>
    <t>Haeussler M</t>
  </si>
  <si>
    <t>Genome Biol</t>
  </si>
  <si>
    <t>PMC4934014</t>
  </si>
  <si>
    <t>10.1186/s13059-016-1012-2</t>
  </si>
  <si>
    <t>Advances in the Study of Heart Development and Disease Using Zebrafish</t>
  </si>
  <si>
    <t>Brown DR, Samsa LA, Qian L, Liu J.</t>
  </si>
  <si>
    <t>Version 2. J Cardiovasc Dev Dis. 2016 Jun;3(2):13. doi: 10.3390/jcdd3020013. Epub 2016 Apr 9.</t>
  </si>
  <si>
    <t>Brown DR</t>
  </si>
  <si>
    <t>J Cardiovasc Dev Dis</t>
  </si>
  <si>
    <t>PMC4913704</t>
  </si>
  <si>
    <t>NIHMS788579</t>
  </si>
  <si>
    <t>10.3390/jcdd3020013</t>
  </si>
  <si>
    <t>CRISPR-Mediated Triple Knockout of SLAMF1, SLAMF5 and SLAMF6 Supports Positive Signaling Roles in NKT Cell Development</t>
  </si>
  <si>
    <t>Huang B, Gomez-Rodriguez J, Preite S, Garrett LJ, Harper UL, Schwartzberg PL.</t>
  </si>
  <si>
    <t>PLoS One. 2016 Jun 3;11(6):e0156072. doi: 10.1371/journal.pone.0156072. eCollection 2016.</t>
  </si>
  <si>
    <t>Huang B</t>
  </si>
  <si>
    <t>PMC4892526</t>
  </si>
  <si>
    <t>10.1371/journal.pone.0156072</t>
  </si>
  <si>
    <t>Genome Editing with CRISPR-Cas9: Can It Get Any Better?</t>
  </si>
  <si>
    <t>Haeussler M, Concordet JP.</t>
  </si>
  <si>
    <t>J Genet Genomics. 2016 May 20;43(5):239-50. doi: 10.1016/j.jgg.2016.04.008. Epub 2016 Apr 24.</t>
  </si>
  <si>
    <t>J Genet Genomics</t>
  </si>
  <si>
    <t>PMC5708852</t>
  </si>
  <si>
    <t>NIHMS921266</t>
  </si>
  <si>
    <t>10.1016/j.jgg.2016.04.008</t>
  </si>
  <si>
    <t>Advancements in zebrafish applications for 21st century toxicology</t>
  </si>
  <si>
    <t>Garcia GR, Noyes PD, Tanguay RL.</t>
  </si>
  <si>
    <t>Pharmacol Ther. 2016 May;161:11-21. doi: 10.1016/j.pharmthera.2016.03.009. Epub 2016 Mar 22.</t>
  </si>
  <si>
    <t>Garcia GR</t>
  </si>
  <si>
    <t>Pharmacol Ther</t>
  </si>
  <si>
    <t>PMC4851906</t>
  </si>
  <si>
    <t>NIHMS776189</t>
  </si>
  <si>
    <t>10.1016/j.pharmthera.2016.03.009</t>
  </si>
  <si>
    <t>Zebrafish as an Emerging Model Organism to Study Angiogenesis in Development and Regeneration</t>
  </si>
  <si>
    <t>Ch√°vez MN, Aedo G, Fierro FA, Allende ML, Ega√±a JT.</t>
  </si>
  <si>
    <t>Front Physiol. 2016 Mar 8;7:56. doi: 10.3389/fphys.2016.00056. eCollection 2016.</t>
  </si>
  <si>
    <t>Ch√°vez MN</t>
  </si>
  <si>
    <t>Front Physiol</t>
  </si>
  <si>
    <t>PMC4781882</t>
  </si>
  <si>
    <t>10.3389/fphys.2016.00056</t>
  </si>
  <si>
    <t>Efficient identification of CRISPR/Cas9-induced insertions/deletions by direct germline screening in zebrafish</t>
  </si>
  <si>
    <t>Brocal I, White RJ, Dooley CM, Carruthers SN, Clark R, Hall A, Busch-Nentwich EM, Stemple DL, Kettleborough RN.</t>
  </si>
  <si>
    <t>BMC Genomics. 2016 Mar 24;17:259. doi: 10.1186/s12864-016-2563-z.</t>
  </si>
  <si>
    <t>Brocal I</t>
  </si>
  <si>
    <t>BMC Genomics</t>
  </si>
  <si>
    <t>PMC4806435</t>
  </si>
  <si>
    <t>10.1186/s12864-016-2563-z</t>
  </si>
  <si>
    <t>A Neural Basis for Control of Cichlid Female Reproductive Behavior by Prostaglandin F2Œ±</t>
  </si>
  <si>
    <t>Juntti SA, Hilliard AT, Kent KR, Kumar A, Nguyen A, Jimenez MA, Loveland JL, Mourrain P, Fernald RD.</t>
  </si>
  <si>
    <t>Curr Biol. 2016 Apr 4;26(7):943-9. doi: 10.1016/j.cub.2016.01.067. Epub 2016 Mar 17.</t>
  </si>
  <si>
    <t>Juntti SA</t>
  </si>
  <si>
    <t>Curr Biol</t>
  </si>
  <si>
    <t>PMC4821738</t>
  </si>
  <si>
    <t>NIHMS757626</t>
  </si>
  <si>
    <t>10.1016/j.cub.2016.01.067</t>
  </si>
  <si>
    <t>FusX: A Rapid One-Step Transcription Activator-Like Effector Assembly System for Genome Science</t>
  </si>
  <si>
    <t>Ma AC, McNulty MS, Poshusta TL, Campbell JM, Mart√≠nez-G√°lvez G, Argue DP, Lee HB, Urban MD, Bullard CE, Blackburn PR, Man TK, Clark KJ, Ekker SC.</t>
  </si>
  <si>
    <t>Hum Gene Ther. 2016 Jun;27(6):451-63. doi: 10.1089/hum.2015.172. Epub 2016 Mar 15.</t>
  </si>
  <si>
    <t>Ma AC</t>
  </si>
  <si>
    <t>Hum Gene Ther</t>
  </si>
  <si>
    <t>PMC4931509</t>
  </si>
  <si>
    <t>10.1089/hum.2015.172</t>
  </si>
  <si>
    <t>The old and new face of craniofacial research: How animal models inform human craniofacial genetic and clinical data</t>
  </si>
  <si>
    <t>Van Otterloo E, Williams T, Artinger KB.</t>
  </si>
  <si>
    <t>Dev Biol. 2016 Jul 15;415(2):171-187. doi: 10.1016/j.ydbio.2016.01.017. Epub 2016 Jan 22.</t>
  </si>
  <si>
    <t>Van Otterloo E</t>
  </si>
  <si>
    <t>PMC4914413</t>
  </si>
  <si>
    <t>NIHMS761398</t>
  </si>
  <si>
    <t>10.1016/j.ydbio.2016.01.017</t>
  </si>
  <si>
    <t>Creating and evaluating accurate CRISPR-Cas9 scalpels for genomic surgery</t>
  </si>
  <si>
    <t>Bolukbasi MF, Gupta A, Wolfe SA.</t>
  </si>
  <si>
    <t>Nat Methods. 2016 Jan;13(1):41-50. doi: 10.1038/nmeth.3684.</t>
  </si>
  <si>
    <t>Bolukbasi MF</t>
  </si>
  <si>
    <t>Nat Methods</t>
  </si>
  <si>
    <t>10.1038/nmeth.3684</t>
  </si>
  <si>
    <t>A Rapid and Cheap Methodology for CRISPR/Cas9 Zebrafish Mutant Screening</t>
  </si>
  <si>
    <t>D'Agostino Y, Locascio A, Ristoratore F, Sordino P, Spagnuolo A, Borra M, D'Aniello S.</t>
  </si>
  <si>
    <t>Mol Biotechnol. 2016 Jan;58(1):73-8. doi: 10.1007/s12033-015-9905-y.</t>
  </si>
  <si>
    <t>D'Agostino Y</t>
  </si>
  <si>
    <t>Mol Biotechnol</t>
  </si>
  <si>
    <t>PMC4709366</t>
  </si>
  <si>
    <t>10.1007/s12033-015-9905-y</t>
  </si>
  <si>
    <t>A Zebrafish Model for Studies on Esophageal Epithelial Biology</t>
  </si>
  <si>
    <t>Chen H, Beasley A, Hu Y, Chen X.</t>
  </si>
  <si>
    <t>PLoS One. 2015 Dec 2;10(12):e0143878. doi: 10.1371/journal.pone.0143878. eCollection 2015.</t>
  </si>
  <si>
    <t>Chen H</t>
  </si>
  <si>
    <t>PMC4667901</t>
  </si>
  <si>
    <t>10.1371/journal.pone.0143878</t>
  </si>
  <si>
    <t>Exploring the HIFs, buts and maybes of hypoxia signalling in disease: lessons from zebrafish models</t>
  </si>
  <si>
    <t>Elks PM, Renshaw SA, Meijer AH, Walmsley SR, van Eeden FJ.</t>
  </si>
  <si>
    <t>Dis Model Mech. 2015 Nov;8(11):1349-60. doi: 10.1242/dmm.021865.</t>
  </si>
  <si>
    <t>Elks PM</t>
  </si>
  <si>
    <t>PMC4631790</t>
  </si>
  <si>
    <t>10.1242/dmm.021865</t>
  </si>
  <si>
    <t>Differential effects on Œ≤-cell mass by disruption of Bardet-Biedl syndrome or Alstrom syndrome genes</t>
  </si>
  <si>
    <t>Lodh S, Hostelley TL, Leitch CC, O'Hare EA, Zaghloul NA.</t>
  </si>
  <si>
    <t>Hum Mol Genet. 2016 Jan 1;25(1):57-68. doi: 10.1093/hmg/ddv447. Epub 2015 Oct 22.</t>
  </si>
  <si>
    <t>Lodh S</t>
  </si>
  <si>
    <t>PMC4690491</t>
  </si>
  <si>
    <t>10.1093/hmg/ddv447</t>
  </si>
  <si>
    <t>CRISPRz: a database of zebrafish validated sgRNAs</t>
  </si>
  <si>
    <t>Varshney GK, Zhang S, Pei W, Adomako-Ankomah A, Fohtung J, Schaffer K, Carrington B, Maskeri A, Slevin C, Wolfsberg T, Ledin J, Sood R, Burgess SM.</t>
  </si>
  <si>
    <t>Nucleic Acids Res. 2016 Jan 4;44(D1):D822-6. doi: 10.1093/nar/gkv998. Epub 2015 Oct 4.</t>
  </si>
  <si>
    <t>PMC4702947</t>
  </si>
  <si>
    <t>10.1093/nar/gkv998</t>
  </si>
  <si>
    <t>CRISPRscan: designing highly efficient sgRNAs for CRISPR-Cas9 targeting in vivo</t>
  </si>
  <si>
    <t>Moreno-Mateos MA, Vejnar CE, Beaudoin JD, Fernandez JP, Mis EK, Khokha MK, Giraldez AJ.</t>
  </si>
  <si>
    <t>Nat Methods. 2015 Oct;12(10):982-8. doi: 10.1038/nmeth.3543. Epub 2015 Aug 31.</t>
  </si>
  <si>
    <t>Moreno-Mateos MA</t>
  </si>
  <si>
    <t>PMC4589495</t>
  </si>
  <si>
    <t>NIHMS711531</t>
  </si>
  <si>
    <t>10.1038/nmeth.3543</t>
  </si>
  <si>
    <t>CRISPR-STAT: an easy and reliable PCR-based method to evaluate target-specific sgRNA activity</t>
  </si>
  <si>
    <t>Carrington B, Varshney GK, Burgess SM, Sood R.</t>
  </si>
  <si>
    <t>Nucleic Acids Res. 2015 Dec 15;43(22):e157. doi: 10.1093/nar/gkv802. Epub 2015 Aug 7.</t>
  </si>
  <si>
    <t>Carrington B</t>
  </si>
  <si>
    <t>PMC4678847</t>
  </si>
  <si>
    <t>10.1093/nar/gkv802</t>
  </si>
  <si>
    <t>Interspecific Differential Expression Analysis of RNA-Seq Data Yields Insight into Life Cycle Variation in Hydractiniid Hydrozoans</t>
  </si>
  <si>
    <t>Sanders SM, Cartwright P.</t>
  </si>
  <si>
    <t>Genome Biol Evol. 2015 Aug 6;7(8):2417-31. doi: 10.1093/gbe/evv153.</t>
  </si>
  <si>
    <t>Sanders SM</t>
  </si>
  <si>
    <t>Genome Biol Evol</t>
  </si>
  <si>
    <t>PMC4558869</t>
  </si>
  <si>
    <t>10.1093/gbe/evv153</t>
  </si>
  <si>
    <t>Phenotype-driven chemical screening in zebrafish for compounds that inhibit collective cell migration identifies multiple pathways potentially involved in metastatic invasion</t>
  </si>
  <si>
    <t>Gallardo VE, Varshney GK, Lee M, Bupp S, Xu L, Shinn P, Crawford NP, Inglese J, Burgess SM.</t>
  </si>
  <si>
    <t>Dis Model Mech. 2015 Jun;8(6):565-76. doi: 10.1242/dmm.018689. Epub 2015 Mar 25.</t>
  </si>
  <si>
    <t>Gallardo VE</t>
  </si>
  <si>
    <t>PMC4457032</t>
  </si>
  <si>
    <t>10.1242/dmm.018689</t>
  </si>
  <si>
    <t>gRNA Sequence Heterology Tolerance Catalyzed by CRISPR/Cas in an In¬†Vitro Homology-Directed Repair Reaction</t>
  </si>
  <si>
    <t>Hewes AM, Sansbury BM, Barth S, Tarcic G, Kmiec EB.</t>
  </si>
  <si>
    <t>Mol Ther Nucleic Acids. 2020 Mar 30;20:568-579. doi: 10.1016/j.omtn.2020.03.012. Online ahead of print.</t>
  </si>
  <si>
    <t>Hewes AM</t>
  </si>
  <si>
    <t>PMC7177190</t>
  </si>
  <si>
    <t>10.1016/j.omtn.2020.03.012</t>
  </si>
  <si>
    <t>Investigation of the role of VHL-HIF signaling in DNA repair and apoptosis in zebrafish</t>
  </si>
  <si>
    <t>Kim HR, Santhakumar K, Markham E, Baldera D, Greenald D, Bryant HE, El-Khamisy SF, van Eeden FJ.</t>
  </si>
  <si>
    <t>Oncotarget. 2020 Mar 31;11(13):1109-1130. doi: 10.18632/oncotarget.27521. eCollection 2020 Mar 31.</t>
  </si>
  <si>
    <t>Kim HR</t>
  </si>
  <si>
    <t>Oncotarget</t>
  </si>
  <si>
    <t>PMC7138166</t>
  </si>
  <si>
    <t>10.18632/oncotarget.27521</t>
  </si>
  <si>
    <t>RBL1 (p107) functions as tumor suppressor in glioblastoma and small-cell pancreatic neuroendocrine carcinoma in Xenopus tropicalis</t>
  </si>
  <si>
    <t>Naert T, Dimitrakopoulou D, Tulkens D, Demuynck S, Carron M, Noelanders R, Eeckhout L, Van Isterdael G, Deforce D, Vanhove C, Van Dorpe J, Creytens D, Vleminckx K.</t>
  </si>
  <si>
    <t>Oncogene. 2020 Mar;39(13):2692-2706. doi: 10.1038/s41388-020-1173-z. Epub 2020 Jan 30.</t>
  </si>
  <si>
    <t>Naert T</t>
  </si>
  <si>
    <t>Oncogene</t>
  </si>
  <si>
    <t>10.1038/s41388-020-1173-z</t>
  </si>
  <si>
    <t>Homozygous Null TBX4 Mutations Lead to Posterior Amelia with Pelvic and Pulmonary Hypoplasia</t>
  </si>
  <si>
    <t>Kariminejad A, Szenker-Ravi E, Lekszas C, Tajsharghi H, Moslemi AR, Naert T, Tran HT, Ahangari F, Rajaei M, Nasseri M, Haaf T, Azad A, Superti-Furga A, Maroofian R, Ghaderi-Sohi S, Najmabadi H, Abbaszadegan MR, Vleminckx K, Nikuei P, Reversade B.</t>
  </si>
  <si>
    <t>Am J Hum Genet. 2019 Dec 5;105(6):1294-1301. doi: 10.1016/j.ajhg.2019.10.013. Epub 2019 Nov 21.</t>
  </si>
  <si>
    <t>Kariminejad A</t>
  </si>
  <si>
    <t>PMC6904794</t>
  </si>
  <si>
    <t>10.1016/j.ajhg.2019.10.013</t>
  </si>
  <si>
    <t>Responsible innovation in human germline gene editing. Background document to the recommendations of ESHG and ESHRE</t>
  </si>
  <si>
    <t>de Wert G, Heindryckx B, Pennings G, Clarke A, Eichenlaub-Ritter U, van El CG, Forzano F, Goddijn M, Howard HC, Radojkovic D, Rial-Sebbag E, Dondorp W, Tarlatzis BC, Cornel MC; European Society of Human Genetics and the European Society of Human Reproduction and Embryology.</t>
  </si>
  <si>
    <t>Hum Reprod Open. 2018 Jan 12;2018(1):hox024. doi: 10.1093/hropen/hox024. eCollection 2018.</t>
  </si>
  <si>
    <t>de Wert G</t>
  </si>
  <si>
    <t>Hum Reprod Open</t>
  </si>
  <si>
    <t>PMC6276657</t>
  </si>
  <si>
    <t>10.1093/hropen/hox024</t>
  </si>
  <si>
    <t>Xenopus tropicalis: Joining the Armada in the Fight Against Blood Cancer</t>
  </si>
  <si>
    <t>Dimitrakopoulou D, Tulkens D, Van Vlierberghe P, Vleminckx K.</t>
  </si>
  <si>
    <t>Front Physiol. 2019 Feb 1;10:48. doi: 10.3389/fphys.2019.00048. eCollection 2019.</t>
  </si>
  <si>
    <t>Dimitrakopoulou D</t>
  </si>
  <si>
    <t>PMC6367902</t>
  </si>
  <si>
    <t>10.3389/fphys.2019.00048</t>
  </si>
  <si>
    <t>CRISPR/Cas9-mediated homology-directed repair by ssODNs in zebrafish induces complex mutational patterns resulting from genomic integration of repair-template fragments</t>
  </si>
  <si>
    <t>Boel A, De Saffel H, Steyaert W, Callewaert B, De Paepe A, Coucke PJ, Willaert A.</t>
  </si>
  <si>
    <t>Dis Model Mech. 2018 Oct 18;11(10):dmm035352. doi: 10.1242/dmm.035352.</t>
  </si>
  <si>
    <t>PMC6215429</t>
  </si>
  <si>
    <t>10.1242/dmm.035352</t>
  </si>
  <si>
    <t>Optimized knock-in of point mutations in zebrafish using CRISPR/Cas9</t>
  </si>
  <si>
    <t>Prykhozhij SV, Fuller C, Steele SL, Veinotte CJ, Razaghi B, Robitaille JM, McMaster CR, Shlien A, Malkin D, Berman JN.</t>
  </si>
  <si>
    <t>Nucleic Acids Res. 2018 Sep 28;46(17):e102. doi: 10.1093/nar/gky512.</t>
  </si>
  <si>
    <t>PMC6158492</t>
  </si>
  <si>
    <t>10.1093/nar/gky512</t>
  </si>
  <si>
    <t>Integrated design, execution, and analysis of arrayed and pooled CRISPR genome-editing experiments</t>
  </si>
  <si>
    <t>Canver MC</t>
  </si>
  <si>
    <t>PMC6182299</t>
  </si>
  <si>
    <t>NIHMS961575</t>
  </si>
  <si>
    <t>10.1038/nprot.2018.005</t>
  </si>
  <si>
    <t>Responsible innovation in human germline gene editing: Background document to the recommendations of ESHG and ESHRE</t>
  </si>
  <si>
    <t>De Wert G, Heindryckx B, Pennings G, Clarke A, Eichenlaub-Ritter U, van El CG, Forzano F, Goddijn M, Howard HC, Radojkovic D, Rial-Sebbag E, Dondorp W, Tarlatzis BC, Cornel MC; European Society of Human Genetics and the European Society of Human Reproduction and Embryology.</t>
  </si>
  <si>
    <t>Eur J Hum Genet. 2018 Apr;26(4):450-470. doi: 10.1038/s41431-017-0077-z. Epub 2018 Jan 12.</t>
  </si>
  <si>
    <t>De Wert G</t>
  </si>
  <si>
    <t>Eur J Hum Genet</t>
  </si>
  <si>
    <t>PMC5891502</t>
  </si>
  <si>
    <t>10.1038/s41431-017-0077-z</t>
  </si>
  <si>
    <t>CRISPR/Cas9-mediated genome editing in na√Øve human embryonic stem cells</t>
  </si>
  <si>
    <t>Jacobs EZ, Warrier S, Volders PJ, D'haene E, Van Lombergen E, Vantomme L, Van der Jeught M, Heindryckx B, Menten B, Vergult S.</t>
  </si>
  <si>
    <t>Sci Rep. 2017 Nov 30;7(1):16650. doi: 10.1038/s41598-017-16932-y.</t>
  </si>
  <si>
    <t>Jacobs EZ</t>
  </si>
  <si>
    <t>PMC5709416</t>
  </si>
  <si>
    <t>10.1038/s41598-017-16932-y</t>
  </si>
  <si>
    <t>Accurate quantification of homologous recombination in zebrafish: brca2 deficiency as a paradigm</t>
  </si>
  <si>
    <t>Vierstraete J, Willaert A, Vermassen P, Coucke PJ, Vral A, Claes KBM.</t>
  </si>
  <si>
    <t>Sci Rep. 2017 Nov 28;7(1):16518. doi: 10.1038/s41598-017-16725-3.</t>
  </si>
  <si>
    <t>Vierstraete J</t>
  </si>
  <si>
    <t>PMC5705637</t>
  </si>
  <si>
    <t>10.1038/s41598-017-16725-3</t>
  </si>
  <si>
    <t>Control of gene editing by manipulation of DNA repair mechanisms</t>
  </si>
  <si>
    <t>Danner E, Bashir S, Yumlu S, Wurst W, Wefers B, K√ºhn R.</t>
  </si>
  <si>
    <t>Mamm Genome. 2017 Aug;28(7-8):262-274. doi: 10.1007/s00335-017-9688-5. Epub 2017 Apr 3.</t>
  </si>
  <si>
    <t>Danner E</t>
  </si>
  <si>
    <t>Mamm Genome</t>
  </si>
  <si>
    <t>10.1007/s00335-017-9688-5</t>
  </si>
  <si>
    <t>Editing the Neuronal Genome: a CRISPR View of Chromatin Regulation in Neuronal Development, Function, and Plasticity</t>
  </si>
  <si>
    <t>Yang MG, West AE.</t>
  </si>
  <si>
    <t>Yale J Biol Med. 2016 Dec 23;89(4):457-470. eCollection 2016 Dec.</t>
  </si>
  <si>
    <t>Yang MG</t>
  </si>
  <si>
    <t>Yale J Biol Med</t>
  </si>
  <si>
    <t>PMC5168825</t>
  </si>
  <si>
    <t>CRISPR/Cas9 mediated knockout of rb1 and rbl1 leads to rapid and penetrant retinoblastoma development in Xenopus tropicalis</t>
  </si>
  <si>
    <t>Naert T, Colpaert R, Van Nieuwenhuysen T, Dimitrakopoulou D, Leoen J, Haustraete J, Boel A, Steyaert W, Lepez T, Deforce D, Willaert A, Creytens D, Vleminckx K.</t>
  </si>
  <si>
    <t>Sci Rep. 2016 Oct 14;6:35264. doi: 10.1038/srep35264.</t>
  </si>
  <si>
    <t>PMC5064383</t>
  </si>
  <si>
    <t>10.1038/srep35264</t>
  </si>
  <si>
    <t>Cas-analyzer: an online tool for assessing genome editing results using NGS data</t>
  </si>
  <si>
    <t>Park J</t>
  </si>
  <si>
    <t>PMC5254075</t>
  </si>
  <si>
    <t>10.1093/bioinformatics/btw561</t>
  </si>
  <si>
    <t>CAMIO: a transgenic CRISPR pipeline to create diverse targeted genome deletions in Drosophila</t>
  </si>
  <si>
    <t>Chen HM, Marques JG, Sugino K, Wei D, Miyares RL, Lee T.</t>
  </si>
  <si>
    <t>Nucleic Acids Res. 2020 May 7;48(8):4344-4356. doi: 10.1093/nar/gkaa177.</t>
  </si>
  <si>
    <t>Chen HM</t>
  </si>
  <si>
    <t>PMC7192631</t>
  </si>
  <si>
    <t>10.1093/nar/gkaa177</t>
  </si>
  <si>
    <t>Enhanced thrombospondin-1 causes dysfunction of vascular endothelial cells derived from Fabry disease-induced pluripotent stem cells</t>
  </si>
  <si>
    <t>Do HS, Park SW, Im I, Seo D, Yoo HW, Go H, Kim YH, Koh GY, Lee BH, Han YM.</t>
  </si>
  <si>
    <t>EBioMedicine. 2020 Feb;52:102633. doi: 10.1016/j.ebiom.2020.102633. Epub 2020 Jan 23.</t>
  </si>
  <si>
    <t>Do HS</t>
  </si>
  <si>
    <t>EBioMedicine</t>
  </si>
  <si>
    <t>PMC6992938</t>
  </si>
  <si>
    <t>10.1016/j.ebiom.2020.102633</t>
  </si>
  <si>
    <t>CRISPR-mediated gene correction links the ATP7A M1311V mutations with amyotrophic lateral sclerosis pathogenesis in one individual</t>
  </si>
  <si>
    <t>Yun Y, Hong SA, Kim KK, Baek D, Lee D, Londhe AM, Lee M, Yu J, McEachin ZT, Bassell GJ, Bowser R, Hales CM, Cho SR, Kim J, Pae AN, Cheong E, Kim S, Boulis NM, Bae S, Ha Y.</t>
  </si>
  <si>
    <t>Commun Biol. 2020 Jan 20;3(1):33. doi: 10.1038/s42003-020-0755-1.</t>
  </si>
  <si>
    <t>Yun Y</t>
  </si>
  <si>
    <t>PMC6970999</t>
  </si>
  <si>
    <t>10.1038/s42003-020-0755-1</t>
  </si>
  <si>
    <t>Plant gene editing through de novo induction of meristems</t>
  </si>
  <si>
    <t>Maher MF, Nasti RA, Vollbrecht M, Starker CG, Clark MD, Voytas DF.</t>
  </si>
  <si>
    <t>Nat Biotechnol. 2020 Jan;38(1):84-89. doi: 10.1038/s41587-019-0337-2. Epub 2019 Dec 16.</t>
  </si>
  <si>
    <t>Maher MF</t>
  </si>
  <si>
    <t>PMC6954279</t>
  </si>
  <si>
    <t>NIHMS1541644</t>
  </si>
  <si>
    <t>10.1038/s41587-019-0337-2</t>
  </si>
  <si>
    <t>Curing hemophilia A by NHEJ-mediated ectopic F8 insertion in the mouse</t>
  </si>
  <si>
    <t>Zhang JP, Cheng XX, Zhao M, Li GH, Xu J, Zhang F, Yin MD, Meng FY, Dai XY, Fu YW, Yang ZX, Arakaki C, Su RJ, Wen W, Wang WT, Chen W, Choi H, Wang C, Gao G, Zhang L, Cheng T, Zhang XB.</t>
  </si>
  <si>
    <t>Genome Biol. 2019 Dec 16;20(1):276. doi: 10.1186/s13059-019-1907-9.</t>
  </si>
  <si>
    <t>Zhang JP</t>
  </si>
  <si>
    <t>PMC6912951</t>
  </si>
  <si>
    <t>10.1186/s13059-019-1907-9</t>
  </si>
  <si>
    <t>Evaluation of the effects of sequence length and microsatellite instability on single-guide RNA activity and specificity</t>
  </si>
  <si>
    <t>Zhao C, Wang Y, Nie X, Han X, Liu H, Li G, Yang G, Ruan J, Ma Y, Li X, Cheng H, Zhao S, Fang Y, Xie S.</t>
  </si>
  <si>
    <t>Int J Biol Sci. 2019 Oct 3;15(12):2641-2653. doi: 10.7150/ijbs.37152. eCollection 2019.</t>
  </si>
  <si>
    <t>Zhao C</t>
  </si>
  <si>
    <t>PMC6854370</t>
  </si>
  <si>
    <t>10.7150/ijbs.37152</t>
  </si>
  <si>
    <t>New frontiers to cure Alport syndrome: COL4A3 and COL4A5 gene editing in podocyte-lineage cells</t>
  </si>
  <si>
    <t>Daga S, Donati F, Capitani K, Croci S, Tita R, Giliberti A, Valentino F, Benetti E, Fallerini C, Niccheri F, Baldassarri M, Mencarelli MA, Frullanti E, Furini S, Conticello SG, Renieri A, Pinto AM.</t>
  </si>
  <si>
    <t>Eur J Hum Genet. 2020 Apr;28(4):480-490. doi: 10.1038/s41431-019-0537-8. Epub 2019 Nov 21.</t>
  </si>
  <si>
    <t>Daga S</t>
  </si>
  <si>
    <t>PMC7080842</t>
  </si>
  <si>
    <t>10.1038/s41431-019-0537-8</t>
  </si>
  <si>
    <t>Targeted PMP22 TATA-box editing by CRISPR/Cas9 reduces demyelinating neuropathy of Charcot-Marie-Tooth disease type 1A in mice</t>
  </si>
  <si>
    <t>Lee JS, Lee JY, Song DW, Bae HS, Doo HM, Yu HS, Lee KJ, Kim HK, Hwang H, Kwak G, Kim D, Kim S, Hong YB, Lee JM, Choi BO.</t>
  </si>
  <si>
    <t>Nucleic Acids Res. 2020 Jan 10;48(1):130-140. doi: 10.1093/nar/gkz1070.</t>
  </si>
  <si>
    <t>Lee JS</t>
  </si>
  <si>
    <t>PMC7145652</t>
  </si>
  <si>
    <t>10.1093/nar/gkz1070</t>
  </si>
  <si>
    <t>CRISPR-Cas9-mediated therapeutic editing of Rpe65 ameliorates the disease phenotypes in a mouse model of Leber congenital amaurosis</t>
  </si>
  <si>
    <t>Jo DH, Song DW, Cho CS, Kim UG, Lee KJ, Lee K, Park SW, Kim D, Kim JH, Kim JS, Kim S, Kim JH, Lee JM.</t>
  </si>
  <si>
    <t>Sci Adv. 2019 Oct 30;5(10):eaax1210. doi: 10.1126/sciadv.aax1210. eCollection 2019 Oct.</t>
  </si>
  <si>
    <t>Jo DH</t>
  </si>
  <si>
    <t>PMC6821465</t>
  </si>
  <si>
    <t>10.1126/sciadv.aax1210</t>
  </si>
  <si>
    <t>An optimised CRISPR/Cas9 protocol to create targeted mutations in homoeologous genes and an efficient genotyping protocol to identify edited events in wheat</t>
  </si>
  <si>
    <t>Cui X, Balcerzak M, Schernthaner J, Babic V, Datla R, Brauer EK, Labb√© N, Subramaniam R, Ouellet T.</t>
  </si>
  <si>
    <t>Plant Methods. 2019 Oct 24;15:119. doi: 10.1186/s13007-019-0500-2. eCollection 2019.</t>
  </si>
  <si>
    <t>Cui X</t>
  </si>
  <si>
    <t>Plant Methods</t>
  </si>
  <si>
    <t>PMC6814032</t>
  </si>
  <si>
    <t>10.1186/s13007-019-0500-2</t>
  </si>
  <si>
    <t>A biodegradable nanocapsule delivers a Cas9 ribonucleoprotein complex for in vivo genome editing</t>
  </si>
  <si>
    <t>Chen G, Abdeen AA, Wang Y, Shahi PK, Robertson S, Xie R, Suzuki M, Pattnaik BR, Saha K, Gong S.</t>
  </si>
  <si>
    <t>Nat Nanotechnol. 2019 Oct;14(10):974-980. doi: 10.1038/s41565-019-0539-2. Epub 2019 Sep 9.</t>
  </si>
  <si>
    <t>Chen G</t>
  </si>
  <si>
    <t>Nat Nanotechnol</t>
  </si>
  <si>
    <t>PMC6778035</t>
  </si>
  <si>
    <t>NIHMS1535887</t>
  </si>
  <si>
    <t>10.1038/s41565-019-0539-2</t>
  </si>
  <si>
    <t>Delivering Cas9/sgRNA ribonucleoprotein (RNP) by lentiviral capsid-based bionanoparticles for efficient 'hit-and-run' genome editing</t>
  </si>
  <si>
    <t>Lyu P, Javidi-Parsijani P, Atala A, Lu B.</t>
  </si>
  <si>
    <t>Nucleic Acids Res. 2019 Sep 26;47(17):e99. doi: 10.1093/nar/gkz605.</t>
  </si>
  <si>
    <t>Lyu P</t>
  </si>
  <si>
    <t>PMC6753487</t>
  </si>
  <si>
    <t>10.1093/nar/gkz605</t>
  </si>
  <si>
    <t>CRISPR/Cas9-mediated editing of 1-aminocyclopropane-1-carboxylate oxidase1 enhances Petunia flower longevity</t>
  </si>
  <si>
    <t>Xu J, Kang BC, Naing AH, Bae SJ, Kim JS, Kim H, Kim CK.</t>
  </si>
  <si>
    <t>Plant Biotechnol J. 2020 Jan;18(1):287-297. doi: 10.1111/pbi.13197. Epub 2019 Jul 2.</t>
  </si>
  <si>
    <t>Xu J</t>
  </si>
  <si>
    <t>PMC6920161</t>
  </si>
  <si>
    <t>10.1111/pbi.13197</t>
  </si>
  <si>
    <t>Highly efficient transgene-free targeted mutagenesis and single-stranded oligodeoxynucleotide-mediated precise knock-in in the industrial microalga Euglena gracilis using Cas9 ribonucleoproteins</t>
  </si>
  <si>
    <t>Nomura T, Inoue K, Uehara-Yamaguchi Y, Yamada K, Iwata O, Suzuki K, Mochida K.</t>
  </si>
  <si>
    <t>Plant Biotechnol J. 2019 Nov;17(11):2032-2034. doi: 10.1111/pbi.13174. Epub 2019 Jun 11.</t>
  </si>
  <si>
    <t>Nomura T</t>
  </si>
  <si>
    <t>PMC6790356</t>
  </si>
  <si>
    <t>10.1111/pbi.13174</t>
  </si>
  <si>
    <t>25-Hydroxyvitamin D Inhibits Hepatitis C Virus Production in Hepatocellular Carcinoma Cell Line by a Vitamin D Receptor-Independent Mechanism</t>
  </si>
  <si>
    <t>Ravid A, Rapaport N, Issachar A, Erman A, Bachmetov L, Tur-Kaspa R, Zemel R.</t>
  </si>
  <si>
    <t>Int J Mol Sci. 2019 May 13;20(9):2367. doi: 10.3390/ijms20092367.</t>
  </si>
  <si>
    <t>Ravid A</t>
  </si>
  <si>
    <t>PMC6539257</t>
  </si>
  <si>
    <t>10.3390/ijms20092367</t>
  </si>
  <si>
    <t>Single-Step, High-Efficiency CRISPR-Cas9 Genome Editing in Primary Human Disease-Derived Fibroblasts</t>
  </si>
  <si>
    <t>Martufi M, Good RB, Rapiteanu R, Schmidt T, Patili E, Tvermosegaard K, New M, Nanthakumar CB, Betts J, Blanchard AD, Maratou K.</t>
  </si>
  <si>
    <t>CRISPR J. 2019 Feb;2(1):31-40. doi: 10.1089/crispr.2018.0047.</t>
  </si>
  <si>
    <t>Martufi M</t>
  </si>
  <si>
    <t>CRISPR J</t>
  </si>
  <si>
    <t>PMC6636881</t>
  </si>
  <si>
    <t>10.1089/crispr.2018.0047</t>
  </si>
  <si>
    <t>Impact of Genetic Variation on CRISPR-Cas Targeting</t>
  </si>
  <si>
    <t>CRISPR J. 2018 Apr;1(2):159-170. doi: 10.1089/crispr.2017.0016.</t>
  </si>
  <si>
    <t>PMC6319324</t>
  </si>
  <si>
    <t>10.1089/crispr.2017.0016</t>
  </si>
  <si>
    <t>Construction of non-canonical PAM-targeting adenosine base editors by restriction enzyme-free DNA cloning using CRISPR-Cas9</t>
  </si>
  <si>
    <t>Jeong YK, Yu J, Bae S.</t>
  </si>
  <si>
    <t>Sci Rep. 2019 Mar 20;9(1):4939. doi: 10.1038/s41598-019-41356-1.</t>
  </si>
  <si>
    <t>Jeong YK</t>
  </si>
  <si>
    <t>PMC6426851</t>
  </si>
  <si>
    <t>10.1038/s41598-019-41356-1</t>
  </si>
  <si>
    <t>Delivering SaCas9 mRNA by lentivirus-like bionanoparticles for transient expression and efficient genome editing</t>
  </si>
  <si>
    <t>Lu B, Javidi-Parsijani P, Makani V, Mehraein-Ghomi F, Sarhan WM, Sun D, Yoo KW, Atala ZP, Lyu P, Atala A.</t>
  </si>
  <si>
    <t>Nucleic Acids Res. 2019 May 7;47(8):e44. doi: 10.1093/nar/gkz093.</t>
  </si>
  <si>
    <t>Lu B</t>
  </si>
  <si>
    <t>PMC6486560</t>
  </si>
  <si>
    <t>10.1093/nar/gkz093</t>
  </si>
  <si>
    <t>Web-based design and analysis tools for CRISPR base editing</t>
  </si>
  <si>
    <t>Hwang GH, Park J, Lim K, Kim S, Yu J, Yu E, Kim ST, Eils R, Kim JS, Bae S.</t>
  </si>
  <si>
    <t>BMC Bioinformatics. 2018 Dec 27;19(1):542. doi: 10.1186/s12859-018-2585-4.</t>
  </si>
  <si>
    <t>Hwang GH</t>
  </si>
  <si>
    <t>BMC Bioinformatics</t>
  </si>
  <si>
    <t>PMC6307267</t>
  </si>
  <si>
    <t>10.1186/s12859-018-2585-4</t>
  </si>
  <si>
    <t>DNA-Free Genome Editing of Brassica oleracea and B. rapa Protoplasts Using CRISPR-Cas9 Ribonucleoprotein Complexes</t>
  </si>
  <si>
    <t>Murovec J</t>
  </si>
  <si>
    <t>Front Plant Sci</t>
  </si>
  <si>
    <t>PMC6230560</t>
  </si>
  <si>
    <t>10.3389/fpls.2018.01594</t>
  </si>
  <si>
    <t>Conferring DNA virus resistance with high specificity in plants using virus-inducible genome-editing system</t>
  </si>
  <si>
    <t>Ji X, Si X, Zhang Y, Zhang H, Zhang F, Gao C.</t>
  </si>
  <si>
    <t>Genome Biol. 2018 Nov 15;19(1):197. doi: 10.1186/s13059-018-1580-4.</t>
  </si>
  <si>
    <t>Ji X</t>
  </si>
  <si>
    <t>PMC6238286</t>
  </si>
  <si>
    <t>10.1186/s13059-018-1580-4</t>
  </si>
  <si>
    <t>DIG-seq: a genome-wide CRISPR off-target profiling method using chromatin DNA</t>
  </si>
  <si>
    <t>Kim D, Kim JS.</t>
  </si>
  <si>
    <t>Genome Res. 2018 Dec;28(12):1894-1900. doi: 10.1101/gr.236620.118. Epub 2018 Nov 9.</t>
  </si>
  <si>
    <t>Kim D</t>
  </si>
  <si>
    <t>PMC6280750</t>
  </si>
  <si>
    <t>10.1101/gr.236620.118</t>
  </si>
  <si>
    <t>Highly efficient genome editing via CRISPR-Cas9 in human pluripotent stem cells is achieved by transient BCL-XL overexpression</t>
  </si>
  <si>
    <t>Li XL, Li GH, Fu J, Fu YW, Zhang L, Chen W, Arakaki C, Zhang JP, Wen W, Zhao M, Chen WV, Botimer GD, Baylink D, Aranda L, Choi H, Bechar R, Talbot P, Sun CK, Cheng T, Zhang XB.</t>
  </si>
  <si>
    <t>Nucleic Acids Res. 2018 Nov 2;46(19):10195-10215. doi: 10.1093/nar/gky804.</t>
  </si>
  <si>
    <t>Li XL</t>
  </si>
  <si>
    <t>PMC6212847</t>
  </si>
  <si>
    <t>10.1093/nar/gky804</t>
  </si>
  <si>
    <t>Robust activation of microhomology-mediated end joining for precision gene editing applications</t>
  </si>
  <si>
    <t>Ata H, Ekstrom TL, Mart√≠nez-G√°lvez G, Mann CM, Dvornikov AV, Schaefbauer KJ, Ma AC, Dobbs D, Clark KJ, Ekker SC.</t>
  </si>
  <si>
    <t>PLoS Genet. 2018 Sep 12;14(9):e1007652. doi: 10.1371/journal.pgen.1007652. eCollection 2018 Sep.</t>
  </si>
  <si>
    <t>Ata H</t>
  </si>
  <si>
    <t>PMC6152997</t>
  </si>
  <si>
    <t>10.1371/journal.pgen.1007652</t>
  </si>
  <si>
    <t>Accelerated ex situ breeding of GBSS- and PTST1-edited cassava for modified starch</t>
  </si>
  <si>
    <t>Bull SE, Seung D, Chanez C, Mehta D, Kuon JE, Truernit E, Hochmuth A, Zurkirchen I, Zeeman SC, Gruissem W, Vanderschuren H.</t>
  </si>
  <si>
    <t>Sci Adv. 2018 Sep 5;4(9):eaat6086. doi: 10.1126/sciadv.aat6086. eCollection 2018 Sep.</t>
  </si>
  <si>
    <t>Bull SE</t>
  </si>
  <si>
    <t>PMC6124905</t>
  </si>
  <si>
    <t>10.1126/sciadv.aat6086</t>
  </si>
  <si>
    <t>Rscreenorm: normalization of CRISPR and siRNA screen data for more reproducible hit selection</t>
  </si>
  <si>
    <t>Bachas C</t>
  </si>
  <si>
    <t>PMC6102854</t>
  </si>
  <si>
    <t>10.1186/s12859-018-2306-z</t>
  </si>
  <si>
    <t>Biased genome editing using the local accumulation of DSB repair molecules system</t>
  </si>
  <si>
    <t>Nakade S</t>
  </si>
  <si>
    <t>PMC6095859</t>
  </si>
  <si>
    <t>10.1038/s41467-018-05773-6</t>
  </si>
  <si>
    <t>Selective targeting of KRAS oncogenic alleles by CRISPR/Cas9 inhibits proliferation of cancer cells</t>
  </si>
  <si>
    <t>Lee W, Lee JH, Jun S, Lee JH, Bang D.</t>
  </si>
  <si>
    <t>Sci Rep. 2018 Aug 8;8(1):11879. doi: 10.1038/s41598-018-30205-2.</t>
  </si>
  <si>
    <t>Lee W</t>
  </si>
  <si>
    <t>PMC6082849</t>
  </si>
  <si>
    <t>10.1038/s41598-018-30205-2</t>
  </si>
  <si>
    <t>Decoding non-random mutational signatures at Cas9 targeted sites</t>
  </si>
  <si>
    <t>Taheri-Ghahfarokhi A</t>
  </si>
  <si>
    <t>PMC6144780</t>
  </si>
  <si>
    <t>10.1093/nar/gky653</t>
  </si>
  <si>
    <t>Genotyping genome-edited mutations in plants using CRISPR ribonucleoprotein complexes</t>
  </si>
  <si>
    <t>Liang Z</t>
  </si>
  <si>
    <t>PMC6230946</t>
  </si>
  <si>
    <t>10.1111/pbi.12938</t>
  </si>
  <si>
    <t>Multiple sgRNAs with overlapping sequences enhance CRISPR/Cas9-mediated knock-in efficiency</t>
  </si>
  <si>
    <t>Jang DE, Lee JY, Lee JH, Koo OJ, Bae HS, Jung MH, Bae JH, Hwang WS, Chang YJ, Lee YH, Lee HW, Yeom SC.</t>
  </si>
  <si>
    <t>Exp Mol Med. 2018 Apr 6;50(4):16. doi: 10.1038/s12276-018-0037-x.</t>
  </si>
  <si>
    <t>Jang DE</t>
  </si>
  <si>
    <t>Exp Mol Med</t>
  </si>
  <si>
    <t>PMC5938013</t>
  </si>
  <si>
    <t>10.1038/s12276-018-0037-x</t>
  </si>
  <si>
    <t>Deletion of the chloroplast LTD protein impedes LHCI import and PSI-LHCI assembly in Chlamydomonas reinhardtii</t>
  </si>
  <si>
    <t>Jeong J, Baek K, Yu J, Kirst H, Betterle N, Shin W, Bae S, Melis A, Jin E.</t>
  </si>
  <si>
    <t>J Exp Bot. 2018 Feb 23;69(5):1147-1158. doi: 10.1093/jxb/erx457.</t>
  </si>
  <si>
    <t>Jeong J</t>
  </si>
  <si>
    <t>J Exp Bot</t>
  </si>
  <si>
    <t>PMC6018721</t>
  </si>
  <si>
    <t>10.1093/jxb/erx457</t>
  </si>
  <si>
    <t>Rescue of high-specificity Cas9 variants using sgRNAs with matched 5' nucleotides</t>
  </si>
  <si>
    <t>Kim S, Bae T, Hwang J, Kim JS.</t>
  </si>
  <si>
    <t>Genome Biol. 2017 Nov 15;18(1):218. doi: 10.1186/s13059-017-1355-3.</t>
  </si>
  <si>
    <t>Kim S</t>
  </si>
  <si>
    <t>PMC5686910</t>
  </si>
  <si>
    <t>10.1186/s13059-017-1355-3</t>
  </si>
  <si>
    <t>ID3 regulates the MDC1-mediated DNA damage response in order to maintain genome stability</t>
  </si>
  <si>
    <t>Lee JH, Park SJ, Hariharasudhan G, Kim MJ, Jung SM, Jeong SY, Chang IY, Kim C, Kim E, Yu J, Bae S, You HJ.</t>
  </si>
  <si>
    <t>Nat Commun. 2017 Oct 12;8(1):903. doi: 10.1038/s41467-017-01051-z.</t>
  </si>
  <si>
    <t>Lee JH</t>
  </si>
  <si>
    <t>PMC5638908</t>
  </si>
  <si>
    <t>10.1038/s41467-017-01051-z</t>
  </si>
  <si>
    <t>Genome editing reveals a role for OCT4 in human embryogenesis</t>
  </si>
  <si>
    <t>Fogarty NME, McCarthy A, Snijders KE, Powell BE, Kubikova N, Blakeley P, Lea R, Elder K, Wamaitha SE, Kim D, Maciulyte V, Kleinjung J, Kim JS, Wells D, Vallier L, Bertero A, Turner JMA, Niakan KK.</t>
  </si>
  <si>
    <t>Nature. 2017 Oct 5;550(7674):67-73. doi: 10.1038/nature24033. Epub 2017 Sep 20.</t>
  </si>
  <si>
    <t>Fogarty NME</t>
  </si>
  <si>
    <t>PMC5815497</t>
  </si>
  <si>
    <t>EMS73931</t>
  </si>
  <si>
    <t>10.1038/nature24033</t>
  </si>
  <si>
    <t>CRISPR/Cas9 genome editing in wheat</t>
  </si>
  <si>
    <t>Kim D, Alptekin B, Budak H.</t>
  </si>
  <si>
    <t>Funct Integr Genomics. 2018 Jan;18(1):31-41. doi: 10.1007/s10142-017-0572-x. Epub 2017 Sep 16.</t>
  </si>
  <si>
    <t>Funct Integr Genomics</t>
  </si>
  <si>
    <t>10.1007/s10142-017-0572-x</t>
  </si>
  <si>
    <t>CUT-PCR: CRISPR-mediated, ultrasensitive detection of target DNA using PCR</t>
  </si>
  <si>
    <t>Lee SH, Yu J, Hwang GH, Kim S, Kim HS, Ye S, Kim K, Park J, Park DY, Cho YK, Kim JS, Bae S.</t>
  </si>
  <si>
    <t>Oncogene. 2017 Dec 7;36(49):6823-6829. doi: 10.1038/onc.2017.281. Epub 2017 Aug 28.</t>
  </si>
  <si>
    <t>PMC5736524</t>
  </si>
  <si>
    <t>10.1038/onc.2017.281</t>
  </si>
  <si>
    <t>Correction of a pathogenic gene mutation in human embryos</t>
  </si>
  <si>
    <t>Ma H, Marti-Gutierrez N, Park SW, Wu J, Lee Y, Suzuki K, Koski A, Ji D, Hayama T, Ahmed R, Darby H, Van Dyken C, Li Y, Kang E, Park AR, Kim D, Kim ST, Gong J, Gu Y, Xu X, Battaglia D, Krieg SA, Lee DM, Wu DH, Wolf DP, Heitner SB, Belmonte JCI, Amato P, Kim JS, Kaul S, Mitalipov S.</t>
  </si>
  <si>
    <t>Nature. 2017 Aug 24;548(7668):413-419. doi: 10.1038/nature23305. Epub 2017 Aug 2.</t>
  </si>
  <si>
    <t>Ma H</t>
  </si>
  <si>
    <t>10.1038/nature23305</t>
  </si>
  <si>
    <t>Selective disruption of an oncogenic mutant allele by CRISPR/Cas9 induces efficient tumor regression</t>
  </si>
  <si>
    <t>Koo T, Yoon AR, Cho HY, Bae S, Yun CO, Kim JS.</t>
  </si>
  <si>
    <t>Nucleic Acids Res. 2017 Jul 27;45(13):7897-7908. doi: 10.1093/nar/gkx490.</t>
  </si>
  <si>
    <t>Koo T</t>
  </si>
  <si>
    <t>PMC5570104</t>
  </si>
  <si>
    <t>10.1093/nar/gkx490</t>
  </si>
  <si>
    <t>Efficient correction of a deleterious point mutation in primary horse fibroblasts with CRISPR-Cas9</t>
  </si>
  <si>
    <t>Pinzon-Arteaga C, Snyder MD, Lazzarotto CR, Moreno NF, Juras R, Raudsepp T, Golding MC, Varner DD, Long CR.</t>
  </si>
  <si>
    <t>Sci Rep. 2020 May 4;10(1):7411. doi: 10.1038/s41598-020-62723-3.</t>
  </si>
  <si>
    <t>Pinzon-Arteaga C</t>
  </si>
  <si>
    <t>PMC7198616</t>
  </si>
  <si>
    <t>10.1038/s41598-020-62723-3</t>
  </si>
  <si>
    <t>ORANGE: A CRISPR/Cas9-based genome editing toolbox for epitope tagging of endogenous proteins in neurons</t>
  </si>
  <si>
    <t>Willems J, de Jong APH, Scheefhals N, Mertens E, Catsburg LAE, Poorthuis RB, de Winter F, Verhaagen J, Meye FJ, MacGillavry HD.</t>
  </si>
  <si>
    <t>PLoS Biol. 2020 Apr 10;18(4):e3000665. doi: 10.1371/journal.pbio.3000665. eCollection 2020 Apr.</t>
  </si>
  <si>
    <t>Willems J</t>
  </si>
  <si>
    <t>PLoS Biol</t>
  </si>
  <si>
    <t>PMC7176289</t>
  </si>
  <si>
    <t>10.1371/journal.pbio.3000665</t>
  </si>
  <si>
    <t>Genome editing assessment using CRISPR Genome Analyzer (CRISPR-GA)</t>
  </si>
  <si>
    <t>G√ºell M, Yang L, Church GM.</t>
  </si>
  <si>
    <t>Bioinformatics. 2014 Oct 15;30(20):2968-70. doi: 10.1093/bioinformatics/btu427. Epub 2014 Jul 1.</t>
  </si>
  <si>
    <t>G√ºell M</t>
  </si>
  <si>
    <t>PMC4184265</t>
  </si>
  <si>
    <t>10.1093/bioinformatics/btu427</t>
  </si>
  <si>
    <t>Tracy: basecalling, alignment, assembly and deconvolution of sanger chromatogram trace files</t>
  </si>
  <si>
    <t>Rausch T, Fritz MH, Untergasser A, Benes V.</t>
  </si>
  <si>
    <t>BMC Genomics. 2020 Mar 14;21(1):230. doi: 10.1186/s12864-020-6635-8.</t>
  </si>
  <si>
    <t>Rausch T</t>
  </si>
  <si>
    <t>PMC7071639</t>
  </si>
  <si>
    <t>10.1186/s12864-020-6635-8</t>
  </si>
  <si>
    <t>Nanoparticle delivery of CRISPR into the brain rescues a mouse model of fragile X syndrome from exaggerated repetitive behaviours</t>
  </si>
  <si>
    <t>Lee B, Lee K, Panda S, Gonzales-Rojas R, Chong A, Bugay V, Park HM, Brenner R, Murthy N, Lee HY.</t>
  </si>
  <si>
    <t>Nat Biomed Eng. 2018 Jul;2(7):497-507. doi: 10.1038/s41551-018-0252-8. Epub 2018 Jun 25.</t>
  </si>
  <si>
    <t>Lee B</t>
  </si>
  <si>
    <t>Nat Biomed Eng</t>
  </si>
  <si>
    <t>PMC6544395</t>
  </si>
  <si>
    <t>NIHMS1015917</t>
  </si>
  <si>
    <t>10.1038/s41551-018-0252-8</t>
  </si>
  <si>
    <t>Genome editing: A perspective on the application of CRISPR/Cas9 to study human diseases (Review)</t>
  </si>
  <si>
    <t>Rodr√≠guez-Rodr√≠guez DR, Ram√≠rez-Sol√≠s R, Garza-Elizondo MA, Garza-Rodr√≠guez ML, Barrera-Salda√±a HA.</t>
  </si>
  <si>
    <t>Int J Mol Med. 2019 Apr;43(4):1559-1574. doi: 10.3892/ijmm.2019.4112. Epub 2019 Feb 26.</t>
  </si>
  <si>
    <t>Rodr√≠guez-Rodr√≠guez DR</t>
  </si>
  <si>
    <t>Int J Mol Med</t>
  </si>
  <si>
    <t>PMC6414166</t>
  </si>
  <si>
    <t>10.3892/ijmm.2019.4112</t>
  </si>
  <si>
    <t>CRISPR-Mediated Editing of the B Cell Receptor in Primary Human B Cells</t>
  </si>
  <si>
    <t>Greiner V, Bou Puerto R, Liu S, Herbel C, Carmona EM, Goldberg MS.</t>
  </si>
  <si>
    <t>iScience. 2019 Feb 22;12:369-378. doi: 10.1016/j.isci.2019.01.032. Epub 2019 Feb 1.</t>
  </si>
  <si>
    <t>Greiner V</t>
  </si>
  <si>
    <t>iScience</t>
  </si>
  <si>
    <t>PMC6374785</t>
  </si>
  <si>
    <t>10.1016/j.isci.2019.01.032</t>
  </si>
  <si>
    <t>A high-fidelity Cas9 mutant delivered as a ribonucleoprotein complex enables efficient gene editing in human hematopoietic stem and progenitor cells</t>
  </si>
  <si>
    <t>Vakulskas CA, Dever DP, Rettig GR, Turk R, Jacobi AM, Collingwood MA, Bode NM, McNeill MS, Yan S, Camarena J, Lee CM, Park SH, Wiebking V, Bak RO, Gomez-Ospina N, Pavel-Dinu M, Sun W, Bao G, Porteus MH, Behlke MA.</t>
  </si>
  <si>
    <t>Nat Med. 2018 Aug;24(8):1216-1224. doi: 10.1038/s41591-018-0137-0. Epub 2018 Aug 6.</t>
  </si>
  <si>
    <t>Vakulskas CA</t>
  </si>
  <si>
    <t>PMC6107069</t>
  </si>
  <si>
    <t>NIHMS977825</t>
  </si>
  <si>
    <t>10.1038/s41591-018-0137-0</t>
  </si>
  <si>
    <t>qEva-CRISPR: a method for quantitative evaluation of CRISPR/Cas-mediated genome editing in target and off-target sites</t>
  </si>
  <si>
    <t>Dabrowska M, Czubak K, Juzwa W, Krzyzosiak WJ, Olejniczak M, Kozlowski P.</t>
  </si>
  <si>
    <t>Nucleic Acids Res. 2018 Sep 28;46(17):e101. doi: 10.1093/nar/gky505.</t>
  </si>
  <si>
    <t>Dabrowska M</t>
  </si>
  <si>
    <t>PMC6158505</t>
  </si>
  <si>
    <t>10.1093/nar/gky505</t>
  </si>
  <si>
    <t>In Situ Gene Therapy via AAV-CRISPR-Cas9-Mediated Targeted Gene Regulation</t>
  </si>
  <si>
    <t>Moreno AM, Fu X, Zhu J, Katrekar D, Shih YV, Marlett J, Cabotaje J, Tat J, Naughton J, Lisowski L, Varghese S, Zhang K, Mali P.</t>
  </si>
  <si>
    <t>Mol Ther. 2018 Jul 5;26(7):1818-1827. doi: 10.1016/j.ymthe.2018.04.017. Epub 2018 Apr 25.</t>
  </si>
  <si>
    <t>Moreno AM</t>
  </si>
  <si>
    <t>PMC6035733</t>
  </si>
  <si>
    <t>10.1016/j.ymthe.2018.04.017</t>
  </si>
  <si>
    <t>Easy quantification of template-directed CRISPR/Cas9 editing</t>
  </si>
  <si>
    <t>Brinkman EK</t>
  </si>
  <si>
    <t>PMC6007333</t>
  </si>
  <si>
    <t>10.1093/nar/gky164</t>
  </si>
  <si>
    <t>Gene editing by CRISPR/Cas9 in the obligatory outcrossing Medicago sativa</t>
  </si>
  <si>
    <t>Gao R, Feyissa BA, Croft M, Hannoufa A.</t>
  </si>
  <si>
    <t>Planta. 2018 Apr;247(4):1043-1050. doi: 10.1007/s00425-018-2866-1. Epub 2018 Feb 28.</t>
  </si>
  <si>
    <t>Gao R</t>
  </si>
  <si>
    <t>Planta</t>
  </si>
  <si>
    <t>10.1007/s00425-018-2866-1</t>
  </si>
  <si>
    <t>Oligonucleotide conjugated multi-functional adeno-associated viruses</t>
  </si>
  <si>
    <t>Katrekar D, Moreno AM, Chen G, Worlikar A, Mali P.</t>
  </si>
  <si>
    <t>Sci Rep. 2018 Feb 26;8(1):3589. doi: 10.1038/s41598-018-21742-x.</t>
  </si>
  <si>
    <t>Katrekar D</t>
  </si>
  <si>
    <t>PMC5827683</t>
  </si>
  <si>
    <t>10.1038/s41598-018-21742-x</t>
  </si>
  <si>
    <t>Synthetically modified guide RNA and donor DNA are a versatile platform for CRISPR-Cas9 engineering</t>
  </si>
  <si>
    <t>Lee K, Mackley VA, Rao A, Chong AT, Dewitt MA, Corn JE, Murthy N.</t>
  </si>
  <si>
    <t>Elife. 2017 May 2;6:e25312. doi: 10.7554/eLife.25312.</t>
  </si>
  <si>
    <t>Lee K</t>
  </si>
  <si>
    <t>PMC5413346</t>
  </si>
  <si>
    <t>10.7554/eLife.25312</t>
  </si>
  <si>
    <t>Efficient genome editing in the mouse brain by local delivery of engineered Cas9 ribonucleoprotein complexes</t>
  </si>
  <si>
    <t>Staahl BT, Benekareddy M, Coulon-Bainier C, Banfal AA, Floor SN, Sabo JK, Urnes C, Munares GA, Ghosh A, Doudna JA.</t>
  </si>
  <si>
    <t>Nat Biotechnol. 2017 May;35(5):431-434. doi: 10.1038/nbt.3806. Epub 2017 Feb 13.</t>
  </si>
  <si>
    <t>Staahl BT</t>
  </si>
  <si>
    <t>PMC6649674</t>
  </si>
  <si>
    <t>HHMIMS1037969</t>
  </si>
  <si>
    <t>10.1038/nbt.3806</t>
  </si>
  <si>
    <t>Heritability of targeted gene modifications induced by plant-optimized CRISPR systems</t>
  </si>
  <si>
    <t>Mao Y, Botella JR, Zhu JK.</t>
  </si>
  <si>
    <t>Cell Mol Life Sci. 2017 Mar;74(6):1075-1093. doi: 10.1007/s00018-016-2380-1. Epub 2016 Sep 27.</t>
  </si>
  <si>
    <t>Mao Y</t>
  </si>
  <si>
    <t>Cell Mol Life Sci</t>
  </si>
  <si>
    <t>10.1007/s00018-016-2380-1</t>
  </si>
  <si>
    <t>Methods for Optimizing CRISPR-Cas9 Genome Editing Specificity</t>
  </si>
  <si>
    <t>Tycko J, Myer VE, Hsu PD.</t>
  </si>
  <si>
    <t>Mol Cell. 2016 Aug 4;63(3):355-70. doi: 10.1016/j.molcel.2016.07.004.</t>
  </si>
  <si>
    <t>Tycko J</t>
  </si>
  <si>
    <t>Mol Cell</t>
  </si>
  <si>
    <t>PMC4976696</t>
  </si>
  <si>
    <t>NIHMS802843</t>
  </si>
  <si>
    <t>10.1016/j.molcel.2016.07.004</t>
  </si>
  <si>
    <t>Analyzing CRISPR genome-editing experiments with CRISPResso</t>
  </si>
  <si>
    <t>Pinello L, Canver MC, Hoban MD, Orkin SH, Kohn DB, Bauer DE, Yuan GC.</t>
  </si>
  <si>
    <t>Nat Biotechnol. 2016 Jul 12;34(7):695-7. doi: 10.1038/nbt.3583.</t>
  </si>
  <si>
    <t>Pinello L</t>
  </si>
  <si>
    <t>PMC5242601</t>
  </si>
  <si>
    <t>NIHMS808747</t>
  </si>
  <si>
    <t>10.1038/nbt.3583</t>
  </si>
  <si>
    <t>Functional screening of guide RNAs targeting the regulatory and structural HIV-1 viral genome for a cure of AIDS</t>
  </si>
  <si>
    <t>Yin C, Zhang T, Li F, Yang F, Putatunda R, Young WB, Khalili K, Hu W, Zhang Y.</t>
  </si>
  <si>
    <t>AIDS. 2016 May 15;30(8):1163-74. doi: 10.1097/QAD.0000000000001079.</t>
  </si>
  <si>
    <t>Yin C</t>
  </si>
  <si>
    <t>AIDS</t>
  </si>
  <si>
    <t>PMC4851589</t>
  </si>
  <si>
    <t>NIHMS765970</t>
  </si>
  <si>
    <t>10.1097/QAD.0000000000001079</t>
  </si>
  <si>
    <t>Crispr-mediated Gene Targeting of Human Induced Pluripotent Stem Cells</t>
  </si>
  <si>
    <t>Byrne SM, Church GM.</t>
  </si>
  <si>
    <t>Curr Protoc Stem Cell Biol. 2015;35(Suppl 35):5A.8.1-5A.8.22. doi: 10.1002/9780470151808.sc05a08s35. Epub 2015 Nov 4.</t>
  </si>
  <si>
    <t>Byrne SM</t>
  </si>
  <si>
    <t>PMC4772967</t>
  </si>
  <si>
    <t>NIHMS739253</t>
  </si>
  <si>
    <t>10.1002/9780470151808.sc05a08s35</t>
  </si>
  <si>
    <t>Digital PCR to assess gene-editing frequencies (GEF-dPCR) mediated by designer nucleases</t>
  </si>
  <si>
    <t>Mock U, Hauber I, Fehse B.</t>
  </si>
  <si>
    <t>Nat Protoc. 2016 Mar;11(3):598-615. doi: 10.1038/nprot.2016.027. Epub 2016 Feb 25.</t>
  </si>
  <si>
    <t>Mock U</t>
  </si>
  <si>
    <t>10.1038/nprot.2016.027</t>
  </si>
  <si>
    <t>Nuclease Target Site Selection for Maximizing On-target Activity and Minimizing Off-target Effects in Genome Editing</t>
  </si>
  <si>
    <t>Lee CM, Cradick TJ, Fine EJ, Bao G.</t>
  </si>
  <si>
    <t>Mol Ther. 2016 Mar;24(3):475-87. doi: 10.1038/mt.2016.1. Epub 2016 Jan 11.</t>
  </si>
  <si>
    <t>Lee CM</t>
  </si>
  <si>
    <t>PMC4786925</t>
  </si>
  <si>
    <t>10.1038/mt.2016.1</t>
  </si>
  <si>
    <t>Applications of CRISPR-Cas9 mediated genome engineering</t>
  </si>
  <si>
    <t>Yang X.</t>
  </si>
  <si>
    <t>Mil Med Res. 2015 May 9;2:11. doi: 10.1186/s40779-015-0038-1. eCollection 2015.</t>
  </si>
  <si>
    <t>Yang X</t>
  </si>
  <si>
    <t>Mil Med Res</t>
  </si>
  <si>
    <t>PMC4433013</t>
  </si>
  <si>
    <t>10.1186/s40779-015-0038-1</t>
  </si>
  <si>
    <t>Rapid reverse genetic screening using CRISPR in zebrafish</t>
  </si>
  <si>
    <t>Shah AN, Davey CF, Whitebirch AC, Miller AC, Moens CB.</t>
  </si>
  <si>
    <t>Nat Methods. 2015 Jun;12(6):535-40. doi: 10.1038/nmeth.3360. Epub 2015 Apr 13.</t>
  </si>
  <si>
    <t>Shah AN</t>
  </si>
  <si>
    <t>PMC4667794</t>
  </si>
  <si>
    <t>NIHMS730406</t>
  </si>
  <si>
    <t>10.1038/nmeth.3360</t>
  </si>
  <si>
    <t>Synthetic RNAs for Gene Regulation: Design Principles and Computational Tools</t>
  </si>
  <si>
    <t>Lagan√† A, Shasha D, Croce CM.</t>
  </si>
  <si>
    <t>Front Bioeng Biotechnol. 2014 Dec 11;2:65. doi: 10.3389/fbioe.2014.00065. eCollection 2014.</t>
  </si>
  <si>
    <t>Lagan√† A</t>
  </si>
  <si>
    <t>Front Bioeng Biotechnol</t>
  </si>
  <si>
    <t>PMC4263176</t>
  </si>
  <si>
    <t>10.3389/fbioe.2014.00065</t>
  </si>
  <si>
    <t>Multi-kilobase homozygous targeted gene replacement in human induced pluripotent stem cells</t>
  </si>
  <si>
    <t>Byrne SM, Ortiz L, Mali P, Aach J, Church GM.</t>
  </si>
  <si>
    <t>Nucleic Acids Res. 2015 Feb 18;43(3):e21. doi: 10.1093/nar/gku1246. Epub 2014 Nov 20.</t>
  </si>
  <si>
    <t>PMC4330342</t>
  </si>
  <si>
    <t>10.1093/nar/gku1246</t>
  </si>
  <si>
    <t>Genome editing in human stem cells</t>
  </si>
  <si>
    <t>Byrne SM, Mali P, Church GM.</t>
  </si>
  <si>
    <t>Methods Enzymol. 2014;546:119-38. doi: 10.1016/B978-0-12-801185-0.00006-4.</t>
  </si>
  <si>
    <t>Methods Enzymol</t>
  </si>
  <si>
    <t>PMC4408990</t>
  </si>
  <si>
    <t>NIHMS680283</t>
  </si>
  <si>
    <t>10.1016/B978-0-12-801185-0.00006-4</t>
  </si>
  <si>
    <t>Easy quantitative assessment of genome editing by sequence trace decomposition</t>
  </si>
  <si>
    <t>Brinkman EK, Chen T, Amendola M, van Steensel B.</t>
  </si>
  <si>
    <t>Nucleic Acids Res. 2014 Dec 16;42(22):e168. doi: 10.1093/nar/gku936. Epub 2014 Oct 9.</t>
  </si>
  <si>
    <t>PMC4267669</t>
  </si>
  <si>
    <t>10.1093/nar/gku936</t>
  </si>
  <si>
    <t>Liver fluke granulin promotes extracellular vesicle-mediated crosstalk and cellular microenvironment conducive to cholangiocarcinoma</t>
  </si>
  <si>
    <t>Arunsan P, Chaidee A, Cochran CJ, Mann VH, Tanno T, Kumkhaek C, Smout MJ, Karinshak SE, Rodpai R, Sotillo J, Loukas A, Laha T, Brindley PJ, Ittiprasert W.</t>
  </si>
  <si>
    <t>Neoplasia. 2020 May;22(5):203-216. doi: 10.1016/j.neo.2020.02.004. Epub 2020 Mar 31.</t>
  </si>
  <si>
    <t>Arunsan P</t>
  </si>
  <si>
    <t>Neoplasia</t>
  </si>
  <si>
    <t>PMC7118280</t>
  </si>
  <si>
    <t>10.1016/j.neo.2020.02.004</t>
  </si>
  <si>
    <t>Extracellular nanovesicles for packaging of CRISPR-Cas9 protein and sgRNA to induce therapeutic exon skipping</t>
  </si>
  <si>
    <t>Gee P, Lung MSY, Okuzaki Y, Sasakawa N, Iguchi T, Makita Y, Hozumi H, Miura Y, Yang LF, Iwasaki M, Wang XH, Waller MA, Shirai N, Abe YO, Fujita Y, Watanabe K, Kagita A, Iwabuchi KA, Yasuda M, Xu H, Noda T, Komano J, Sakurai H, Inukai N, Hotta A.</t>
  </si>
  <si>
    <t>Nat Commun. 2020 Mar 13;11(1):1334. doi: 10.1038/s41467-020-14957-y.</t>
  </si>
  <si>
    <t>Gee P</t>
  </si>
  <si>
    <t>PMC7070030</t>
  </si>
  <si>
    <t>10.1038/s41467-020-14957-y</t>
  </si>
  <si>
    <t>A fly model establishes distinct mechanisms for synthetic CRISPR/Cas9 sex distorters</t>
  </si>
  <si>
    <t>Fasulo B, Meccariello A, Morgan M, Borufka C, Papathanos PA, Windbichler N.</t>
  </si>
  <si>
    <t>PLoS Genet. 2020 Mar 13;16(3):e1008647. doi: 10.1371/journal.pgen.1008647. eCollection 2020 Mar.</t>
  </si>
  <si>
    <t>Fasulo B</t>
  </si>
  <si>
    <t>PMC7108745</t>
  </si>
  <si>
    <t>10.1371/journal.pgen.1008647</t>
  </si>
  <si>
    <t>Detection of Marker-Free Precision Genome Editing and Genetic Variation through the Capture of Genomic Signatures</t>
  </si>
  <si>
    <t>Billon P, Nambiar TS, Hayward SB, Zafra MP, Schatoff EM, Oshima K, Dunbar A, Breinig M, Park YC, Ryu HS, Tschaharganeh DF, Levine RL, Baer R, Ferrando A, Dow LE, Ciccia A.</t>
  </si>
  <si>
    <t>Cell Rep. 2020 Mar 10;30(10):3280-3295.e6. doi: 10.1016/j.celrep.2020.02.068.</t>
  </si>
  <si>
    <t>Billon P</t>
  </si>
  <si>
    <t>Cell Rep</t>
  </si>
  <si>
    <t>PMC7108696</t>
  </si>
  <si>
    <t>NIHMS1574790</t>
  </si>
  <si>
    <t>10.1016/j.celrep.2020.02.068</t>
  </si>
  <si>
    <t>Editing a Œ≥-globin repressor binding site restores fetal hemoglobin synthesis and corrects the sickle cell disease phenotype</t>
  </si>
  <si>
    <t>Weber L, Frati G, Felix T, Hardouin G, Casini A, Wollenschlaeger C, Meneghini V, Masson C, De Cian A, Chalumeau A, Mavilio F, Amendola M, Andre-Schmutz I, Cereseto A, El Nemer W, Concordet JP, Giovannangeli C, Cavazzana M, Miccio A.</t>
  </si>
  <si>
    <t>Sci Adv. 2020 Feb 12;6(7):eaay9392. doi: 10.1126/sciadv.aay9392. eCollection 2020 Feb.</t>
  </si>
  <si>
    <t>Weber L</t>
  </si>
  <si>
    <t>PMC7015694</t>
  </si>
  <si>
    <t>10.1126/sciadv.aay9392</t>
  </si>
  <si>
    <t>MYCN amplification and ATRX mutations are incompatible in neuroblastoma</t>
  </si>
  <si>
    <t>Zeineldin M, Federico S, Chen X, Fan Y, Xu B, Stewart E, Zhou X, Jeon J, Griffiths L, Nguyen R, Norrie J, Easton J, Mulder H, Yergeau D, Liu Y, Wu J, Van Ryn C, Naranjo A, Hogarty MD, Kami≈Ñski MM, Valentine M, Pruett-Miller SM, Pappo A, Zhang J, Clay MR, Bahrami A, Vogel P, Lee S, Shelat A, Sarthy JF, Meers MP, George RE, Mardis ER, Wilson RK, Henikoff S, Downing JR, Dyer MA.</t>
  </si>
  <si>
    <t>Nat Commun. 2020 Feb 14;11(1):913. doi: 10.1038/s41467-020-14682-6.</t>
  </si>
  <si>
    <t>Zeineldin M</t>
  </si>
  <si>
    <t>PMC7021759</t>
  </si>
  <si>
    <t>10.1038/s41467-020-14682-6</t>
  </si>
  <si>
    <t>Efficient in¬†vivo editing of OTC-deficient patient-derived primary human hepatocytes</t>
  </si>
  <si>
    <t>Ginn SL, Amaya AK, Liao SHY, Zhu E, Cunningham SC, Lee M, Hallwirth CV, Logan GJ, Tay SS, Cesare AJ, Pickett HA, Grompe M, Dilworth K, Lisowski L, Alexander IE.</t>
  </si>
  <si>
    <t>JHEP Rep. 2019 Dec 27;2(1):100065. doi: 10.1016/j.jhepr.2019.100065. eCollection 2020 Feb.</t>
  </si>
  <si>
    <t>Ginn SL</t>
  </si>
  <si>
    <t>JHEP Rep</t>
  </si>
  <si>
    <t>PMC7005564</t>
  </si>
  <si>
    <t>10.1016/j.jhepr.2019.100065</t>
  </si>
  <si>
    <t>A Small Molecule-Controlled Cas9 Repressible System</t>
  </si>
  <si>
    <t>Wu Y, Yang L, Chang T, Kandeel F, Yee JK.</t>
  </si>
  <si>
    <t>Mol Ther Nucleic Acids. 2020 Mar 6;19:922-932. doi: 10.1016/j.omtn.2019.12.026. Epub 2020 Jan 10.</t>
  </si>
  <si>
    <t>Wu Y</t>
  </si>
  <si>
    <t>PMC7063486</t>
  </si>
  <si>
    <t>10.1016/j.omtn.2019.12.026</t>
  </si>
  <si>
    <t>AAV-Mediated CRISPR/Cas9 Gene Editing in Murine Phenylketonuria</t>
  </si>
  <si>
    <t>Richards DY, Winn SR, Dudley S, Nygaard S, Mighell TL, Grompe M, Harding CO.</t>
  </si>
  <si>
    <t>Mol Ther Methods Clin Dev. 2019 Dec 24;17:234-245. doi: 10.1016/j.omtm.2019.12.004. eCollection 2020 Jun 12.</t>
  </si>
  <si>
    <t>Richards DY</t>
  </si>
  <si>
    <t>Mol Ther Methods Clin Dev</t>
  </si>
  <si>
    <t>PMC6962637</t>
  </si>
  <si>
    <t>10.1016/j.omtm.2019.12.004</t>
  </si>
  <si>
    <t>Haspin-dependent and independent effects of the kinase inhibitor 5-Iodotubercidin on self-renewal and differentiation</t>
  </si>
  <si>
    <t>Karanika E, Soupsana K, Christogianni A, Stellas D, Klinakis A, Politou AS, Georgatos S.</t>
  </si>
  <si>
    <t>Sci Rep. 2020 Jan 14;10(1):232. doi: 10.1038/s41598-019-54350-4.</t>
  </si>
  <si>
    <t>Karanika E</t>
  </si>
  <si>
    <t>PMC6959359</t>
  </si>
  <si>
    <t>10.1038/s41598-019-54350-4</t>
  </si>
  <si>
    <t>Midkine is a dual regulator of wound epidermis development and inflammation during the initiation of limb regeneration</t>
  </si>
  <si>
    <t>Tsai SL, Baselga-Garriga C, Melton DA.</t>
  </si>
  <si>
    <t>Elife. 2020 Jan 14;9:e50765. doi: 10.7554/eLife.50765.</t>
  </si>
  <si>
    <t>Tsai SL</t>
  </si>
  <si>
    <t>PMC6959999</t>
  </si>
  <si>
    <t>10.7554/eLife.50765</t>
  </si>
  <si>
    <t>Ex¬†Vivo/In¬†vivo Gene Editing in Hepatocytes Using "All-in-One" CRISPR-Adeno-Associated Virus Vectors with a Self-Linearizing Repair Template</t>
  </si>
  <si>
    <t>Krooss SA, Dai Z, Schmidt F, Rovai A, Fakhiri J, Dhingra A, Yuan Q, Yang T, Balakrishnan A, Steinbr√ºck L, Srivaratharajan S, Manns MP, Schambach A, Grimm D, Bohne J, Sharma AD, B√ºning H, Ott M.</t>
  </si>
  <si>
    <t>iScience. 2020 Jan 24;23(1):100764. doi: 10.1016/j.isci.2019.100764. Epub 2019 Dec 12.</t>
  </si>
  <si>
    <t>Krooss SA</t>
  </si>
  <si>
    <t>PMC6941859</t>
  </si>
  <si>
    <t>10.1016/j.isci.2019.100764</t>
  </si>
  <si>
    <t>High throughput, efficacious gene editing &amp; genome surveillance in Chinese hamster ovary cells</t>
  </si>
  <si>
    <t>Huhn SC, Ou Y, Kumar A, Liu R, Du Z.</t>
  </si>
  <si>
    <t>PLoS One. 2019 Dec 19;14(12):e0218653. doi: 10.1371/journal.pone.0218653. eCollection 2019.</t>
  </si>
  <si>
    <t>Huhn SC</t>
  </si>
  <si>
    <t>PMC6922373</t>
  </si>
  <si>
    <t>10.1371/journal.pone.0218653</t>
  </si>
  <si>
    <t>gRNA validation for wheat genome editing with the CRISPR-Cas9 system</t>
  </si>
  <si>
    <t>Arndell T, Sharma N, Langridge P, Baumann U, Watson-Haigh NS, Whitford R.</t>
  </si>
  <si>
    <t>BMC Biotechnol. 2019 Oct 30;19(1):71. doi: 10.1186/s12896-019-0565-z.</t>
  </si>
  <si>
    <t>Arndell T</t>
  </si>
  <si>
    <t>BMC Biotechnol</t>
  </si>
  <si>
    <t>PMC6829922</t>
  </si>
  <si>
    <t>10.1186/s12896-019-0565-z</t>
  </si>
  <si>
    <t>High levels of AAV vector integration into CRISPR-induced DNA breaks</t>
  </si>
  <si>
    <t>Hanlon KS, Kleinstiver BP, Garcia SP, Zaborowski MP, Volak A, Spirig SE, Muller A, Sousa AA, Tsai SQ, Bengtsson NE, L√∂√∂v C, Ingelsson M, Chamberlain JS, Corey DP, Aryee MJ, Joung JK, Breakefield XO, Maguire CA, Gy√∂rgy B.</t>
  </si>
  <si>
    <t>Nat Commun. 2019 Sep 30;10(1):4439. doi: 10.1038/s41467-019-12449-2.</t>
  </si>
  <si>
    <t>Hanlon KS</t>
  </si>
  <si>
    <t>PMC6769011</t>
  </si>
  <si>
    <t>10.1038/s41467-019-12449-2</t>
  </si>
  <si>
    <t>Targeted transcriptional modulation with type I CRISPR-Cas systems in human cells</t>
  </si>
  <si>
    <t>Pickar-Oliver A, Black JB, Lewis MM, Mutchnick KJ, Klann TS, Gilcrest KA, Sitton MJ, Nelson CE, Barrera A, Bartelt LC, Reddy TE, Beisel CL, Barrangou R, Gersbach CA.</t>
  </si>
  <si>
    <t>Nat Biotechnol. 2019 Dec;37(12):1493-1501. doi: 10.1038/s41587-019-0235-7. Epub 2019 Sep 23.</t>
  </si>
  <si>
    <t>Pickar-Oliver A</t>
  </si>
  <si>
    <t>PMC6893126</t>
  </si>
  <si>
    <t>NIHMS1535596</t>
  </si>
  <si>
    <t>10.1038/s41587-019-0235-7</t>
  </si>
  <si>
    <t>Tracing Tumor Evolution in Sarcoma Reveals Clonal Origin of Advanced Metastasis</t>
  </si>
  <si>
    <t>Tang YJ, Huang J, Tsushima H, Ban GI, Zhang H, Oristian KM, Puviindran V, Williams N, Ding X, Ou J, Jung SH, Lee CL, Jiao Y, Chen BJ, Kirsch DG, Alman BA.</t>
  </si>
  <si>
    <t>Cell Rep. 2019 Sep 10;28(11):2837-2850.e5. doi: 10.1016/j.celrep.2019.08.029.</t>
  </si>
  <si>
    <t>Tang YJ</t>
  </si>
  <si>
    <t>PMC6750751</t>
  </si>
  <si>
    <t>NIHMS1539608</t>
  </si>
  <si>
    <t>10.1016/j.celrep.2019.08.029</t>
  </si>
  <si>
    <t>Reduced fire blight susceptibility in apple cultivars using a high-efficiency CRISPR/Cas9-FLP/FRT-based gene editing system</t>
  </si>
  <si>
    <t>Pompili V, Dalla Costa L, Piazza S, Pindo M, Malnoy M.</t>
  </si>
  <si>
    <t>Plant Biotechnol J. 2020 Mar;18(3):845-858. doi: 10.1111/pbi.13253. Epub 2019 Oct 3.</t>
  </si>
  <si>
    <t>Pompili V</t>
  </si>
  <si>
    <t>PMC7004915</t>
  </si>
  <si>
    <t>10.1111/pbi.13253</t>
  </si>
  <si>
    <t>CRISPR-Cas9-Mediated Genome Editing Increases Lifespan and Improves Motor Deficits in a Huntington's Disease Mouse Model</t>
  </si>
  <si>
    <t>Ekman FK, Ojala DS, Adil MM, Lopez PA, Schaffer DV, Gaj T.</t>
  </si>
  <si>
    <t>Mol Ther Nucleic Acids. 2019 Sep 6;17:829-839. doi: 10.1016/j.omtn.2019.07.009. Epub 2019 Jul 26.</t>
  </si>
  <si>
    <t>Ekman FK</t>
  </si>
  <si>
    <t>PMC6717077</t>
  </si>
  <si>
    <t>10.1016/j.omtn.2019.07.009</t>
  </si>
  <si>
    <t>High-efficiency genomic editing in Epstein-Barr virus-transformed lymphoblastoid B cells using a single-stranded donor oligonucleotide strategy</t>
  </si>
  <si>
    <t>Johnston AD, Sim√µes-Pires CA, Suzuki M, Greally JM.</t>
  </si>
  <si>
    <t>Commun Biol. 2019 Aug 14;2:312. doi: 10.1038/s42003-019-0559-3. eCollection 2019.</t>
  </si>
  <si>
    <t>Johnston AD</t>
  </si>
  <si>
    <t>PMC6694121</t>
  </si>
  <si>
    <t>10.1038/s42003-019-0559-3</t>
  </si>
  <si>
    <t>Simultaneous precise editing of multiple genes in human cells</t>
  </si>
  <si>
    <t>Riesenberg S, Chintalapati M, Macak D, Kanis P, Maricic T, P√§√§bo S.</t>
  </si>
  <si>
    <t>Nucleic Acids Res. 2019 Nov 4;47(19):e116. doi: 10.1093/nar/gkz669.</t>
  </si>
  <si>
    <t>Riesenberg S</t>
  </si>
  <si>
    <t>PMC6821318</t>
  </si>
  <si>
    <t>10.1093/nar/gkz669</t>
  </si>
  <si>
    <t>Allele specific repair of splicing mutations in cystic fibrosis through AsCas12a genome editing</t>
  </si>
  <si>
    <t>Maule G, Casini A, Montagna C, Ramalho AS, De Boeck K, Debyser Z, Carlon MS, Petris G, Cereseto A.</t>
  </si>
  <si>
    <t>Nat Commun. 2019 Aug 7;10(1):3556. doi: 10.1038/s41467-019-11454-9.</t>
  </si>
  <si>
    <t>Maule G</t>
  </si>
  <si>
    <t>PMC6685978</t>
  </si>
  <si>
    <t>10.1038/s41467-019-11454-9</t>
  </si>
  <si>
    <t>Stimulation of CRISPR-mediated homology-directed repair by an engineered RAD18 variant</t>
  </si>
  <si>
    <t>Nambiar TS</t>
  </si>
  <si>
    <t>PMC6667477</t>
  </si>
  <si>
    <t>10.1038/s41467-019-11105-z</t>
  </si>
  <si>
    <t>Immune-orthogonal orthologues of AAV capsids and of Cas9 circumvent the immune response to the administration of gene therapy</t>
  </si>
  <si>
    <t>Moreno AM, Palmer N, Alem√°n F, Chen G, Pla A, Jiang N, Leong Chew W, Law M, Mali P.</t>
  </si>
  <si>
    <t>Nat Biomed Eng. 2019 Oct;3(10):806-816. doi: 10.1038/s41551-019-0431-2. Epub 2019 Jul 22.</t>
  </si>
  <si>
    <t>PMC6783354</t>
  </si>
  <si>
    <t>NIHMS1532091</t>
  </si>
  <si>
    <t>10.1038/s41551-019-0431-2</t>
  </si>
  <si>
    <t>In¬†Vivo Outcome of Homology-Directed Repair at the HBB Gene in HSC Using Alternative Donor Template Delivery Methods</t>
  </si>
  <si>
    <t>Mol Ther Nucleic Acids. 2019 Sep 6;17:277-288. doi: 10.1016/j.omtn.2019.05.025. Epub 2019 Jun 7.</t>
  </si>
  <si>
    <t>Pattabhi S</t>
  </si>
  <si>
    <t>PMC6611979</t>
  </si>
  <si>
    <t>10.1016/j.omtn.2019.05.025</t>
  </si>
  <si>
    <t>Plug-and-Play Protein Modification Using Homology-Independent Universal Genome Engineering</t>
  </si>
  <si>
    <t>Gao Y, Hisey E, Bradshaw TWA, Erata E, Brown WE, Courtland JL, Uezu A, Xiang Y, Diao Y, Soderling SH.</t>
  </si>
  <si>
    <t>Neuron. 2019 Aug 21;103(4):583-597.e8. doi: 10.1016/j.neuron.2019.05.047. Epub 2019 Jul 1.</t>
  </si>
  <si>
    <t>Gao Y</t>
  </si>
  <si>
    <t>Neuron</t>
  </si>
  <si>
    <t>PMC7200071</t>
  </si>
  <si>
    <t>NIHMS1531419</t>
  </si>
  <si>
    <t>10.1016/j.neuron.2019.05.047</t>
  </si>
  <si>
    <t>Rational targeting of a NuRD subcomplex guided by comprehensive in situ mutagenesis</t>
  </si>
  <si>
    <t>Sher F, Hossain M, Seruggia D, Schoonenberg VAC, Yao Q, Cifani P, Dassama LMK, Cole MA, Ren C, Vinjamur DS, Macias-Trevino C, Luk K, McGuckin C, Schupp PG, Canver MC, Kurita R, Nakamura Y, Fujiwara Y, Wolfe SA, Pinello L, Maeda T, Kentsis A, Orkin SH, Bauer DE.</t>
  </si>
  <si>
    <t>Sher F</t>
  </si>
  <si>
    <t>Nat Genet</t>
  </si>
  <si>
    <t>PMC6650275</t>
  </si>
  <si>
    <t>NIHMS1530058</t>
  </si>
  <si>
    <t>10.1038/s41588-019-0453-4</t>
  </si>
  <si>
    <t>Single-Molecule Nanoscopy Elucidates RNA Polymerase II Transcription at Single Genes in Live Cells</t>
  </si>
  <si>
    <t>Li J</t>
  </si>
  <si>
    <t>PMC6675578</t>
  </si>
  <si>
    <t>NIHMS1529998</t>
  </si>
  <si>
    <t>10.1016/j.cell.2019.05.029</t>
  </si>
  <si>
    <t>Highly efficient editing of the¬†Œ≤-globin gene in patient-derived hematopoietic stem and progenitor cells to treat sickle cell disease</t>
  </si>
  <si>
    <t>Park SH, Lee CM, Dever DP, Davis TH, Camarena J, Srifa W, Zhang Y, Paikari A, Chang AK, Porteus MH, Sheehan VA, Bao G.</t>
  </si>
  <si>
    <t>Nucleic Acids Res. 2019 Sep 5;47(15):7955-7972. doi: 10.1093/nar/gkz475.</t>
  </si>
  <si>
    <t>Park SH</t>
  </si>
  <si>
    <t>PMC6735704</t>
  </si>
  <si>
    <t>10.1093/nar/gkz475</t>
  </si>
  <si>
    <t>Life-Long AAV-Mediated CRISPR Genome Editing in Dystrophic Heart Improves Cardiomyopathy without Causing Serious Lesions in mdx Mice</t>
  </si>
  <si>
    <t>Xu L, Lau YS, Gao Y, Li H, Han R.</t>
  </si>
  <si>
    <t>Mol Ther. 2019 Aug 7;27(8):1407-1414. doi: 10.1016/j.ymthe.2019.05.001. Epub 2019 May 15.</t>
  </si>
  <si>
    <t>Xu L</t>
  </si>
  <si>
    <t>PMC6697345</t>
  </si>
  <si>
    <t>10.1016/j.ymthe.2019.05.001</t>
  </si>
  <si>
    <t>Microhomologies are prevalent at Cas9-induced larger deletions</t>
  </si>
  <si>
    <t>Owens DDG, Caulder A, Frontera V, Harman JR, Allan AJ, Bucakci A, Greder L, Codner GF, Hublitz P, McHugh PJ, Teboul L, de Bruijn MFTR.</t>
  </si>
  <si>
    <t>Nucleic Acids Res. 2019 Aug 22;47(14):7402-7417. doi: 10.1093/nar/gkz459.</t>
  </si>
  <si>
    <t>Owens DDG</t>
  </si>
  <si>
    <t>PMC6698657</t>
  </si>
  <si>
    <t>10.1093/nar/gkz459</t>
  </si>
  <si>
    <t>Intracellular Ca(2+) Homeostasis and Nuclear Export Mediate Exit from Naive Pluripotency</t>
  </si>
  <si>
    <t>MacDougall MS</t>
  </si>
  <si>
    <t>Cell Stem Cell</t>
  </si>
  <si>
    <t>PMC6685429</t>
  </si>
  <si>
    <t>NIHMS1038663</t>
  </si>
  <si>
    <t>10.1016/j.stem.2019.04.015</t>
  </si>
  <si>
    <t>Development of hRad51-Cas9 nickase fusions that mediate HDR without double-stranded breaks</t>
  </si>
  <si>
    <t>Rees HA</t>
  </si>
  <si>
    <t>PMC6525190</t>
  </si>
  <si>
    <t>10.1038/s41467-019-09983-4</t>
  </si>
  <si>
    <t>Allele-Specific CRISPR-Cas9 Genome Editing of the Single-Base P23H Mutation for Rhodopsin-Associated Dominant Retinitis Pigmentosa</t>
  </si>
  <si>
    <t>CRISPR J. 2018 Feb;1(1):55-64. doi: 10.1089/crispr.2017.0009.</t>
  </si>
  <si>
    <t>Li P</t>
  </si>
  <si>
    <t>PMC6319323</t>
  </si>
  <si>
    <t>10.1089/crispr.2017.0009</t>
  </si>
  <si>
    <t>Unbiased detection of CRISPR off-targets in vivo using DISCOVER-Seq</t>
  </si>
  <si>
    <t>Wienert B</t>
  </si>
  <si>
    <t>PMC6589096</t>
  </si>
  <si>
    <t>NIHMS1030113</t>
  </si>
  <si>
    <t>10.1126/science.aav9023</t>
  </si>
  <si>
    <t>Activation of butterfly eyespots by Distal-less is consistent with a reaction-diffusion process</t>
  </si>
  <si>
    <t>Development. 2019 May 9;146(9):dev169367. doi: 10.1242/dev.169367.</t>
  </si>
  <si>
    <t>Connahs H</t>
  </si>
  <si>
    <t>PMC6526720</t>
  </si>
  <si>
    <t>10.1242/dev.169367</t>
  </si>
  <si>
    <t>Increasing the specificity of CRISPR systems with engineered RNA secondary structures</t>
  </si>
  <si>
    <t>Kocak DD</t>
  </si>
  <si>
    <t>PMC6626619</t>
  </si>
  <si>
    <t>NIHMS1523757</t>
  </si>
  <si>
    <t>10.1038/s41587-019-0095-1</t>
  </si>
  <si>
    <t>Highly efficient therapeutic gene editing of human hematopoietic stem cells</t>
  </si>
  <si>
    <t>Wu Y, Zeng J, Roscoe BP, Liu P, Yao Q, Lazzarotto CR, Clement K, Cole MA, Luk K, Baricordi C, Shen AH, Ren C, Esrick EB, Manis JP, Dorfman DM, Williams DA, Biffi A, Brugnara C, Biasco L, Brendel C, Pinello L, Tsai SQ, Wolfe SA, Bauer DE.</t>
  </si>
  <si>
    <t>PMC6512986</t>
  </si>
  <si>
    <t>NIHMS1521848</t>
  </si>
  <si>
    <t>10.1038/s41591-019-0401-y</t>
  </si>
  <si>
    <t>CRISPR/Cas9-mediated knockout of Ms1 enables the rapid generation of male-sterile hexaploid wheat lines for use in hybrid seed production</t>
  </si>
  <si>
    <t>Okada A, Arndell T, Borisjuk N, Sharma N, Watson-Haigh NS, Tucker EJ, Baumann U, Langridge P, Whitford R.</t>
  </si>
  <si>
    <t>Plant Biotechnol J. 2019 Oct;17(10):1905-1913. doi: 10.1111/pbi.13106. Epub 2019 Apr 11.</t>
  </si>
  <si>
    <t>Okada A</t>
  </si>
  <si>
    <t>PMC6737020</t>
  </si>
  <si>
    <t>10.1111/pbi.13106</t>
  </si>
  <si>
    <t>Uracil-DNA glycosylase UNG1 isoform variant supports class switch recombination and repairs nuclear genomic uracil</t>
  </si>
  <si>
    <t>Sarno A</t>
  </si>
  <si>
    <t>PMC6511853</t>
  </si>
  <si>
    <t>10.1093/nar/gkz145</t>
  </si>
  <si>
    <t>Stem cell proliferation is induced by apoptotic bodies from dying cells during epithelial tissue maintenance</t>
  </si>
  <si>
    <t>Brock CK</t>
  </si>
  <si>
    <t>PMC6400930</t>
  </si>
  <si>
    <t>10.1038/s41467-019-09010-6</t>
  </si>
  <si>
    <t>Probing the Behaviour of Cas1-Cas2 upon Protospacer Binding in CRISPR-Cas Systems using Molecular Dynamics Simulations</t>
  </si>
  <si>
    <t>Wan H</t>
  </si>
  <si>
    <t>PMC6395717</t>
  </si>
  <si>
    <t>10.1038/s41598-019-39616-1</t>
  </si>
  <si>
    <t>Comparison of efficiency and specificity of CRISPR-associated (Cas) nucleases in plants: An expanded toolkit for precision genome engineering</t>
  </si>
  <si>
    <t>Raitskin O</t>
  </si>
  <si>
    <t>PMC6392405</t>
  </si>
  <si>
    <t>10.1371/journal.pone.0211598</t>
  </si>
  <si>
    <t>Evaluation of Methods to Assess in vivo Activity of Engineered Genome-Editing Nucleases in Protoplasts</t>
  </si>
  <si>
    <t>Nadakuduti SS</t>
  </si>
  <si>
    <t>PMC6376315</t>
  </si>
  <si>
    <t>10.3389/fpls.2019.00110</t>
  </si>
  <si>
    <t>Use of AAV Vectors for CRISPR-Mediated In Vivo Genome Editing in the Retina</t>
  </si>
  <si>
    <t>Yu W, Wu Z.</t>
  </si>
  <si>
    <t>Methods Mol Biol. 2019;1950:123-139. doi: 10.1007/978-1-4939-9139-6_7.</t>
  </si>
  <si>
    <t>Yu W</t>
  </si>
  <si>
    <t>Methods Mol Biol</t>
  </si>
  <si>
    <t>PMC6730636</t>
  </si>
  <si>
    <t>NIHMS1047552</t>
  </si>
  <si>
    <t>10.1007/978-1-4939-9139-6_7</t>
  </si>
  <si>
    <t>Long-term evaluation of AAV-CRISPR genome editing for Duchenne muscular dystrophy</t>
  </si>
  <si>
    <t>Nelson CE</t>
  </si>
  <si>
    <t>PMC6455975</t>
  </si>
  <si>
    <t>NIHMS1517342</t>
  </si>
  <si>
    <t>10.1038/s41591-019-0344-3</t>
  </si>
  <si>
    <t>Editing aberrant splice sites efficiently restores Œ≤-globin expression in Œ≤-thalassemia</t>
  </si>
  <si>
    <t>Xu S</t>
  </si>
  <si>
    <t>Blood</t>
  </si>
  <si>
    <t>PMC6533605</t>
  </si>
  <si>
    <t>10.1182/blood-2019-01-895094</t>
  </si>
  <si>
    <t>Programmed knockout mutation of liver fluke granulin attenuates virulence of infection-induced hepatobiliary morbidity</t>
  </si>
  <si>
    <t>Elife. 2019 Jan 15;8:e41463. doi: 10.7554/eLife.41463.</t>
  </si>
  <si>
    <t>PMC6355195</t>
  </si>
  <si>
    <t>10.7554/eLife.41463</t>
  </si>
  <si>
    <t>Programmed genome editing of the omega-1 ribonuclease of the blood fluke, Schistosoma mansoni</t>
  </si>
  <si>
    <t>Elife. 2019 Jan 15;8:e41337. doi: 10.7554/eLife.41337.</t>
  </si>
  <si>
    <t>Ittiprasert W</t>
  </si>
  <si>
    <t>PMC6355194</t>
  </si>
  <si>
    <t>10.7554/eLife.41337</t>
  </si>
  <si>
    <t>A Compact, High-Accuracy Cas9 with a Dinucleotide PAM for In¬†Vivo Genome Editing</t>
  </si>
  <si>
    <t>Edraki A</t>
  </si>
  <si>
    <t>PMC6386616</t>
  </si>
  <si>
    <t>NIHMS1515913</t>
  </si>
  <si>
    <t>10.1016/j.molcel.2018.12.003</t>
  </si>
  <si>
    <t>In vivo cell type-specific CRISPR knockdown of dopamine beta¬†hydroxylase reduces locus coeruleus evoked wakefulness</t>
  </si>
  <si>
    <t>Yamaguchi H</t>
  </si>
  <si>
    <t>PMC6283864</t>
  </si>
  <si>
    <t>10.1038/s41467-018-07566-3</t>
  </si>
  <si>
    <t>AAV CRISPR editing rescues cardiac and muscle function for 18 months in dystrophic mice</t>
  </si>
  <si>
    <t>JCI Insight. 2018 Dec 6;3(23):e124297. doi: 10.1172/jci.insight.124297.</t>
  </si>
  <si>
    <t>Hakim CH</t>
  </si>
  <si>
    <t>JCI Insight</t>
  </si>
  <si>
    <t>PMC6328021</t>
  </si>
  <si>
    <t>10.1172/jci.insight.124297</t>
  </si>
  <si>
    <t>Optimization of CRISPR/Cas9 Delivery to Human Hematopoietic Stem and Progenitor Cells for Therapeutic Genomic Rearrangements</t>
  </si>
  <si>
    <t>Lattanzi A</t>
  </si>
  <si>
    <t>PMC6318785</t>
  </si>
  <si>
    <t>10.1016/j.ymthe.2018.10.008</t>
  </si>
  <si>
    <t>Base editing: precision chemistry on the genome and transcriptome of¬†living cells</t>
  </si>
  <si>
    <t>Nat Rev Genet. 2018 Dec;19(12):770-788. doi: 10.1038/s41576-018-0059-1.</t>
  </si>
  <si>
    <t>Nat Rev Genet</t>
  </si>
  <si>
    <t>PMC6535181</t>
  </si>
  <si>
    <t>NIHMS1016555</t>
  </si>
  <si>
    <t>10.1038/s41576-018-0059-1</t>
  </si>
  <si>
    <t>Increasing Cas9-mediated homology-directed repair efficiency through covalent tethering of DNA repair template</t>
  </si>
  <si>
    <t>Aird EJ</t>
  </si>
  <si>
    <t>PMC6123678</t>
  </si>
  <si>
    <t>10.1038/s42003-018-0054-2</t>
  </si>
  <si>
    <t>A CRISPR-Cas9 gene drive targeting doublesex causes complete population suppression in caged Anopheles gambiae mosquitoes</t>
  </si>
  <si>
    <t>Kyrou K, Hammond AM, Galizi R, Kranjc N, Burt A, Beaghton AK, Nolan T, Crisanti A.</t>
  </si>
  <si>
    <t>Nat Biotechnol. 2018 Dec;36(11):1062-1066. doi: 10.1038/nbt.4245. Epub 2018 Sep 24.</t>
  </si>
  <si>
    <t>Kyrou K</t>
  </si>
  <si>
    <t>PMC6871539</t>
  </si>
  <si>
    <t>10.1038/nbt.4245</t>
  </si>
  <si>
    <t>All-in-one adeno-associated virus delivery and genome editing by Neisseria meningitidis Cas9 in vivo</t>
  </si>
  <si>
    <t>Ibraheim R</t>
  </si>
  <si>
    <t>PMC6146650</t>
  </si>
  <si>
    <t>10.1186/s13059-018-1515-0</t>
  </si>
  <si>
    <t>In vivo CRISPR editing with no detectable genome-wide off-target mutations</t>
  </si>
  <si>
    <t>Akcakaya P</t>
  </si>
  <si>
    <t>PMC6194229</t>
  </si>
  <si>
    <t>NIHMS1500756</t>
  </si>
  <si>
    <t>10.1038/s41586-018-0500-9</t>
  </si>
  <si>
    <t>An APOBEC3A-Cas9 base editor with minimized bystander and off-target activities</t>
  </si>
  <si>
    <t>Gehrke JM</t>
  </si>
  <si>
    <t>PMC6181770</t>
  </si>
  <si>
    <t>NIHMS978145</t>
  </si>
  <si>
    <t>10.1038/nbt.4199</t>
  </si>
  <si>
    <t>In vitro-transcribed guide RNAs trigger an innate immune response via the RIG-I pathway</t>
  </si>
  <si>
    <t>PMC6049001</t>
  </si>
  <si>
    <t>10.1371/journal.pbio.2005840</t>
  </si>
  <si>
    <t>No unexpected CRISPR-Cas9 off-target activity revealed by trio sequencing of gene-edited mice</t>
  </si>
  <si>
    <t>Iyer V</t>
  </si>
  <si>
    <t>PMC6057650</t>
  </si>
  <si>
    <t>10.1371/journal.pgen.1007503</t>
  </si>
  <si>
    <t>Enhanced Bacterial Immunity and Mammalian Genome Editing via RNA-Polymerase-Mediated Dislodging of Cas9 from Double-Strand DNA Breaks</t>
  </si>
  <si>
    <t>Clarke R</t>
  </si>
  <si>
    <t>PMC6063522</t>
  </si>
  <si>
    <t>NIHMS974242</t>
  </si>
  <si>
    <t>10.1016/j.molcel.2018.06.005</t>
  </si>
  <si>
    <t>CRISPR-Cas9-Mediated Epitope Tagging Provides Accurate and Versatile Assessment of Myocardin-Brief Report</t>
  </si>
  <si>
    <t>Lyu Q</t>
  </si>
  <si>
    <t>PMC6204210</t>
  </si>
  <si>
    <t>NIHMS977834</t>
  </si>
  <si>
    <t>10.1161/ATVBAHA.118.311171</t>
  </si>
  <si>
    <t>AmpUMI: design and analysis of unique molecular identifiers for deep amplicon sequencing</t>
  </si>
  <si>
    <t>PMC6022702</t>
  </si>
  <si>
    <t>10.1093/bioinformatics/bty264</t>
  </si>
  <si>
    <t>Targeting repair pathways with small molecules increases precise genome editing in pluripotent stem cells</t>
  </si>
  <si>
    <t>PMC5986859</t>
  </si>
  <si>
    <t>10.1038/s41467-018-04609-7</t>
  </si>
  <si>
    <t>Efficiency and Specificity of Targeted Integration Mediated by the Adeno-Associated Virus Serotype 2 Rep 78 Protein</t>
  </si>
  <si>
    <t>Hum Gene Ther Methods</t>
  </si>
  <si>
    <t>PMC6016731</t>
  </si>
  <si>
    <t>10.1089/hgtb.2018.052</t>
  </si>
  <si>
    <t>Functional significance of co-occurring mutations in PIK3CA and MAP3K1 in breast cancer</t>
  </si>
  <si>
    <t>Avivar-Valderas A</t>
  </si>
  <si>
    <t>PMC5940413</t>
  </si>
  <si>
    <t>10.18632/oncotarget.25118</t>
  </si>
  <si>
    <t>CRISPOR: intuitive guide selection for CRISPR/Cas9 genome editing experiments and screens</t>
  </si>
  <si>
    <t>Concordet JP</t>
  </si>
  <si>
    <t>PMC6030908</t>
  </si>
  <si>
    <t>10.1093/nar/gky354</t>
  </si>
  <si>
    <t>Promoter of lncRNA Gene PVT1 Is a Tumor-Suppressor DNA Boundary Element</t>
  </si>
  <si>
    <t>Cho SW</t>
  </si>
  <si>
    <t>PMC5984165</t>
  </si>
  <si>
    <t>NIHMS957310</t>
  </si>
  <si>
    <t>10.1016/j.cell.2018.03.068</t>
  </si>
  <si>
    <t>Somatic genome editing with the RCAS-TVA-CRISPR-Cas9 system for precision tumor modeling</t>
  </si>
  <si>
    <t>Oldrini B</t>
  </si>
  <si>
    <t>PMC5899147</t>
  </si>
  <si>
    <t>10.1038/s41467-018-03731-w</t>
  </si>
  <si>
    <t>Design and assessment of engineered CRISPR-Cpf1 and its use for genome editing</t>
  </si>
  <si>
    <t>PMC6383568</t>
  </si>
  <si>
    <t>NIHMS1002789</t>
  </si>
  <si>
    <t>10.1038/nprot.2018.004</t>
  </si>
  <si>
    <t>Genetic engineering in primary human B cells with CRISPR-Cas9 ribonucleoproteins</t>
  </si>
  <si>
    <t>Wu CM</t>
  </si>
  <si>
    <t>J Immunol Methods</t>
  </si>
  <si>
    <t>PMC6124898</t>
  </si>
  <si>
    <t>NIHMS958571</t>
  </si>
  <si>
    <t>10.1016/j.jim.2018.03.009</t>
  </si>
  <si>
    <t>Therapeutic Genome Editing With CRISPR/Cas9 in a Humanized Mouse Model Ameliorates Œ±1-antitrypsin Deficiency Phenotype</t>
  </si>
  <si>
    <t>Bjursell M</t>
  </si>
  <si>
    <t>PMC5925576</t>
  </si>
  <si>
    <t>10.1016/j.ebiom.2018.02.015</t>
  </si>
  <si>
    <t>A Non-catalytic Function of SETD1A Regulates Cyclin K and the DNA Damage Response</t>
  </si>
  <si>
    <t>Hoshii T</t>
  </si>
  <si>
    <t>PMC6052445</t>
  </si>
  <si>
    <t>NIHMS939010</t>
  </si>
  <si>
    <t>10.1016/j.cell.2018.01.032</t>
  </si>
  <si>
    <t>Genome and epigenome engineering CRISPR toolkit for in vivo modulation of cis-regulatory interactions and gene expression in the chicken embryo</t>
  </si>
  <si>
    <t>Development. 2018 Feb 23;145(4):dev160333. doi: 10.1242/dev.160333.</t>
  </si>
  <si>
    <t>Williams RM</t>
  </si>
  <si>
    <t>PMC5869010</t>
  </si>
  <si>
    <t>10.1242/dev.160333</t>
  </si>
  <si>
    <t>In vivo genome editing improves motor function and extends survival in a mouse model of ALS</t>
  </si>
  <si>
    <t>Gaj T</t>
  </si>
  <si>
    <t>PMC5738228</t>
  </si>
  <si>
    <t>10.1126/sciadv.aar3952</t>
  </si>
  <si>
    <t>Mediator Kinase Phosphorylation of STAT1 S727 Promotes Growth of Neoplasms With JAK-STAT Activation</t>
  </si>
  <si>
    <t>Nitulescu II</t>
  </si>
  <si>
    <t>PMC5832629</t>
  </si>
  <si>
    <t>10.1016/j.ebiom.2017.11.013</t>
  </si>
  <si>
    <t>Structural basis for genome wide recognition of 5-bp GC motifs by SMAD transcription factors</t>
  </si>
  <si>
    <t>Martin-Malpartida P</t>
  </si>
  <si>
    <t>PMC5727232</t>
  </si>
  <si>
    <t>10.1038/s41467-017-02054-6</t>
  </si>
  <si>
    <t>Single-Cell Transcriptomic Analysis of Primary and Metastatic Tumor Ecosystems in Head and Neck Cancer</t>
  </si>
  <si>
    <t>Puram SV</t>
  </si>
  <si>
    <t>PMC5878932</t>
  </si>
  <si>
    <t>NIHMS950993</t>
  </si>
  <si>
    <t>10.1016/j.cell.2017.10.044</t>
  </si>
  <si>
    <t>Single-cut genome editing restores dystrophin expression in a new mouse model of muscular dystrophy</t>
  </si>
  <si>
    <t>Sci Transl Med. 2017 Nov 29;9(418):eaan8081. doi: 10.1126/scitranslmed.aan8081.</t>
  </si>
  <si>
    <t>Amoasii L</t>
  </si>
  <si>
    <t>Sci Transl Med</t>
  </si>
  <si>
    <t>PMC5749406</t>
  </si>
  <si>
    <t>NIHMS928923</t>
  </si>
  <si>
    <t>10.1126/scitranslmed.aan8081</t>
  </si>
  <si>
    <t>Aberrant Activation of a Gastrointestinal Transcriptional Circuit in Prostate Cancer Mediates Castration Resistance</t>
  </si>
  <si>
    <t>Shukla S, Cyrta J, Murphy DA, Walczak EG, Ran L, Agrawal P, Xie Y, Chen Y, Wang S, Zhan Y, Li D, Wong EWP, Sboner A, Beltran H, Mosquera JM, Sher J, Cao Z, Wongvipat J, Koche RP, Gopalan A, Zheng D, Rubin MA, Scher HI, Chi P, Chen Y.</t>
  </si>
  <si>
    <t>Shukla S</t>
  </si>
  <si>
    <t>Cancer Cell</t>
  </si>
  <si>
    <t>PMC5728174</t>
  </si>
  <si>
    <t>NIHMS914919</t>
  </si>
  <si>
    <t>10.1016/j.ccell.2017.10.008</t>
  </si>
  <si>
    <t>Targeted mutagenesis in a human-parasitic nematode</t>
  </si>
  <si>
    <t>Gang SS</t>
  </si>
  <si>
    <t>PLoS Pathog</t>
  </si>
  <si>
    <t>PMC5650185</t>
  </si>
  <si>
    <t>10.1371/journal.ppat.1006675</t>
  </si>
  <si>
    <t>USH2A Gene Editing Using the CRISPR System</t>
  </si>
  <si>
    <t>Fuster-Garc√≠a C</t>
  </si>
  <si>
    <t>PMC5573797</t>
  </si>
  <si>
    <t>10.1016/j.omtn.2017.08.003</t>
  </si>
  <si>
    <t>Efficient CRISPR/Cas9-Mediated Genome Editing Using a Chimeric Single-Guide RNA Molecule</t>
  </si>
  <si>
    <t>Butt H</t>
  </si>
  <si>
    <t>PMC5573723</t>
  </si>
  <si>
    <t>10.3389/fpls.2017.01441</t>
  </si>
  <si>
    <t>Engineering CRISPR-Cpf1 crRNAs and mRNAs to maximize genome editing efficiency</t>
  </si>
  <si>
    <t>Nat Biomed Eng. 2017 May;1(5):0066. doi: 10.1038/s41551-017-0066. Epub 2017 May 10.</t>
  </si>
  <si>
    <t>PMC5562407</t>
  </si>
  <si>
    <t>NIHMS863051</t>
  </si>
  <si>
    <t>10.1038/s41551-017-0066</t>
  </si>
  <si>
    <t>ssAAVs containing cassettes encoding SaCas9 and guides targeting hepatitis B virus inactivate replication of the virus in cultured cells</t>
  </si>
  <si>
    <t>Scott T</t>
  </si>
  <si>
    <t>PMC5547162</t>
  </si>
  <si>
    <t>10.1038/s41598-017-07642-6</t>
  </si>
  <si>
    <t>Technical considerations for the use of CRISPR/Cas9 in hematology research</t>
  </si>
  <si>
    <t>Exp Hematol. 2017 Oct;54:4-11. doi: 10.1016/j.exphem.2017.07.006. Epub 2017 Jul 27.</t>
  </si>
  <si>
    <t>Gundry MC</t>
  </si>
  <si>
    <t>Exp Hematol</t>
  </si>
  <si>
    <t>PMC5603407</t>
  </si>
  <si>
    <t>NIHMS895919</t>
  </si>
  <si>
    <t>10.1016/j.exphem.2017.07.006</t>
  </si>
  <si>
    <t>Generation and comparison of CRISPR-Cas9 and Cre-mediated genetically engineered mouse models of sarcoma</t>
  </si>
  <si>
    <t>Huang J</t>
  </si>
  <si>
    <t>PMC5508130</t>
  </si>
  <si>
    <t>10.1038/ncomms15999</t>
  </si>
  <si>
    <t>Establishment of expanded and streamlined pipeline of PITCh knock-in - a web-based design tool for MMEJ-mediated gene knock-in, PITCh designer, and the variations of PITCh, PITCh-TG and PITCh-KIKO</t>
  </si>
  <si>
    <t>Nakamae K</t>
  </si>
  <si>
    <t>Bioengineered</t>
  </si>
  <si>
    <t>PMC5470537</t>
  </si>
  <si>
    <t>10.1080/21655979.2017.1313645</t>
  </si>
  <si>
    <t>Quantitative assessment of timing, efficiency, specificity and genetic mosaicism of CRISPR/Cas9-mediated gene editing of hemoglobin beta gene in rhesus monkey embryos</t>
  </si>
  <si>
    <t>Midic U</t>
  </si>
  <si>
    <t>PMC5886216</t>
  </si>
  <si>
    <t>10.1093/hmg/ddx154</t>
  </si>
  <si>
    <t>Genome editing via delivery of Cas9 ribonucleoprotein</t>
  </si>
  <si>
    <t>DeWitt MA, Corn JE, Carroll D.</t>
  </si>
  <si>
    <t>Methods. 2017 May 15;121-122:9-15. doi: 10.1016/j.ymeth.2017.04.003. Epub 2017 Apr 12.</t>
  </si>
  <si>
    <t>DeWitt MA</t>
  </si>
  <si>
    <t>PMC6698184</t>
  </si>
  <si>
    <t>NIHMS1045447</t>
  </si>
  <si>
    <t>10.1016/j.ymeth.2017.04.003</t>
  </si>
  <si>
    <t>Analysis of Cardiac Myocyte Maturation Using CASAAV, a Platform for Rapid Dissection of Cardiac Myocyte Gene Function In Vivo</t>
  </si>
  <si>
    <t>Circ Res. 2017 Jun 9;120(12):1874-1888. doi: 10.1161/CIRCRESAHA.116.310283. Epub 2017 Mar 29.</t>
  </si>
  <si>
    <t>Guo Y</t>
  </si>
  <si>
    <t>Circ Res</t>
  </si>
  <si>
    <t>PMC5466492</t>
  </si>
  <si>
    <t>NIHMS864183</t>
  </si>
  <si>
    <t>10.1161/CIRCRESAHA.116.310283</t>
  </si>
  <si>
    <t>Simplified CRISPR tools for efficient genome editing and streamlined protocols for their delivery into mammalian cells and mouse zygotes</t>
  </si>
  <si>
    <t>Jacobi AM</t>
  </si>
  <si>
    <t>PMC5761324</t>
  </si>
  <si>
    <t>NIHMS863106</t>
  </si>
  <si>
    <t>10.1016/j.ymeth.2017.03.021</t>
  </si>
  <si>
    <t>Genome-wide Specificity of Highly Efficient TALENs and CRISPR/Cas9 for T Cell Receptor Modification</t>
  </si>
  <si>
    <t>Knipping F</t>
  </si>
  <si>
    <t>PMC5363317</t>
  </si>
  <si>
    <t>10.1016/j.omtm.2017.01.005</t>
  </si>
  <si>
    <t>Loss of LMOD1 impairs smooth muscle cytocontractility and causes megacystis microcolon intestinal hypoperistalsis syndrome in humans and mice</t>
  </si>
  <si>
    <t>Halim D, Wilson MP, Oliver D, Brosens E, Verheij JB, Han Y, Nanda V, Lyu Q, Doukas M, Stoop H, Brouwer RW, van IJcken WF, Slivano OJ, Burns AJ, Christie CK, de Mesy Bentley KL, Brooks AS, Tibboel D, Xu S, Jin ZG, Djuwantono T, Yan W, Alves MM, Hofstra RM, Miano JM.</t>
  </si>
  <si>
    <t>Halim D</t>
  </si>
  <si>
    <t>PMC5380076</t>
  </si>
  <si>
    <t>10.1073/pnas.1620507114</t>
  </si>
  <si>
    <t>Nrl knockdown by AAV-delivered CRISPR/Cas9 prevents retinal degeneration in mice</t>
  </si>
  <si>
    <t>PMC5355895</t>
  </si>
  <si>
    <t>10.1038/ncomms14716</t>
  </si>
  <si>
    <t>A truncating mutation in CEP55 is the likely cause of MARCH, a novel syndrome affecting neuronal mitosis</t>
  </si>
  <si>
    <t>Frosk P, Arts HH, Philippe J, Gunn CS, Brown EL, Chodirker B, Simard L, Majewski J, Fahiminiya S, Russell C, Liu YP; FORGE Canada Consortium; Canadian Rare Diseases: Models &amp; Mechanisms Network,, Hegele R, Katsanis N, Goerz C, Del Bigio MR, Davis EE.</t>
  </si>
  <si>
    <t>Frosk P</t>
  </si>
  <si>
    <t>J Med Genet</t>
  </si>
  <si>
    <t>PMC5502313</t>
  </si>
  <si>
    <t>10.1136/jmedgenet-2016-104296</t>
  </si>
  <si>
    <t>Variant-aware saturating mutagenesis using multiple Cas9 nucleases identifies regulatory elements at trait-associated loci</t>
  </si>
  <si>
    <t>PMC5374001</t>
  </si>
  <si>
    <t>NIHMS846978</t>
  </si>
  <si>
    <t>10.1038/ng.3793</t>
  </si>
  <si>
    <t>Muscle-specific CRISPR/Cas9 dystrophin gene editing ameliorates pathophysiology in a mouse model for Duchenne muscular dystrophy</t>
  </si>
  <si>
    <t>Nat Commun. 2017 Feb 14;8:14454. doi: 10.1038/ncomms14454.</t>
  </si>
  <si>
    <t>Bengtsson NE</t>
  </si>
  <si>
    <t>PMC5316861</t>
  </si>
  <si>
    <t>10.1038/ncomms14454</t>
  </si>
  <si>
    <t>Targeted AID-mediated mutagenesis (TAM) enables efficient genomic diversification in mammalian cells</t>
  </si>
  <si>
    <t>Ma Y, Zhang J, Yin W, Zhang Z, Song Y, Chang X.</t>
  </si>
  <si>
    <t>Nat Methods. 2016 Dec;13(12):1029-1035. doi: 10.1038/nmeth.4027. Epub 2016 Oct 10.</t>
  </si>
  <si>
    <t>Ma Y</t>
  </si>
  <si>
    <t>10.1038/nmeth.4027</t>
  </si>
  <si>
    <t>A Cas9 with PAM recognition for adenine dinucleotides</t>
  </si>
  <si>
    <t>Chatterjee P, Lee J, Nip L, Koseki SRT, Tysinger E, Sontheimer EJ, Jacobson JM, Jakimo N.</t>
  </si>
  <si>
    <t>Nat Commun. 2020 May 18;11(1):2474. doi: 10.1038/s41467-020-16117-8.</t>
  </si>
  <si>
    <t>Chatterjee P</t>
  </si>
  <si>
    <t>PMC7235249</t>
  </si>
  <si>
    <t>10.1038/s41467-020-16117-8</t>
  </si>
  <si>
    <t>Mouse Œ≥-Synuclein Promoter-Mediated Gene Expression and Editing in Mammalian Retinal Ganglion Cells</t>
  </si>
  <si>
    <t>Wang Q, Zhuang P, Huang H, Li L, Liu L, Webber HC, Dalal R, Siew L, Fligor CM, Chang KC, Nahmou M, Kreymerman A, Sun Y, Meyer JS, Goldberg JL, Hu Y.</t>
  </si>
  <si>
    <t>J Neurosci. 2020 May 13;40(20):3896-3914. doi: 10.1523/JNEUROSCI.0102-20.2020. Epub 2020 Apr 16.</t>
  </si>
  <si>
    <t>Wang Q</t>
  </si>
  <si>
    <t>J Neurosci</t>
  </si>
  <si>
    <t>PMC7219295</t>
  </si>
  <si>
    <t>10.1523/JNEUROSCI.0102-20.2020</t>
  </si>
  <si>
    <t>GO: a functional reporter system to identify and enrich base editing activity</t>
  </si>
  <si>
    <t>Katti A, Foronda M, Zimmerman J, Diaz B, Zafra MP, Goswami S, Dow LE.</t>
  </si>
  <si>
    <t>Nucleic Acids Res. 2020 Apr 6;48(6):2841-2852. doi: 10.1093/nar/gkaa124.</t>
  </si>
  <si>
    <t>Katti A</t>
  </si>
  <si>
    <t>PMC7102966</t>
  </si>
  <si>
    <t>10.1093/nar/gkaa124</t>
  </si>
  <si>
    <t>High-Throughput CRISPR/Cas9 Mutagenesis Streamlines Trait Gene Identification in Maize</t>
  </si>
  <si>
    <t>Liu HJ, Jian L, Xu J, Zhang Q, Zhang M, Jin M, Peng Y, Yan J, Han B, Liu J, Gao F, Liu X, Huang L, Wei W, Ding Y, Yang X, Li Z, Zhang M, Sun J, Bai M, Song W, Chen H, Sun X, Li W, Lu Y, Liu Y, Zhao J, Qian Y, Jackson D, Fernie AR, Yan J.</t>
  </si>
  <si>
    <t>Plant Cell. 2020 May;32(5):1397-1413. doi: 10.1105/tpc.19.00934. Epub 2020 Feb 25.</t>
  </si>
  <si>
    <t>Liu HJ</t>
  </si>
  <si>
    <t>Plant Cell</t>
  </si>
  <si>
    <t>PMC7203946</t>
  </si>
  <si>
    <t>10.1105/tpc.19.00934</t>
  </si>
  <si>
    <t>Continuous evolution of SpCas9 variants compatible with non-G PAMs</t>
  </si>
  <si>
    <t>Miller SM, Wang T, Randolph PB, Arbab M, Shen MW, Huang TP, Matuszek Z, Newby GA, Rees HA, Liu DR.</t>
  </si>
  <si>
    <t>Nat Biotechnol. 2020 Apr;38(4):471-481. doi: 10.1038/s41587-020-0412-8. Epub 2020 Feb 10.</t>
  </si>
  <si>
    <t>Miller SM</t>
  </si>
  <si>
    <t>PMC7145744</t>
  </si>
  <si>
    <t>NIHMS1548528</t>
  </si>
  <si>
    <t>10.1038/s41587-020-0412-8</t>
  </si>
  <si>
    <t>CRISPR/Cas9-mediated mutagenesis to validate the synergy between PARP1 inhibition and chemotherapy in BRCA1-mutated breast cancer cells</t>
  </si>
  <si>
    <t>Mintz RL, Lao YH, Chi CW, He S, Li M, Quek CH, Shao D, Chen B, Han J, Wang S, Leong KW.</t>
  </si>
  <si>
    <t>Bioeng Transl Med. 2020 Jan 2;5(1):e10152. doi: 10.1002/btm2.10152. eCollection 2020 Jan.</t>
  </si>
  <si>
    <t>Mintz RL</t>
  </si>
  <si>
    <t>Bioeng Transl Med</t>
  </si>
  <si>
    <t>PMC6971465</t>
  </si>
  <si>
    <t>10.1002/btm2.10152</t>
  </si>
  <si>
    <t>Integrated drug profiling and CRISPR screening identify essential pathways for CAR T-cell cytotoxicity</t>
  </si>
  <si>
    <t>Dufva O, Koski J, Maliniemi P, Ianevski A, Klievink J, Leitner J, P√∂l√∂nen P, Hohtari H, Saeed K, Hannunen T, Ellonen P, Steinberger P, Kankainen M, Aittokallio T, Ker√§nen MAI, Korhonen M, Mustjoki S.</t>
  </si>
  <si>
    <t>Blood. 2020 Feb 27;135(9):597-609. doi: 10.1182/blood.2019002121.</t>
  </si>
  <si>
    <t>Dufva O</t>
  </si>
  <si>
    <t>PMC7098811</t>
  </si>
  <si>
    <t>10.1182/blood.2019002121</t>
  </si>
  <si>
    <t>Polymer-stabilized Cas9 nanoparticles and modified repair templates increase genome editing efficiency</t>
  </si>
  <si>
    <t>Nguyen DN, Roth TL, Li PJ, Chen PA, Apathy R, Mamedov MR, Vo LT, Tobin VR, Goodman D, Shifrut E, Bluestone JA, Puck JM, Szoka FC, Marson A.</t>
  </si>
  <si>
    <t>Nat Biotechnol. 2020 Jan;38(1):44-49. doi: 10.1038/s41587-019-0325-6. Epub 2019 Dec 9.</t>
  </si>
  <si>
    <t>Nguyen DN</t>
  </si>
  <si>
    <t>PMC6954310</t>
  </si>
  <si>
    <t>NIHMS1541543</t>
  </si>
  <si>
    <t>10.1038/s41587-019-0325-6</t>
  </si>
  <si>
    <t>CRISPR-Cas3 induces broad and unidirectional genome editing in human cells</t>
  </si>
  <si>
    <t>Morisaka H, Yoshimi K, Okuzaki Y, Gee P, Kunihiro Y, Sonpho E, Xu H, Sasakawa N, Naito Y, Nakada S, Yamamoto T, Sano S, Hotta A, Takeda J, Mashimo T.</t>
  </si>
  <si>
    <t>Nat Commun. 2019 Dec 6;10(1):5302. doi: 10.1038/s41467-019-13226-x.</t>
  </si>
  <si>
    <t>Morisaka H</t>
  </si>
  <si>
    <t>PMC6897959</t>
  </si>
  <si>
    <t>10.1038/s41467-019-13226-x</t>
  </si>
  <si>
    <t>Gene Knock-Ins in Drosophila Using Homology-Independent Insertion of Universal Donor Plasmids</t>
  </si>
  <si>
    <t>Bosch JA, Colbeth R, Zirin J, Perrimon N.</t>
  </si>
  <si>
    <t>Genetics. 2020 Jan;214(1):75-89. doi: 10.1534/genetics.119.302819. Epub 2019 Nov 4.</t>
  </si>
  <si>
    <t>Bosch JA</t>
  </si>
  <si>
    <t>PMC6944404</t>
  </si>
  <si>
    <t>10.1534/genetics.119.302819</t>
  </si>
  <si>
    <t>Improved Double-Nicking Strategies for COL7A1-Editing by Homologous Recombination</t>
  </si>
  <si>
    <t>Kocher T, Wagner RN, Klausegger A, Guttmann-Gruber C, Hainzl S, Bauer JW, Reichelt J, Koller U.</t>
  </si>
  <si>
    <t>Mol Ther Nucleic Acids. 2019 Dec 6;18:496-507. doi: 10.1016/j.omtn.2019.09.011. Epub 2019 Sep 20.</t>
  </si>
  <si>
    <t>Kocher T</t>
  </si>
  <si>
    <t>PMC6838546</t>
  </si>
  <si>
    <t>10.1016/j.omtn.2019.09.011</t>
  </si>
  <si>
    <t>Search-and-replace genome editing without double-strand breaks or donor DNA</t>
  </si>
  <si>
    <t>Anzalone AV, Randolph PB, Davis JR, Sousa AA, Koblan LW, Levy JM, Chen PJ, Wilson C, Newby GA, Raguram A, Liu DR.</t>
  </si>
  <si>
    <t>Nature. 2019 Dec;576(7785):149-157. doi: 10.1038/s41586-019-1711-4. Epub 2019 Oct 21.</t>
  </si>
  <si>
    <t>Anzalone AV</t>
  </si>
  <si>
    <t>PMC6907074</t>
  </si>
  <si>
    <t>NIHMS1541141</t>
  </si>
  <si>
    <t>10.1038/s41586-019-1711-4</t>
  </si>
  <si>
    <t>CRISPR DNA base editors with reduced RNA off-target and self-editing activities</t>
  </si>
  <si>
    <t>Gr√ºnewald J, Zhou R, Iyer S, Lareau CA, Garcia SP, Aryee MJ, Joung JK.</t>
  </si>
  <si>
    <t>Nat Biotechnol. 2019 Sep;37(9):1041-1048. doi: 10.1038/s41587-019-0236-6. Epub 2019 Sep 2.</t>
  </si>
  <si>
    <t>Gr√ºnewald J</t>
  </si>
  <si>
    <t>PMC6730565</t>
  </si>
  <si>
    <t>NIHMS1535598</t>
  </si>
  <si>
    <t>10.1038/s41587-019-0236-6</t>
  </si>
  <si>
    <t>Base Editor Correction of COL7A1 in Recessive¬†Dystrophic Epidermolysis Bullosa Patient-Derived Fibroblasts and iPSCs</t>
  </si>
  <si>
    <t>Osborn MJ, Newby GA, McElroy AN, Knipping F, Nielsen SC, Riddle MJ, Xia L, Chen W, Eide CR, Webber BR, Wandall HH, Dabelsteen S, Blazar BR, Liu DR, Tolar J.</t>
  </si>
  <si>
    <t>J Invest Dermatol. 2020 Feb;140(2):338-347.e5. doi: 10.1016/j.jid.2019.07.701. Epub 2019 Aug 19.</t>
  </si>
  <si>
    <t>Osborn MJ</t>
  </si>
  <si>
    <t>J Invest Dermatol</t>
  </si>
  <si>
    <t>PMC6983342</t>
  </si>
  <si>
    <t>NIHMS1537830</t>
  </si>
  <si>
    <t>10.1016/j.jid.2019.07.701</t>
  </si>
  <si>
    <t>Continuous evolution of base editors with expanded target compatibility and improved activity</t>
  </si>
  <si>
    <t>Thuronyi BW, Koblan LW, Levy JM, Yeh WH, Zheng C, Newby GA, Wilson C, Bhaumik M, Shubina-Oleinik O, Holt JR, Liu DR.</t>
  </si>
  <si>
    <t>Nat Biotechnol. 2019 Sep;37(9):1070-1079. doi: 10.1038/s41587-019-0193-0. Epub 2019 Jul 22.</t>
  </si>
  <si>
    <t>Thuronyi BW</t>
  </si>
  <si>
    <t>PMC6728210</t>
  </si>
  <si>
    <t>NIHMS1532025</t>
  </si>
  <si>
    <t>10.1038/s41587-019-0193-0</t>
  </si>
  <si>
    <t>Genome Editing of Expanded CTG Repeats within the Human DMPK Gene Reduces Nuclear RNA Foci in the Muscle of DM1 Mice</t>
  </si>
  <si>
    <t>Lo Scrudato M, Poulard K, Sourd C, Tom√© S, Klein AF, Corre G, Huguet A, Furling D, Gourdon G, Buj-Bello A.</t>
  </si>
  <si>
    <t>Mol Ther. 2019 Aug 7;27(8):1372-1388. doi: 10.1016/j.ymthe.2019.05.021. Epub 2019 Jun 5.</t>
  </si>
  <si>
    <t>Lo Scrudato M</t>
  </si>
  <si>
    <t>PMC6697452</t>
  </si>
  <si>
    <t>10.1016/j.ymthe.2019.05.021</t>
  </si>
  <si>
    <t>Circularly permuted and PAM-modified Cas9 variants broaden the targeting scope of base editors</t>
  </si>
  <si>
    <t>Huang TP, Zhao KT, Miller SM, Gaudelli NM, Oakes BL, Fellmann C, Savage DF, Liu DR.</t>
  </si>
  <si>
    <t>Nat Biotechnol. 2019 Jun;37(6):626-631. doi: 10.1038/s41587-019-0134-y. Epub 2019 May 20.</t>
  </si>
  <si>
    <t>Huang TP</t>
  </si>
  <si>
    <t>PMC6551276</t>
  </si>
  <si>
    <t>NIHMS1526897</t>
  </si>
  <si>
    <t>10.1038/s41587-019-0134-y</t>
  </si>
  <si>
    <t>Analysis and minimization of cellular RNA editing by DNA adenine base editors</t>
  </si>
  <si>
    <t>Rees HA, Wilson C, Doman JL, Liu DR.</t>
  </si>
  <si>
    <t>Sci Adv. 2019 May 8;5(5):eaax5717. doi: 10.1126/sciadv.aax5717. eCollection 2019 May.</t>
  </si>
  <si>
    <t>PMC6506237</t>
  </si>
  <si>
    <t>10.1126/sciadv.aax5717</t>
  </si>
  <si>
    <t>Intron-Based Single Transcript Unit CRISPR Systems for Plant Genome Editing</t>
  </si>
  <si>
    <t>Zhong Z, Liu S, Liu X, Liu B, Tang X, Ren Q, Zhou J, Zheng X, Qi Y, Zhang Y.</t>
  </si>
  <si>
    <t>Rice (N Y). 2020 Feb 3;13(1):8. doi: 10.1186/s12284-020-0369-8.</t>
  </si>
  <si>
    <t>Zhong Z</t>
  </si>
  <si>
    <t>Rice (N Y)</t>
  </si>
  <si>
    <t>PMC6997322</t>
  </si>
  <si>
    <t>10.1186/s12284-020-0369-8</t>
  </si>
  <si>
    <t>Computational approaches for effective CRISPR guide RNA design and evaluation</t>
  </si>
  <si>
    <t>Liu G, Zhang Y, Zhang T.</t>
  </si>
  <si>
    <t>Comput Struct Biotechnol J. 2019 Nov 29;18:35-44. doi: 10.1016/j.csbj.2019.11.006. eCollection 2020.</t>
  </si>
  <si>
    <t>Liu G</t>
  </si>
  <si>
    <t>Comput Struct Biotechnol J</t>
  </si>
  <si>
    <t>PMC6921152</t>
  </si>
  <si>
    <t>10.1016/j.csbj.2019.11.006</t>
  </si>
  <si>
    <t>Bidirectional Promoter-Based CRISPR-Cas9 Systems for Plant Genome Editing</t>
  </si>
  <si>
    <t>Ren Q, Zhong Z, Wang Y, You Q, Li Q, Yuan M, He Y, Qi C, Tang X, Zheng X, Zhang T, Qi Y, Zhang Y.</t>
  </si>
  <si>
    <t>Front Plant Sci. 2019 Sep 20;10:1173. doi: 10.3389/fpls.2019.01173. eCollection 2019.</t>
  </si>
  <si>
    <t>Ren Q</t>
  </si>
  <si>
    <t>PMC6764340</t>
  </si>
  <si>
    <t>10.3389/fpls.2019.01173</t>
  </si>
  <si>
    <t>SWPepNovo: An Efficient De Novo Peptide Sequencing Tool for Large-scale MS/MS Spectra Analysis</t>
  </si>
  <si>
    <t>Li C, Li K, Li K, Xie X, Lin F.</t>
  </si>
  <si>
    <t>Int J Biol Sci. 2019 Jul 3;15(9):1787-1801. doi: 10.7150/ijbs.32142. eCollection 2019.</t>
  </si>
  <si>
    <t>Li C</t>
  </si>
  <si>
    <t>PMC6743289</t>
  </si>
  <si>
    <t>10.7150/ijbs.32142</t>
  </si>
  <si>
    <t>Application of CRISPR-Cas12a temperature sensitivity for improved genome editing in rice, maize, and Arabidopsis</t>
  </si>
  <si>
    <t>Malzahn AA, Tang X, Lee K, Ren Q, Sretenovic S, Zhang Y, Chen H, Kang M, Bao Y, Zheng X, Deng K, Zhang T, Salcedo V, Wang K, Zhang Y, Qi Y.</t>
  </si>
  <si>
    <t>BMC Biol. 2019 Jan 31;17(1):9. doi: 10.1186/s12915-019-0629-5.</t>
  </si>
  <si>
    <t>Malzahn AA</t>
  </si>
  <si>
    <t>PMC6357469</t>
  </si>
  <si>
    <t>10.1186/s12915-019-0629-5</t>
  </si>
  <si>
    <t>Single transcript unit CRISPR 2.0 systems for robust Cas9 and Cas12a mediated plant genome editing</t>
  </si>
  <si>
    <t>Tang X, Ren Q, Yang L, Bao Y, Zhong Z, He Y, Liu S, Qi C, Liu B, Wang Y, Sretenovic S, Zhang Y, Zheng X, Zhang T, Qi Y, Zhang Y.</t>
  </si>
  <si>
    <t>Plant Biotechnol J. 2019 Jul;17(7):1431-1445. doi: 10.1111/pbi.13068. Epub 2019 Jan 17.</t>
  </si>
  <si>
    <t>Tang X</t>
  </si>
  <si>
    <t>PMC6576101</t>
  </si>
  <si>
    <t>10.1111/pbi.13068</t>
  </si>
  <si>
    <t>Special issue on Computational Resources and Methods in Biological Sciences</t>
  </si>
  <si>
    <t>Lin H, Peng S, Huang J.</t>
  </si>
  <si>
    <t>Int J Biol Sci. 2018 Jul 1;14(8):807-810. doi: 10.7150/ijbs.27554. eCollection 2018.</t>
  </si>
  <si>
    <t>Lin H</t>
  </si>
  <si>
    <t>PMC6036761</t>
  </si>
  <si>
    <t>10.7150/ijbs.27554</t>
  </si>
  <si>
    <t>Synthetic CRISPR/Cas9 reagents facilitate genome editing and homology directed repair</t>
  </si>
  <si>
    <t>DiNapoli SE, Martinez-McFaline R, Gribbin CK, Wrighton PJ, Balgobin CA, Nelson I, Leonard A, Maskin CR, Shwartz A, Quenzer ED, Mailhiot D, Kao C, McConnell SC, de Jong JLO, Goessling W, Houvras Y.</t>
  </si>
  <si>
    <t>Nucleic Acids Res. 2020 Apr 17;48(7):e38. doi: 10.1093/nar/gkaa085.</t>
  </si>
  <si>
    <t>DiNapoli SE</t>
  </si>
  <si>
    <t>PMC7144937</t>
  </si>
  <si>
    <t>10.1093/nar/gkaa085</t>
  </si>
  <si>
    <t>Quantifying Hematopoietic Stem Cell Clonal Diversity by Selecting Informative Amplicon Barcodes</t>
  </si>
  <si>
    <t>Teets EM, Gregory C, Shaffer J, Blachly JS, Blaser BW.</t>
  </si>
  <si>
    <t>Sci Rep. 2020 Feb 7;10(1):2153. doi: 10.1038/s41598-020-59119-8.</t>
  </si>
  <si>
    <t>Teets EM</t>
  </si>
  <si>
    <t>PMC7005852</t>
  </si>
  <si>
    <t>10.1038/s41598-020-59119-8</t>
  </si>
  <si>
    <t>SIMON: Simple methods for analyzing DNA methylation by targeted bisulfite next-generation sequencing</t>
  </si>
  <si>
    <t>Vial-Pradel S, Hasegawa Y, Nakagawa A, Miyaki S, Machida Y, Kojima S, Machida C, Takahashi H.</t>
  </si>
  <si>
    <t>Plant Biotechnol (Tokyo). 2019 Dec 25;36(4):213-222. doi: 10.5511/plantbiotechnology.19.0822a.</t>
  </si>
  <si>
    <t>Vial-Pradel S</t>
  </si>
  <si>
    <t>Plant Biotechnol (Tokyo)</t>
  </si>
  <si>
    <t>PMC6978500</t>
  </si>
  <si>
    <t>10.5511/plantbiotechnology.19.0822a</t>
  </si>
  <si>
    <t>Essential genes shape cancer genomes through linear limitation of homozygous deletions</t>
  </si>
  <si>
    <t>Pertesi M, Ekdahl L, Palm A, Johnsson E, J√§rvstr√•t L, Wihlborg AK, Nilsson B.</t>
  </si>
  <si>
    <t>Commun Biol. 2019 Jul 19;2:262. doi: 10.1038/s42003-019-0517-0. eCollection 2019.</t>
  </si>
  <si>
    <t>Pertesi M</t>
  </si>
  <si>
    <t>PMC6642121</t>
  </si>
  <si>
    <t>10.1038/s42003-019-0517-0</t>
  </si>
  <si>
    <t>Specific Gene Disruption in the Major Livestock Pests Cochliomyia hominivorax and Lucilia cuprina Using CRISPR/Cas9</t>
  </si>
  <si>
    <t>Paulo DF, Williamson ME, Arp AP, Li F, Sagel A, Skoda SR, Sanchez-Gallego J, Vasquez M, Quintero G, P√©rez de Le√≥n AA, Belikoff EJ, Azeredo-Espin AML, McMillan WO, Concha C, Scott MJ.</t>
  </si>
  <si>
    <t>G3 (Bethesda). 2019 Sep 4;9(9):3045-3055. doi: 10.1534/g3.119.400544.</t>
  </si>
  <si>
    <t>Paulo DF</t>
  </si>
  <si>
    <t>PMC6723136</t>
  </si>
  <si>
    <t>10.1534/g3.119.400544</t>
  </si>
  <si>
    <t>Patient-specific cancer genes contribute to recurrently perturbed pathways and establish therapeutic vulnerabilities in esophageal adenocarcinoma</t>
  </si>
  <si>
    <t>Mourikis TP, Benedetti L, Foxall E, Temelkovski D, Nulsen J, Perner J, Cereda M, Lagergren J, Howell M, Yau C, Fitzgerald RC, Scaffidi P; Oesophageal Cancer Clinical and Molecular Stratification (OCCAMS) Consortium, Ciccarelli FD.</t>
  </si>
  <si>
    <t>Nat Commun. 2019 Jul 15;10(1):3101. doi: 10.1038/s41467-019-10898-3.</t>
  </si>
  <si>
    <t>Mourikis TP</t>
  </si>
  <si>
    <t>PMC6629660</t>
  </si>
  <si>
    <t>10.1038/s41467-019-10898-3</t>
  </si>
  <si>
    <t>CRISPR/Cas9-mediated mutagenesis of phytoene desaturase in diploid and octoploid strawberry</t>
  </si>
  <si>
    <t>Wilson FM, Harrison K, Armitage AD, Simkin AJ, Harrison RJ.</t>
  </si>
  <si>
    <t>Plant Methods. 2019 May 2;15:45. doi: 10.1186/s13007-019-0428-6. eCollection 2019.</t>
  </si>
  <si>
    <t>Wilson FM</t>
  </si>
  <si>
    <t>PMC6495592</t>
  </si>
  <si>
    <t>10.1186/s13007-019-0428-6</t>
  </si>
  <si>
    <t>Synthetic Lethality of Wnt Pathway Activation and Asparaginase in Drug-Resistant Acute Leukemias</t>
  </si>
  <si>
    <t>Hinze L, Pfirrmann M, Karim S, Degar J, McGuckin C, Vinjamur D, Sacher J, Stevenson KE, Neuberg DS, Orellana E, Stanulla M, Gregory RI, Bauer DE, Wagner FF, Stegmaier K, Gutierrez A.</t>
  </si>
  <si>
    <t>Cancer Cell. 2019 Apr 15;35(4):664-676.e7. doi: 10.1016/j.ccell.2019.03.004.</t>
  </si>
  <si>
    <t>Hinze L</t>
  </si>
  <si>
    <t>PMC6541931</t>
  </si>
  <si>
    <t>NIHMS1528332</t>
  </si>
  <si>
    <t>10.1016/j.ccell.2019.03.004</t>
  </si>
  <si>
    <t>Discovering metabolic disease gene interactions by correlated effects on cellular morphology</t>
  </si>
  <si>
    <t>Jiao Y, Ahmed U, Sim MFM, Bejar A, Zhang X, Talukder MMU, Rice R, Flannick J, Podgornaia AI, Reilly DF, Engreitz JM, Kost-Alimova M, Hartland K, Mercader JM, Georges S, Wagh V, Tadin-Strapps M, Doench JG, Edwardson JM, Rochford JJ, Rosen ED, Majithia AR.</t>
  </si>
  <si>
    <t>Mol Metab. 2019 Jun;24:108-119. doi: 10.1016/j.molmet.2019.03.001. Epub 2019 Mar 13.</t>
  </si>
  <si>
    <t>Jiao Y</t>
  </si>
  <si>
    <t>Mol Metab</t>
  </si>
  <si>
    <t>PMC6531784</t>
  </si>
  <si>
    <t>10.1016/j.molmet.2019.03.001</t>
  </si>
  <si>
    <t>Analysis of the genomic architecture of a complex trait locus in hypertensive rat models links Tmem63c to kidney damage</t>
  </si>
  <si>
    <t>Schulz A, M√ºller NV, van de Lest NA, Eisenreich A, Schmidbauer M, Barysenka A, Purf√ºrst B, Sporbert A, Lorenzen T, Meyer AM, Herlan L, Witten A, R√ºhle F, Zhou W, de Heer E, Scharpfenecker M, Pan√°kov√° D, Stoll M, Kreutz R.</t>
  </si>
  <si>
    <t>Elife. 2019 Mar 22;8:e42068. doi: 10.7554/eLife.42068.</t>
  </si>
  <si>
    <t>Schulz A</t>
  </si>
  <si>
    <t>PMC6478434</t>
  </si>
  <si>
    <t>10.7554/eLife.42068</t>
  </si>
  <si>
    <t>CRISPR/Cas9-mediated glycolate oxidase disruption is an efficacious and safe treatment for primary hyperoxaluria type I</t>
  </si>
  <si>
    <t>Zabaleta N, Barberia M, Martin-Higueras C, Zapata-Linares N, Betancor I, Rodriguez S, Martinez-Turrillas R, Torella L, Vales A, Olag√ºe C, Vilas-Zornoza A, Castro-Labrador L, Lara-Astiaso D, Prosper F, Salido E, Gonzalez-Aseguinolaza G, Rodriguez-Madoz JR.</t>
  </si>
  <si>
    <t>Nat Commun. 2018 Dec 21;9(1):5454. doi: 10.1038/s41467-018-07827-1.</t>
  </si>
  <si>
    <t>Zabaleta N</t>
  </si>
  <si>
    <t>PMC6303323</t>
  </si>
  <si>
    <t>10.1038/s41467-018-07827-1</t>
  </si>
  <si>
    <t>Target-Specific Precision of CRISPR-Mediated Genome Editing</t>
  </si>
  <si>
    <t>Chakrabarti AM, Henser-Brownhill T, Monserrat J, Poetsch AR, Luscombe NM, Scaffidi P.</t>
  </si>
  <si>
    <t>Mol Cell. 2019 Feb 21;73(4):699-713.e6. doi: 10.1016/j.molcel.2018.11.031. Epub 2018 Dec 13.</t>
  </si>
  <si>
    <t>Chakrabarti AM</t>
  </si>
  <si>
    <t>PMC6395888</t>
  </si>
  <si>
    <t>10.1016/j.molcel.2018.11.031</t>
  </si>
  <si>
    <t>PRC2 loss induces chemoresistance by repressing apoptosis in T cell acute lymphoblastic leukemia</t>
  </si>
  <si>
    <t>Ari√´s IM, Bodaar K, Karim SA, Chonghaile TN, Hinze L, Burns MA, Pfirrmann M, Degar J, Landrigan JT, Balbach S, Peirs S, Menten B, Isenhart R, Stevenson KE, Neuberg DS, Devidas M, Loh ML, Hunger SP, Teachey DT, Rabin KR, Winter SS, Dunsmore KP, Wood BL, Silverman LB, Sallan SE, Van Vlierberghe P, Orkin SH, Knoechel B, Letai AG, Gutierrez A.</t>
  </si>
  <si>
    <t>J Exp Med. 2018 Dec 3;215(12):3094-3114. doi: 10.1084/jem.20180570. Epub 2018 Nov 7.</t>
  </si>
  <si>
    <t>Ari√´s IM</t>
  </si>
  <si>
    <t>J Exp Med</t>
  </si>
  <si>
    <t>PMC6279404</t>
  </si>
  <si>
    <t>10.1084/jem.20180570</t>
  </si>
  <si>
    <t>Mutations in Bcl9 and Pygo genes cause congenital heart defects by tissue-specific perturbation of Wnt/Œ≤-catenin signaling</t>
  </si>
  <si>
    <t>Cant√π C, Felker A, Zimmerli D, Prummel KD, Cabello EM, Chiavacci E, M√©ndez-Acevedo KM, Kirchgeorg L, Burger S, Ripoll J, Valenta T, Hausmann G, Vilain N, Aguet M, Burger A, Pan√°kov√° D, Basler K, Mosimann C.</t>
  </si>
  <si>
    <t>Genes Dev. 2018 Nov 1;32(21-22):1443-1458. doi: 10.1101/gad.315531.118. Epub 2018 Oct 26.</t>
  </si>
  <si>
    <t>Cant√π C</t>
  </si>
  <si>
    <t>Genes Dev</t>
  </si>
  <si>
    <t>PMC6217730</t>
  </si>
  <si>
    <t>10.1101/gad.315531.118</t>
  </si>
  <si>
    <t>Mosaicism diminishes the value of pre-implantation embryo biopsies for detecting CRISPR/Cas9 induced mutations in sheep</t>
  </si>
  <si>
    <t>Vilarino M, Suchy FP, Rashid ST, Lindsay H, Reyes J, McNabb BR, van der Meulen T, Huising MO, Nakauchi H, Ross PJ.</t>
  </si>
  <si>
    <t>Transgenic Res. 2018 Dec;27(6):525-537. doi: 10.1007/s11248-018-0094-x. Epub 2018 Oct 3.</t>
  </si>
  <si>
    <t>Vilarino M</t>
  </si>
  <si>
    <t>Transgenic Res</t>
  </si>
  <si>
    <t>10.1007/s11248-018-0094-x</t>
  </si>
  <si>
    <t>Cancer modeling by Transgene Electroporation in Adult Zebrafish (TEAZ)</t>
  </si>
  <si>
    <t>Callahan SJ, Tepan S, Zhang YM, Lindsay H, Burger A, Campbell NR, Kim IS, Hollmann TJ, Studer L, Mosimann C, White RM.</t>
  </si>
  <si>
    <t>Dis Model Mech. 2018 Sep 27;11(9):dmm034561. doi: 10.1242/dmm.034561.</t>
  </si>
  <si>
    <t>Callahan SJ</t>
  </si>
  <si>
    <t>PMC6177007</t>
  </si>
  <si>
    <t>10.1242/dmm.034561</t>
  </si>
  <si>
    <t>Covalent linkage of the DNA repair template to the CRISPR-Cas9 nuclease enhances homology-directed repair</t>
  </si>
  <si>
    <t>Savic N, Ringnalda FC, Lindsay H, Berk C, Bargsten K, Li Y, Neri D, Robinson MD, Ciaudo C, Hall J, Jinek M, Schwank G.</t>
  </si>
  <si>
    <t>Elife. 2018 May 29;7:e33761. doi: 10.7554/eLife.33761.</t>
  </si>
  <si>
    <t>Savic N</t>
  </si>
  <si>
    <t>PMC6023611</t>
  </si>
  <si>
    <t>10.7554/eLife.33761</t>
  </si>
  <si>
    <t>A Rapid CRISPR/Cas-based Mutagenesis Assay in Zebrafish for Identification of Genes Involved in Thyroid Morphogenesis and Function</t>
  </si>
  <si>
    <t>Trubiroha A, Gillotay P, Giusti N, Gacquer D, Libert F, Lefort A, Haerlingen B, De Deken X, Opitz R, Costagliola S.</t>
  </si>
  <si>
    <t>Sci Rep. 2018 Apr 4;8(1):5647. doi: 10.1038/s41598-018-24036-4.</t>
  </si>
  <si>
    <t>Trubiroha A</t>
  </si>
  <si>
    <t>PMC5884836</t>
  </si>
  <si>
    <t>10.1038/s41598-018-24036-4</t>
  </si>
  <si>
    <t>Neutrophil-specific knockout demonstrates a role for mitochondria in regulating neutrophil motility in zebrafish</t>
  </si>
  <si>
    <t>Zhou W, Cao L, Jeffries J, Zhu X, Staiger CJ, Deng Q.</t>
  </si>
  <si>
    <t>Dis Model Mech. 2018 Mar 28;11(3):dmm033027. doi: 10.1242/dmm.033027.</t>
  </si>
  <si>
    <t>Zhou W</t>
  </si>
  <si>
    <t>PMC5897731</t>
  </si>
  <si>
    <t>10.1242/dmm.033027</t>
  </si>
  <si>
    <t>High-Resolution Analysis of the Efficiency, Heritability, and Editing Outcomes of CRISPR/Cas9-Induced Modifications of NCED4 in Lettuce (Lactuca sativa)</t>
  </si>
  <si>
    <t>Bertier LD, Ron M, Huo H, Bradford KJ, Britt AB, Michelmore RW.</t>
  </si>
  <si>
    <t>G3 (Bethesda). 2018 May 4;8(5):1513-1521. doi: 10.1534/g3.117.300396.</t>
  </si>
  <si>
    <t>Bertier LD</t>
  </si>
  <si>
    <t>PMC5940144</t>
  </si>
  <si>
    <t>10.1534/g3.117.300396</t>
  </si>
  <si>
    <t>CRISPR/Cas9 microinjection in oocytes disables pancreas development in sheep</t>
  </si>
  <si>
    <t>Vilarino M, Rashid ST, Suchy FP, McNabb BR, van der Meulen T, Fine EJ, Ahsan SD, Mursaliyev N, Sebastiano V, Diab SS, Huising MO, Nakauchi H, Ross PJ.</t>
  </si>
  <si>
    <t>Sci Rep. 2017 Dec 12;7(1):17472. doi: 10.1038/s41598-017-17805-0.</t>
  </si>
  <si>
    <t>PMC5727233</t>
  </si>
  <si>
    <t>10.1038/s41598-017-17805-0</t>
  </si>
  <si>
    <t>Highly efficient DNA-free gene disruption in the agricultural pest Ceratitis capitata by CRISPR-Cas9 ribonucleoprotein complexes</t>
  </si>
  <si>
    <t>Meccariello A, Monti SM, Romanelli A, Colonna R, Primo P, Inghilterra MG, Del Corsano G, Ramaglia A, Iazzetti G, Chiarore A, Patti F, Heinze SD, Salvemini M, Lindsay H, Chiavacci E, Burger A, Robinson MD, Mosimann C, Bopp D, Saccone G.</t>
  </si>
  <si>
    <t>Sci Rep. 2017 Aug 30;7(1):10061. doi: 10.1038/s41598-017-10347-5.</t>
  </si>
  <si>
    <t>Meccariello A</t>
  </si>
  <si>
    <t>PMC5577161</t>
  </si>
  <si>
    <t>10.1038/s41598-017-10347-5</t>
  </si>
  <si>
    <t>A defect in the mitochondrial protein Mpv17 underlies the transparent casper zebrafish</t>
  </si>
  <si>
    <t>D'Agati G, Beltre R, Sessa A, Burger A, Zhou Y, Mosimann C, White RM.</t>
  </si>
  <si>
    <t>Dev Biol. 2017 Oct 1;430(1):11-17. doi: 10.1016/j.ydbio.2017.07.017. Epub 2017 Jul 28.</t>
  </si>
  <si>
    <t>D'Agati G</t>
  </si>
  <si>
    <t>PMC5617342</t>
  </si>
  <si>
    <t>NIHMS901488</t>
  </si>
  <si>
    <t>10.1016/j.ydbio.2017.07.017</t>
  </si>
  <si>
    <t>CRISPR-Cas9 targeted disruption of the yellow ortholog in the housefly identifies the brown body locus</t>
  </si>
  <si>
    <t>Heinze SD, Kohlbrenner T, Ippolito D, Meccariello A, Burger A, Mosimann C, Saccone G, Bopp D.</t>
  </si>
  <si>
    <t>Sci Rep. 2017 Jul 4;7(1):4582. doi: 10.1038/s41598-017-04686-6.</t>
  </si>
  <si>
    <t>Heinze SD</t>
  </si>
  <si>
    <t>PMC5496933</t>
  </si>
  <si>
    <t>10.1038/s41598-017-04686-6</t>
  </si>
  <si>
    <t>Oncogenic BRAF disrupts thyroid morphogenesis and function via twist expression</t>
  </si>
  <si>
    <t>Anelli V, Villefranc JA, Chhangawala S, Martinez-McFaline R, Riva E, Nguyen A, Verma A, Bareja R, Chen Z, Scognamiglio T, Elemento O, Houvras Y.</t>
  </si>
  <si>
    <t>Elife. 2017 Mar 28;6:e20728. doi: 10.7554/eLife.20728.</t>
  </si>
  <si>
    <t>Anelli V</t>
  </si>
  <si>
    <t>PMC5389860</t>
  </si>
  <si>
    <t>10.7554/eLife.20728</t>
  </si>
  <si>
    <t>Hi-TOM: a platform for high-throughput tracking of mutations induced by CRISPR/Cas systems</t>
  </si>
  <si>
    <t>Liu Q, Wang C, Jiao X, Zhang H, Song L, Li Y, Gao C, Wang K.</t>
  </si>
  <si>
    <t>Sci China Life Sci. 2019 Jan;62(1):1-7. doi: 10.1007/s11427-018-9402-9. Epub 2018 Nov 13.</t>
  </si>
  <si>
    <t>Liu Q</t>
  </si>
  <si>
    <t>Sci China Life Sci</t>
  </si>
  <si>
    <t>10.1007/s11427-018-9402-9</t>
  </si>
  <si>
    <t>The Calcium Sensor CBL2 and Its Interacting Kinase CIPK6 Are Involved in Plant Sugar Homeostasis via Interacting with Tonoplast Sugar Transporter TST2</t>
  </si>
  <si>
    <t>Deng J, Yang X, Sun W, Miao Y, He L, Zhang X.</t>
  </si>
  <si>
    <t>Plant Physiol. 2020 May;183(1):236-249. doi: 10.1104/pp.19.01368. Epub 2020 Mar 5.</t>
  </si>
  <si>
    <t>Deng J</t>
  </si>
  <si>
    <t>Plant Physiol</t>
  </si>
  <si>
    <t>PMC7210640</t>
  </si>
  <si>
    <t>10.1104/pp.19.01368</t>
  </si>
  <si>
    <t>ABA signaling is negatively regulated by GbWRKY1 through JAZ1 and ABI1 to affect salt and drought tolerance</t>
  </si>
  <si>
    <t>Luo X, Li C, He X, Zhang X, Zhu L.</t>
  </si>
  <si>
    <t>Plant Cell Rep. 2020 Feb;39(2):181-194. doi: 10.1007/s00299-019-02480-4. Epub 2019 Nov 12.</t>
  </si>
  <si>
    <t>Luo X</t>
  </si>
  <si>
    <t>Plant Cell Rep</t>
  </si>
  <si>
    <t>10.1007/s00299-019-02480-4</t>
  </si>
  <si>
    <t>Targeted mutagenesis of BnTT8 homologs controls yellow seed coat development for effective oil production in Brassica napus L</t>
  </si>
  <si>
    <t>Zhai Y, Yu K, Cai S, Hu L, Amoo O, Xu L, Yang Y, Ma B, Jiao Y, Zhang C, Khan MHU, Khan SU, Fan C, Zhou Y.</t>
  </si>
  <si>
    <t>Plant Biotechnol J. 2020 May;18(5):1153-1168. doi: 10.1111/pbi.13281. Epub 2019 Nov 11.</t>
  </si>
  <si>
    <t>Zhai Y</t>
  </si>
  <si>
    <t>PMC7152602</t>
  </si>
  <si>
    <t>10.1111/pbi.13281</t>
  </si>
  <si>
    <t>Highly Efficient and Heritable Targeted Mutagenesis in Wheat via the Agrobacterium tumefaciens-Mediated CRISPR/Cas9 System</t>
  </si>
  <si>
    <t>Zhang S, Zhang R, Gao J, Gu T, Song G, Li W, Li D, Li Y, Li G.</t>
  </si>
  <si>
    <t>Int J Mol Sci. 2019 Aug 30;20(17):4257. doi: 10.3390/ijms20174257.</t>
  </si>
  <si>
    <t>Zhang S</t>
  </si>
  <si>
    <t>PMC6747105</t>
  </si>
  <si>
    <t>10.3390/ijms20174257</t>
  </si>
  <si>
    <t>Robust CRISPR/Cpf1 (Cas12a)-mediated genome editing in allotetraploid cotton (Gossypium hirsutum)</t>
  </si>
  <si>
    <t>Li B, Rui H, Li Y, Wang Q, Alariqi M, Qin L, Sun L, Ding X, Wang F, Zou J, Wang Y, Yuan D, Zhang X, Jin S.</t>
  </si>
  <si>
    <t>Plant Biotechnol J. 2019 Oct;17(10):1862-1864. doi: 10.1111/pbi.13147. Epub 2019 Jun 3.</t>
  </si>
  <si>
    <t>PMC6736783</t>
  </si>
  <si>
    <t>10.1111/pbi.13147</t>
  </si>
  <si>
    <t>xCas9 expands the scope of genome editing with reduced efficiency in rice</t>
  </si>
  <si>
    <t>Wang J, Meng X, Hu X, Sun T, Li J, Wang K, Yu H.</t>
  </si>
  <si>
    <t>Plant Biotechnol J. 2019 Apr;17(4):709-711. doi: 10.1111/pbi.13053. Epub 2019 Jan 2.</t>
  </si>
  <si>
    <t>Wang J</t>
  </si>
  <si>
    <t>PMC6419569</t>
  </si>
  <si>
    <t>10.1111/pbi.13053</t>
  </si>
  <si>
    <t>Developing a highly efficient and wildly adaptive CRISPR-SaCas9 toolset for plant genome editing</t>
  </si>
  <si>
    <t>Qin R, Li J, Li H, Zhang Y, Liu X, Miao Y, Zhang X, Wei P.</t>
  </si>
  <si>
    <t>Plant Biotechnol J. 2019 Apr;17(4):706-708. doi: 10.1111/pbi.13047. Epub 2019 Feb 12.</t>
  </si>
  <si>
    <t>Qin R</t>
  </si>
  <si>
    <t>PMC6419570</t>
  </si>
  <si>
    <t>10.1111/pbi.13047</t>
  </si>
  <si>
    <t>OutKnocker: a web tool for rapid and simple genotyping of designer nuclease edited cell lines</t>
  </si>
  <si>
    <t>Schmid-Burgk JL, Schmidt T, Gaidt MM, Pelka K, Latz E, Ebert TS, Hornung V.</t>
  </si>
  <si>
    <t>Genome Res. 2014 Oct;24(10):1719-23. doi: 10.1101/gr.176701.114. Epub 2014 Sep 3.</t>
  </si>
  <si>
    <t>Schmid-Burgk JL</t>
  </si>
  <si>
    <t>PMC4199374</t>
  </si>
  <si>
    <t>10.1101/gr.176701.114</t>
  </si>
  <si>
    <t>Thalidomide Inhibits Human iPSC Mesendoderm Differentiation by Modulating CRBN-dependent Degradation of SALL4</t>
  </si>
  <si>
    <t>Belair DG, Lu G, Waller LE, Gustin JA, Collins ND, Kolaja KL.</t>
  </si>
  <si>
    <t>Sci Rep. 2020 Feb 18;10(1):2864. doi: 10.1038/s41598-020-59542-x.</t>
  </si>
  <si>
    <t>Belair DG</t>
  </si>
  <si>
    <t>PMC7046148</t>
  </si>
  <si>
    <t>10.1038/s41598-020-59542-x</t>
  </si>
  <si>
    <t>Cytoplasmic RNA Sensor Pathways and Nitazoxanide Broadly Inhibit Intracellular Mycobacterium tuberculosis Growth</t>
  </si>
  <si>
    <t>Ranjbar S, Haridas V, Nambu A, Jasenosky LD, Sadhukhan S, Ebert TS, Hornung V, Cassell GH, Falvo JV, Goldfeld AE.</t>
  </si>
  <si>
    <t>iScience. 2019 Dec 20;22:299-313. doi: 10.1016/j.isci.2019.11.001. Epub 2019 Nov 6.</t>
  </si>
  <si>
    <t>Ranjbar S</t>
  </si>
  <si>
    <t>PMC6909047</t>
  </si>
  <si>
    <t>10.1016/j.isci.2019.11.001</t>
  </si>
  <si>
    <t>Toll-like receptor 2-dependent endosomal signaling by Staphylococcus aureus in monocytes induces type I interferon and promotes intracellular survival</t>
  </si>
  <si>
    <t>Musilova J, Mulcahy ME, Kuijk MM, McLoughlin RM, Bowie AG.</t>
  </si>
  <si>
    <t>J Biol Chem. 2019 Nov 8;294(45):17031-17042. doi: 10.1074/jbc.RA119.009302. Epub 2019 Sep 26.</t>
  </si>
  <si>
    <t>Musilova J</t>
  </si>
  <si>
    <t>PMC6851302</t>
  </si>
  <si>
    <t>10.1074/jbc.RA119.009302</t>
  </si>
  <si>
    <t>High-Throughput Genotyping of CRISPR/Cas Edited Cells in 96-Well Plates</t>
  </si>
  <si>
    <t>Nussbaum L, Telenius JM, Hill S, Hirschfeld PP, Suciu MC; WIGWAM Consortium, Downes DJ, Hughes JR.</t>
  </si>
  <si>
    <t>Methods Protoc. 2018 Aug 1;1(3):29. doi: 10.3390/mps1030029.</t>
  </si>
  <si>
    <t>Nussbaum L</t>
  </si>
  <si>
    <t>Methods Protoc</t>
  </si>
  <si>
    <t>PMC6481090</t>
  </si>
  <si>
    <t>10.3390/mps1030029</t>
  </si>
  <si>
    <t>Engineering of CRISPR-Cas12b for human genome editing</t>
  </si>
  <si>
    <t>Strecker J, Jones S, Koopal B, Schmid-Burgk J, Zetsche B, Gao L, Makarova KS, Koonin EV, Zhang F.</t>
  </si>
  <si>
    <t>Nat Commun. 2019 Jan 22;10(1):212. doi: 10.1038/s41467-018-08224-4.</t>
  </si>
  <si>
    <t>Strecker J</t>
  </si>
  <si>
    <t>PMC6342934</t>
  </si>
  <si>
    <t>10.1038/s41467-018-08224-4</t>
  </si>
  <si>
    <t>Oligoadenylate-Synthetase-Family Protein OASL Inhibits Activity of the DNA Sensor cGAS during DNA Virus Infection to Limit Interferon Production</t>
  </si>
  <si>
    <t>Ghosh A, Shao L, Sampath P, Zhao B, Patel NV, Zhu J, Behl B, Parise RA, Beumer JH, O'Sullivan RJ, DeLuca NA, Thorne SH, Rathinam VAK, Li P, Sarkar SN.</t>
  </si>
  <si>
    <t>Immunity. 2019 Jan 15;50(1):51-63.e5. doi: 10.1016/j.immuni.2018.12.013. Epub 2019 Jan 8.</t>
  </si>
  <si>
    <t>Ghosh A</t>
  </si>
  <si>
    <t>Immunity</t>
  </si>
  <si>
    <t>PMC6342484</t>
  </si>
  <si>
    <t>NIHMS1517018</t>
  </si>
  <si>
    <t>10.1016/j.immuni.2018.12.013</t>
  </si>
  <si>
    <t>The fungal ligand chitin directly binds TLR2 and triggers inflammation dependent on oligomer size</t>
  </si>
  <si>
    <t>Fuchs K, Cardona Gloria Y, Wolz OO, Herster F, Sharma L, Dillen CA, T√§umer C, Dickh√∂fer S, Bittner Z, Dang TM, Singh A, Haischer D, Schl√∂ffel MA, Koymans KJ, Sanmuganantham T, Krach M, Roger T, Le Roy D, Schilling NA, Frauhammer F, Miller LS, N√ºrnberger T, LeibundGut-Landmann S, Gust AA, Macek B, Frank M, Gouttefangeas C, Dela Cruz CS, Hartl D, Weber AN.</t>
  </si>
  <si>
    <t>EMBO Rep. 2018 Dec;19(12):e46065. doi: 10.15252/embr.201846065. Epub 2018 Oct 18.</t>
  </si>
  <si>
    <t>Fuchs K</t>
  </si>
  <si>
    <t>EMBO Rep</t>
  </si>
  <si>
    <t>PMC6280652</t>
  </si>
  <si>
    <t>10.15252/embr.201846065</t>
  </si>
  <si>
    <t>A G542X cystic fibrosis mouse model for examining nonsense mutation directed therapies</t>
  </si>
  <si>
    <t>McHugh DR, Steele MS, Valerio DM, Miron A, Mann RJ, LePage DF, Conlon RA, Cotton CU, Drumm ML, Hodges CA.</t>
  </si>
  <si>
    <t>PLoS One. 2018 Jun 20;13(6):e0199573. doi: 10.1371/journal.pone.0199573. eCollection 2018.</t>
  </si>
  <si>
    <t>McHugh DR</t>
  </si>
  <si>
    <t>PMC6010256</t>
  </si>
  <si>
    <t>10.1371/journal.pone.0199573</t>
  </si>
  <si>
    <t>Dual Roles for Ikaros in Regulation of Macrophage Chromatin State and Inflammatory Gene Expression</t>
  </si>
  <si>
    <t>Oh KS, Gottschalk RA, Lounsbury NW, Sun J, Dorrington MG, Baek S, Sun G, Wang Z, Krauss KS, Milner JD, Dutta B, Hager GL, Sung MH, Fraser IDC.</t>
  </si>
  <si>
    <t>J Immunol. 2018 Jul 15;201(2):757-771. doi: 10.4049/jimmunol.1800158. Epub 2018 Jun 13.</t>
  </si>
  <si>
    <t>Oh KS</t>
  </si>
  <si>
    <t>J Immunol</t>
  </si>
  <si>
    <t>PMC6069956</t>
  </si>
  <si>
    <t>NIHMS969373</t>
  </si>
  <si>
    <t>10.4049/jimmunol.1800158</t>
  </si>
  <si>
    <t>The Chaperone UNC93B1 Regulates Toll-like Receptor Stability Independently of Endosomal TLR Transport</t>
  </si>
  <si>
    <t>Pelka K, Bertheloot D, Reimer E, Phulphagar K, Schmidt SV, Christ A, Stahl R, Watson N, Miyake K, Hacohen N, Haas A, Brinkmann MM, Marshak-Rothstein A, Meissner F, Latz E.</t>
  </si>
  <si>
    <t>Immunity. 2018 May 15;48(5):911-922.e7. doi: 10.1016/j.immuni.2018.04.011.</t>
  </si>
  <si>
    <t>Pelka K</t>
  </si>
  <si>
    <t>PMC6482051</t>
  </si>
  <si>
    <t>NIHMS1006218</t>
  </si>
  <si>
    <t>10.1016/j.immuni.2018.04.011</t>
  </si>
  <si>
    <t>VKORC1 and VKORC1L1 have distinctly different oral anticoagulant dose-response characteristics and binding sites</t>
  </si>
  <si>
    <t>Czogalla KJ, Liphardt K, H√∂ning K, Hornung V, Biswas A, Watzka M, Oldenburg J.</t>
  </si>
  <si>
    <t>Blood Adv. 2018 Mar 27;2(6):691-702. doi: 10.1182/bloodadvances.2017006775.</t>
  </si>
  <si>
    <t>Czogalla KJ</t>
  </si>
  <si>
    <t>Blood Adv</t>
  </si>
  <si>
    <t>PMC5873226</t>
  </si>
  <si>
    <t>10.1182/bloodadvances.2017006775</t>
  </si>
  <si>
    <t>The DNA Inflammasome in Human Myeloid Cells Is Initiated by a STING-Cell Death Program Upstream of NLRP3</t>
  </si>
  <si>
    <t>Gaidt MM, Ebert TS, Chauhan D, Ramshorn K, Pinci F, Zuber S, O'Duill F, Schmid-Burgk JL, Hoss F, Buhmann R, Wittmann G, Latz E, Subklewe M, Hornung V.</t>
  </si>
  <si>
    <t>Cell. 2017 Nov 16;171(5):1110-1124.e18. doi: 10.1016/j.cell.2017.09.039. Epub 2017 Oct 12.</t>
  </si>
  <si>
    <t>Gaidt MM</t>
  </si>
  <si>
    <t>PMC5901709</t>
  </si>
  <si>
    <t>EMS77020</t>
  </si>
  <si>
    <t>10.1016/j.cell.2017.09.039</t>
  </si>
  <si>
    <t>A Scaled Framework for CRISPR Editing of Human Pluripotent Stem Cells to Study Psychiatric Disease</t>
  </si>
  <si>
    <t>Hazelbaker DZ, Beccard A, Bara AM, Dabkowski N, Messana A, Mazzucato P, Lam D, Manning D, Eggan K, Barrett LE.</t>
  </si>
  <si>
    <t>Stem Cell Reports. 2017 Oct 10;9(4):1315-1327. doi: 10.1016/j.stemcr.2017.09.006.</t>
  </si>
  <si>
    <t>Hazelbaker DZ</t>
  </si>
  <si>
    <t>Stem Cell Reports</t>
  </si>
  <si>
    <t>PMC5639480</t>
  </si>
  <si>
    <t>10.1016/j.stemcr.2017.09.006</t>
  </si>
  <si>
    <t>The PYHIN Protein p205 Regulates the Inflammasome by Controlling Asc Expression</t>
  </si>
  <si>
    <t>Ghosh S, Wallerath C, Covarrubias S, Hornung V, Carpenter S, Fitzgerald KA.</t>
  </si>
  <si>
    <t>J Immunol. 2017 Nov 1;199(9):3249-3260. doi: 10.4049/jimmunol.1700823. Epub 2017 Sep 20.</t>
  </si>
  <si>
    <t>Ghosh S</t>
  </si>
  <si>
    <t>PMC5929989</t>
  </si>
  <si>
    <t>NIHMS902312</t>
  </si>
  <si>
    <t>10.4049/jimmunol.1700823</t>
  </si>
  <si>
    <t>cGAS senses long and HMGB/TFAM-bound U-turn DNA by forming protein-DNA ladders</t>
  </si>
  <si>
    <t>Andreeva L, Hiller B, Kostrewa D, L√§ssig C, de Oliveira Mann CC, Jan Drexler D, Maiser A, Gaidt M, Leonhardt H, Hornung V, Hopfner KP.</t>
  </si>
  <si>
    <t>Nature. 2017 Sep 21;549(7672):394-398. doi: 10.1038/nature23890. Epub 2017 Sep 13.</t>
  </si>
  <si>
    <t>Andreeva L</t>
  </si>
  <si>
    <t>10.1038/nature23890</t>
  </si>
  <si>
    <t>Warfarin and vitamin K compete for binding to Phe55 in human VKOR</t>
  </si>
  <si>
    <t>Czogalla KJ, Biswas A, H√∂ning K, Hornung V, Liphardt K, Watzka M, Oldenburg J.</t>
  </si>
  <si>
    <t>Nat Struct Mol Biol. 2017 Jan;24(1):77-85. doi: 10.1038/nsmb.3338. Epub 2016 Dec 12.</t>
  </si>
  <si>
    <t>Nat Struct Mol Biol</t>
  </si>
  <si>
    <t>10.1038/nsmb.3338</t>
  </si>
  <si>
    <t>CRISPaint allows modular base-specific gene tagging using a ligase-4-dependent mechanism</t>
  </si>
  <si>
    <t>Schmid-Burgk JL, H√∂ning K, Ebert TS, Hornung V.</t>
  </si>
  <si>
    <t>Nat Commun. 2016 Jul 28;7:12338. doi: 10.1038/ncomms12338.</t>
  </si>
  <si>
    <t>PMC4974478</t>
  </si>
  <si>
    <t>10.1038/ncomms12338</t>
  </si>
  <si>
    <t>Loss-of-function mutations in the C9ORF72 mouse ortholog cause fatal autoimmune disease</t>
  </si>
  <si>
    <t>Burberry A, Suzuki N, Wang JY, Moccia R, Mordes DA, Stewart MH, Suzuki-Uematsu S, Ghosh S, Singh A, Merkle FT, Koszka K, Li QZ, Zon L, Rossi DJ, Trowbridge JJ, Notarangelo LD, Eggan K.</t>
  </si>
  <si>
    <t>Sci Transl Med. 2016 Jul 13;8(347):347ra93. doi: 10.1126/scitranslmed.aaf6038.</t>
  </si>
  <si>
    <t>Burberry A</t>
  </si>
  <si>
    <t>PMC5024536</t>
  </si>
  <si>
    <t>NIHMS813782</t>
  </si>
  <si>
    <t>10.1126/scitranslmed.aaf6038</t>
  </si>
  <si>
    <t>NSs Virulence Factor of Rift Valley Fever Virus Engages the F-Box Proteins FBXW11 and Œ≤-TRCP1 To Degrade the Antiviral Protein Kinase PKR</t>
  </si>
  <si>
    <t>Kainulainen M, Lau S, Samuel CE, Hornung V, Weber F.</t>
  </si>
  <si>
    <t>J Virol. 2016 Jun 10;90(13):6140-7. doi: 10.1128/JVI.00016-16. Print 2016 Jul 1.</t>
  </si>
  <si>
    <t>Kainulainen M</t>
  </si>
  <si>
    <t>J Virol</t>
  </si>
  <si>
    <t>PMC4907219</t>
  </si>
  <si>
    <t>10.1128/JVI.00016-16</t>
  </si>
  <si>
    <t>cGAS Senses Human Cytomegalovirus and Induces Type I Interferon Responses in Human Monocyte-Derived Cells</t>
  </si>
  <si>
    <t>Paijo J, D√∂ring M, Spanier J, Grabski E, Nooruzzaman M, Schmidt T, Witte G, Messerle M, Hornung V, Kaever V, Kalinke U.</t>
  </si>
  <si>
    <t>PLoS Pathog. 2016 Apr 8;12(4):e1005546. doi: 10.1371/journal.ppat.1005546. eCollection 2016 Apr.</t>
  </si>
  <si>
    <t>Paijo J</t>
  </si>
  <si>
    <t>PMC4825940</t>
  </si>
  <si>
    <t>10.1371/journal.ppat.1005546</t>
  </si>
  <si>
    <t>MOV10 Provides Antiviral Activity against RNA Viruses by Enhancing RIG-I-MAVS-Independent IFN Induction</t>
  </si>
  <si>
    <t>Cuevas RA, Ghosh A, Wallerath C, Hornung V, Coyne CB, Sarkar SN.</t>
  </si>
  <si>
    <t>J Immunol. 2016 May 1;196(9):3877-86. doi: 10.4049/jimmunol.1501359. Epub 2016 Mar 25.</t>
  </si>
  <si>
    <t>Cuevas RA</t>
  </si>
  <si>
    <t>PMC4868630</t>
  </si>
  <si>
    <t>NIHMS764479</t>
  </si>
  <si>
    <t>10.4049/jimmunol.1501359</t>
  </si>
  <si>
    <t>Comprehensive RNAi-based screening of human and mouse TLR pathways identifies species-specific preferences in signaling protein use</t>
  </si>
  <si>
    <t>Sun J, Li N, Oh KS, Dutta B, Vayttaden SJ, Lin B, Ebert TS, De Nardo D, Davis J, Bagirzadeh R, Lounsbury NW, Pasare C, Latz E, Hornung V, Fraser ID.</t>
  </si>
  <si>
    <t>Sci Signal. 2016 Jan 5;9(409):ra3. doi: 10.1126/scisignal.aab2191.</t>
  </si>
  <si>
    <t>Sun J</t>
  </si>
  <si>
    <t>Sci Signal</t>
  </si>
  <si>
    <t>PMC5381726</t>
  </si>
  <si>
    <t>NIHMS854730</t>
  </si>
  <si>
    <t>10.1126/scisignal.aab2191</t>
  </si>
  <si>
    <t>Phosphorylation of murine SAMHD1 regulates its antiretroviral activity</t>
  </si>
  <si>
    <t>Wittmann S, Behrendt R, Eissmann K, Volkmann B, Thomas D, Ebert T, Cribier A, Benkirane M, Hornung V, Bouzas NF, Gramberg T.</t>
  </si>
  <si>
    <t>Retrovirology. 2015 Dec 15;12:103. doi: 10.1186/s12977-015-0229-6.</t>
  </si>
  <si>
    <t>Wittmann S</t>
  </si>
  <si>
    <t>Retrovirology</t>
  </si>
  <si>
    <t>PMC4678485</t>
  </si>
  <si>
    <t>10.1186/s12977-015-0229-6</t>
  </si>
  <si>
    <t>A Genome-wide CRISPR (Clustered Regularly Interspaced Short Palindromic Repeats) Screen Identifies NEK7 as an Essential Component of NLRP3 Inflammasome Activation</t>
  </si>
  <si>
    <t>Schmid-Burgk JL, Chauhan D, Schmidt T, Ebert TS, Reinhardt J, Endl E, Hornung V.</t>
  </si>
  <si>
    <t>J Biol Chem. 2016 Jan 1;291(1):103-9. doi: 10.1074/jbc.C115.700492. Epub 2015 Nov 9.</t>
  </si>
  <si>
    <t>PMC4697147</t>
  </si>
  <si>
    <t>10.1074/jbc.C115.700492</t>
  </si>
  <si>
    <t>Human TLR8 senses UR/URR motifs in bacterial and mitochondrial RNA</t>
  </si>
  <si>
    <t>Kr√ºger A, Oldenburg M, Chebrolu C, Beisser D, Kolter J, Sigmund AM, Steinmann J, Sch√§fer S, Hochrein H, Rahmann S, Wagner H, Henneke P, Hornung V, Buer J, Kirschning CJ.</t>
  </si>
  <si>
    <t>Version 2. EMBO Rep. 2015 Dec;16(12):1656-63. doi: 10.15252/embr.201540861. Epub 2015 Nov 6.</t>
  </si>
  <si>
    <t>Kr√ºger A</t>
  </si>
  <si>
    <t>PMC4687425</t>
  </si>
  <si>
    <t>10.15252/embr.201540861</t>
  </si>
  <si>
    <t>MITF and c-Jun antagonism interconnects melanoma dedifferentiation with pro-inflammatory cytokine responsiveness and myeloid cell recruitment</t>
  </si>
  <si>
    <t>Riesenberg S, Groetchen A, Siddaway R, Bald T, Reinhardt J, Smorra D, Kohlmeyer J, Renn M, Phung B, Aymans P, Schmidt T, Hornung V, Davidson I, Goding CR, J√∂nsson G, Landsberg J, T√ºting T, H√∂lzel M.</t>
  </si>
  <si>
    <t>Nat Commun. 2015 Nov 4;6:8755. doi: 10.1038/ncomms9755.</t>
  </si>
  <si>
    <t>PMC4659938</t>
  </si>
  <si>
    <t>10.1038/ncomms9755</t>
  </si>
  <si>
    <t>Synthesis of an arrayed sgRNA library targeting the human genome</t>
  </si>
  <si>
    <t>Schmidt T, Schmid-Burgk JL, Hornung V.</t>
  </si>
  <si>
    <t>Sci Rep. 2015 Oct 8;5:14987. doi: 10.1038/srep14987.</t>
  </si>
  <si>
    <t>Schmidt T</t>
  </si>
  <si>
    <t>PMC4597219</t>
  </si>
  <si>
    <t>10.1038/srep14987</t>
  </si>
  <si>
    <t>Functional IRF3 deficiency in a patient with herpes simplex encephalitis</t>
  </si>
  <si>
    <t>Andersen LL, M√∏rk N, Reinert LS, Kofod-Olsen E, Narita R, J√∏rgensen SE, Skipper KA, H√∂ning K, Gad HH, √òstergaard L, √òrntoft TF, Hornung V, Paludan SR, Mikkelsen JG, Fujita T, Christiansen M, Hartmann R, Mogensen TH.</t>
  </si>
  <si>
    <t>J Exp Med. 2015 Aug 24;212(9):1371-9. doi: 10.1084/jem.20142274. Epub 2015 Jul 27.</t>
  </si>
  <si>
    <t>Andersen LL</t>
  </si>
  <si>
    <t>PMC4548062</t>
  </si>
  <si>
    <t>10.1084/jem.20142274</t>
  </si>
  <si>
    <t>Cytosolic RNA:DNA hybrids activate the cGAS-STING axis</t>
  </si>
  <si>
    <t>Mankan AK, Schmidt T, Chauhan D, Goldeck M, H√∂ning K, Gaidt M, Kubarenko AV, Andreeva L, Hopfner KP, Hornung V.</t>
  </si>
  <si>
    <t>EMBO J. 2014 Dec 17;33(24):2937-46. doi: 10.15252/embj.201488726. Epub 2014 Nov 25.</t>
  </si>
  <si>
    <t>Mankan AK</t>
  </si>
  <si>
    <t>EMBO J</t>
  </si>
  <si>
    <t>PMC4282641</t>
  </si>
  <si>
    <t>10.15252/embj.201488726</t>
  </si>
  <si>
    <t>Cutting edge: the UNC93B1 tyrosine-based motif regulates trafficking and TLR responses via separate mechanisms</t>
  </si>
  <si>
    <t>Pelka K, Phulphagar K, Zimmermann J, Stahl R, Schmid-Burgk JL, Schmidt T, Spille JH, Labzin LI, Agrawal S, Kandimalla ER, Casanova JL, Hornung V, Marshak-Rothstein A, H√∂ning S, Latz E.</t>
  </si>
  <si>
    <t>J Immunol. 2014 Oct 1;193(7):3257-61. doi: 10.4049/jimmunol.1301886. Epub 2014 Sep 3.</t>
  </si>
  <si>
    <t>PMC4170058</t>
  </si>
  <si>
    <t>NIHMS620007</t>
  </si>
  <si>
    <t>10.4049/jimmunol.1301886</t>
  </si>
  <si>
    <t>OutKnocker</t>
  </si>
  <si>
    <t>ampliconDIVider</t>
  </si>
  <si>
    <t>BATCH-GE</t>
  </si>
  <si>
    <t>CrispRVariants</t>
  </si>
  <si>
    <t>CRISPRMatch</t>
  </si>
  <si>
    <t>ampliCan</t>
  </si>
  <si>
    <t>CRIS.py</t>
  </si>
  <si>
    <t>Hi-TOM</t>
  </si>
  <si>
    <t>CRISPResso or CRISPResso2</t>
  </si>
  <si>
    <t>Prime Editing Analysis</t>
  </si>
  <si>
    <t>Base Editing Analysis</t>
  </si>
  <si>
    <t>high</t>
  </si>
  <si>
    <t>low</t>
  </si>
  <si>
    <t>AGEseq: Analysis of Genome Editing by Sequencing</t>
  </si>
  <si>
    <t>Xue LJ, Tsai CJ.</t>
  </si>
  <si>
    <t>Mol Plant. 2015 Sep;8(9):1428-30. doi: 10.1016/j.molp.2015.06.001. Epub 2015 Jun 6.</t>
  </si>
  <si>
    <t>Xue LJ</t>
  </si>
  <si>
    <t>Mol Plant</t>
  </si>
  <si>
    <t>10.1016/j.molp.2015.06.001</t>
  </si>
  <si>
    <t>Compensatory Guaiacyl Lignin Biosynthesis at the Expense of Syringyl Lignin in 4CL1-Knockout Poplar</t>
  </si>
  <si>
    <t>Tsai CJ, Xu P, Xue LJ, Hu H, Nyamdari B, Naran R, Zhou X, Goeminne G, Gao R, Gjersing E, Dahlen J, Pattathil S, Hahn MG, Davis MF, Ralph J, Boerjan W, Harding SA.</t>
  </si>
  <si>
    <t>Plant Physiol. 2020 May;183(1):123-136. doi: 10.1104/pp.19.01550. Epub 2020 Mar 5.</t>
  </si>
  <si>
    <t>Tsai CJ</t>
  </si>
  <si>
    <t>PMC7210618</t>
  </si>
  <si>
    <t>10.1104/pp.19.01550</t>
  </si>
  <si>
    <t>Genome Editing in Trees: From Multiple Repair Pathways to Long-Term Stability</t>
  </si>
  <si>
    <t>Bewg WP, Ci D, Tsai CJ.</t>
  </si>
  <si>
    <t>Front Plant Sci. 2018 Nov 23;9:1732. doi: 10.3389/fpls.2018.01732. eCollection 2018.</t>
  </si>
  <si>
    <t>Bewg WP</t>
  </si>
  <si>
    <t>PMC6265510</t>
  </si>
  <si>
    <t>10.3389/fpls.2018.01732</t>
  </si>
  <si>
    <t>CRISPRing into the woods</t>
  </si>
  <si>
    <t>Tsai CJ, Xue LJ.</t>
  </si>
  <si>
    <t>GM Crops Food. 2015;6(4):206-15. doi: 10.1080/21645698.2015.1091553. Epub 2015 Sep 11.</t>
  </si>
  <si>
    <t>GM Crops Food</t>
  </si>
  <si>
    <t>PMC5033219</t>
  </si>
  <si>
    <t>10.1080/21645698.2015.1091553</t>
  </si>
  <si>
    <t>AGEseq</t>
  </si>
  <si>
    <t>review article</t>
  </si>
  <si>
    <t>research article compares a novel tool with CRISPResso</t>
  </si>
  <si>
    <t>Priority</t>
  </si>
  <si>
    <t xml:space="preserve">Type of Publications </t>
  </si>
  <si>
    <t>Count</t>
  </si>
  <si>
    <t>InDel Analysis</t>
  </si>
  <si>
    <t>research article does not use CRISPResso, but mention it</t>
  </si>
  <si>
    <t>*we cannot access it.</t>
  </si>
  <si>
    <t>No.</t>
  </si>
  <si>
    <t>research article or protocol analyze variants generated by Prime Editing</t>
  </si>
  <si>
    <t>research article or protocol analyze variants generated by Base Editing</t>
  </si>
  <si>
    <t>research article or protocol analyze off target regions (including mixed analysis with on-target or Indel analysis)</t>
  </si>
  <si>
    <t>research article or protocol analyze indel frequency or check mosaicism</t>
  </si>
  <si>
    <t>research article or protocol analyze insertion variants generated by donor-mediated knock-in system</t>
  </si>
  <si>
    <t>research article or protocol analyze indel pattern and show the figure of the read alignment or the InDel distribution in the context of knock-out study</t>
  </si>
  <si>
    <t>count</t>
  </si>
  <si>
    <t>1/count</t>
  </si>
  <si>
    <t>Total number of citation</t>
  </si>
  <si>
    <t>Total 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</si>
</sst>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rgb="FF000000"/>
      <name val="Calibri"/>
      <family val="2"/>
      <scheme val="minor"/>
    </font>
    <font>
      <sz val="12"/>
      <color rgb="FFFF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xf numFmtId="14" fontId="0" fillId="0" borderId="0" xfId="0" applyNumberFormat="1"/>
    <xf numFmtId="14" fontId="1" fillId="0" borderId="0" xfId="0" applyNumberFormat="1" applyFont="1"/>
    <xf numFmtId="0" fontId="0" fillId="0" borderId="1" xfId="0" applyBorder="1"/>
    <xf numFmtId="0" fontId="1" fillId="0" borderId="1" xfId="0" applyFont="1" applyBorder="1"/>
    <xf numFmtId="0" fontId="2" fillId="0" borderId="0" xfId="0" applyFont="1"/>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colors>
    <mruColors>
      <color rgb="FF000000"/>
      <color rgb="FFFF7E79"/>
      <color rgb="FFFF2F92"/>
      <color rgb="FF941651"/>
      <color rgb="FFFF8A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CRISPResso_cited_list!$Q$17</c:f>
              <c:strCache>
                <c:ptCount val="1"/>
                <c:pt idx="0">
                  <c:v>Count</c:v>
                </c:pt>
              </c:strCache>
            </c:strRef>
          </c:tx>
          <c:dPt>
            <c:idx val="0"/>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8F8B-774B-AAAB-AE71519F5AFE}"/>
              </c:ext>
            </c:extLst>
          </c:dPt>
          <c:dPt>
            <c:idx val="1"/>
            <c:bubble3D val="0"/>
            <c:spPr>
              <a:solidFill>
                <a:srgbClr val="7030A0"/>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8F8B-774B-AAAB-AE71519F5AFE}"/>
              </c:ext>
            </c:extLst>
          </c:dPt>
          <c:dPt>
            <c:idx val="2"/>
            <c:bubble3D val="0"/>
            <c:spPr>
              <a:solidFill>
                <a:schemeClr val="accent4"/>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5-8F8B-774B-AAAB-AE71519F5AFE}"/>
              </c:ext>
            </c:extLst>
          </c:dPt>
          <c:dPt>
            <c:idx val="3"/>
            <c:bubble3D val="0"/>
            <c:spPr>
              <a:solidFill>
                <a:schemeClr val="accent6">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7-8F8B-774B-AAAB-AE71519F5AFE}"/>
              </c:ext>
            </c:extLst>
          </c:dPt>
          <c:dPt>
            <c:idx val="4"/>
            <c:bubble3D val="0"/>
            <c:spPr>
              <a:solidFill>
                <a:schemeClr val="accent5">
                  <a:lumMod val="6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9-8F8B-774B-AAAB-AE71519F5AFE}"/>
              </c:ext>
            </c:extLst>
          </c:dPt>
          <c:dPt>
            <c:idx val="5"/>
            <c:bubble3D val="0"/>
            <c:spPr>
              <a:solidFill>
                <a:schemeClr val="accent2">
                  <a:lumMod val="60000"/>
                  <a:lumOff val="4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B-8F8B-774B-AAAB-AE71519F5AFE}"/>
              </c:ext>
            </c:extLst>
          </c:dPt>
          <c:dPt>
            <c:idx val="6"/>
            <c:bubble3D val="0"/>
            <c:spPr>
              <a:solidFill>
                <a:schemeClr val="accent6">
                  <a:lumMod val="80000"/>
                  <a:lumOff val="2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E-8F8B-774B-AAAB-AE71519F5AFE}"/>
              </c:ext>
            </c:extLst>
          </c:dPt>
          <c:dPt>
            <c:idx val="7"/>
            <c:bubble3D val="0"/>
            <c:spPr>
              <a:solidFill>
                <a:schemeClr val="accent5">
                  <a:lumMod val="80000"/>
                  <a:lumOff val="20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F-8F8B-774B-AAAB-AE71519F5AFE}"/>
              </c:ext>
            </c:extLst>
          </c:dPt>
          <c:dPt>
            <c:idx val="8"/>
            <c:bubble3D val="0"/>
            <c:spPr>
              <a:solidFill>
                <a:schemeClr val="bg2">
                  <a:lumMod val="75000"/>
                </a:schemeClr>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D-8F8B-774B-AAAB-AE71519F5AF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1-8F8B-774B-AAAB-AE71519F5AFE}"/>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rgbClr val="7030A0"/>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3-8F8B-774B-AAAB-AE71519F5AFE}"/>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rgbClr val="FFC000"/>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5-8F8B-774B-AAAB-AE71519F5AFE}"/>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7-8F8B-774B-AAAB-AE71519F5AFE}"/>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9-8F8B-774B-AAAB-AE71519F5AF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lumOff val="40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B-8F8B-774B-AAAB-AE71519F5AF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E-8F8B-774B-AAAB-AE71519F5AF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80000"/>
                          <a:lumOff val="20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F-8F8B-774B-AAAB-AE71519F5AFE}"/>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tx1">
                          <a:lumMod val="50000"/>
                          <a:lumOff val="50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extLst>
                <c:ext xmlns:c16="http://schemas.microsoft.com/office/drawing/2014/chart" uri="{C3380CC4-5D6E-409C-BE32-E72D297353CC}">
                  <c16:uniqueId val="{0000000D-8F8B-774B-AAAB-AE71519F5AF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CRISPResso_cited_list!$P$18:$P$26</c:f>
              <c:strCache>
                <c:ptCount val="9"/>
                <c:pt idx="0">
                  <c:v>Prime Editing Analysis</c:v>
                </c:pt>
                <c:pt idx="1">
                  <c:v>Base Editing Analysis</c:v>
                </c:pt>
                <c:pt idx="2">
                  <c:v>Knock-In Analysis</c:v>
                </c:pt>
                <c:pt idx="3">
                  <c:v>InDel Analysis</c:v>
                </c:pt>
                <c:pt idx="4">
                  <c:v>Off-Target Analysis</c:v>
                </c:pt>
                <c:pt idx="5">
                  <c:v>On-Target Analysis</c:v>
                </c:pt>
                <c:pt idx="6">
                  <c:v>Tool Analysis</c:v>
                </c:pt>
                <c:pt idx="7">
                  <c:v>Review</c:v>
                </c:pt>
                <c:pt idx="8">
                  <c:v>Others</c:v>
                </c:pt>
              </c:strCache>
            </c:strRef>
          </c:cat>
          <c:val>
            <c:numRef>
              <c:f>CRISPResso_cited_list!$Q$18:$Q$26</c:f>
              <c:numCache>
                <c:formatCode>General</c:formatCode>
                <c:ptCount val="9"/>
                <c:pt idx="0">
                  <c:v>1</c:v>
                </c:pt>
                <c:pt idx="1">
                  <c:v>8</c:v>
                </c:pt>
                <c:pt idx="2">
                  <c:v>22</c:v>
                </c:pt>
                <c:pt idx="3">
                  <c:v>44</c:v>
                </c:pt>
                <c:pt idx="4">
                  <c:v>14</c:v>
                </c:pt>
                <c:pt idx="5">
                  <c:v>24</c:v>
                </c:pt>
                <c:pt idx="6">
                  <c:v>6</c:v>
                </c:pt>
                <c:pt idx="7">
                  <c:v>3</c:v>
                </c:pt>
                <c:pt idx="8">
                  <c:v>15</c:v>
                </c:pt>
              </c:numCache>
            </c:numRef>
          </c:val>
          <c:extLst>
            <c:ext xmlns:c16="http://schemas.microsoft.com/office/drawing/2014/chart" uri="{C3380CC4-5D6E-409C-BE32-E72D297353CC}">
              <c16:uniqueId val="{0000000C-8F8B-774B-AAAB-AE71519F5AFE}"/>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Helvetica Neue" panose="02000503000000020004" pitchFamily="2" charset="0"/>
              <a:ea typeface="Helvetica Neue" panose="02000503000000020004" pitchFamily="2" charset="0"/>
              <a:cs typeface="Helvetica Neue" panose="02000503000000020004" pitchFamily="2" charset="0"/>
            </a:defRPr>
          </a:pPr>
          <a:endParaRPr lang="en-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Helvetica Neue" panose="02000503000000020004" pitchFamily="2" charset="0"/>
          <a:ea typeface="Helvetica Neue" panose="02000503000000020004" pitchFamily="2" charset="0"/>
          <a:cs typeface="Helvetica Neue" panose="02000503000000020004" pitchFamily="2" charset="0"/>
        </a:defRPr>
      </a:pPr>
      <a:endParaRPr lang="en-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15</xdr:col>
      <xdr:colOff>101600</xdr:colOff>
      <xdr:row>27</xdr:row>
      <xdr:rowOff>177800</xdr:rowOff>
    </xdr:from>
    <xdr:to>
      <xdr:col>22</xdr:col>
      <xdr:colOff>342900</xdr:colOff>
      <xdr:row>49</xdr:row>
      <xdr:rowOff>139700</xdr:rowOff>
    </xdr:to>
    <xdr:graphicFrame macro="">
      <xdr:nvGraphicFramePr>
        <xdr:cNvPr id="3" name="Chart 2">
          <a:extLst>
            <a:ext uri="{FF2B5EF4-FFF2-40B4-BE49-F238E27FC236}">
              <a16:creationId xmlns:a16="http://schemas.microsoft.com/office/drawing/2014/main" id="{3EFD3BE6-8EED-8B4E-9431-0A57C522E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413D4-5478-2444-BD55-A5EBC4130B66}">
  <dimension ref="A1:N42"/>
  <sheetViews>
    <sheetView topLeftCell="A14" workbookViewId="0">
      <selection activeCell="A50" sqref="A5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24990609</v>
      </c>
      <c r="B2" t="s">
        <v>1505</v>
      </c>
      <c r="C2" t="s">
        <v>1506</v>
      </c>
      <c r="D2" t="s">
        <v>1507</v>
      </c>
      <c r="E2" t="s">
        <v>1508</v>
      </c>
      <c r="F2" t="s">
        <v>170</v>
      </c>
      <c r="G2">
        <v>2014</v>
      </c>
      <c r="H2" s="2">
        <v>41824</v>
      </c>
      <c r="I2" t="s">
        <v>1509</v>
      </c>
      <c r="K2" t="s">
        <v>1510</v>
      </c>
    </row>
    <row r="3" spans="1:14" x14ac:dyDescent="0.2">
      <c r="A3">
        <v>32171249</v>
      </c>
      <c r="B3" t="s">
        <v>1511</v>
      </c>
      <c r="C3" t="s">
        <v>1512</v>
      </c>
      <c r="D3" t="s">
        <v>1513</v>
      </c>
      <c r="E3" t="s">
        <v>1514</v>
      </c>
      <c r="F3" t="s">
        <v>1076</v>
      </c>
      <c r="G3">
        <v>2020</v>
      </c>
      <c r="H3" s="2">
        <v>43906</v>
      </c>
      <c r="I3" t="s">
        <v>1515</v>
      </c>
      <c r="K3" t="s">
        <v>1516</v>
      </c>
      <c r="M3" s="4">
        <v>2020</v>
      </c>
      <c r="N3" s="4">
        <f>COUNTIF($G$3:$G$958,2020)</f>
        <v>2</v>
      </c>
    </row>
    <row r="4" spans="1:14" x14ac:dyDescent="0.2">
      <c r="A4">
        <v>32118203</v>
      </c>
      <c r="B4" t="s">
        <v>172</v>
      </c>
      <c r="C4" t="s">
        <v>173</v>
      </c>
      <c r="D4" t="s">
        <v>174</v>
      </c>
      <c r="E4" t="s">
        <v>175</v>
      </c>
      <c r="F4" t="s">
        <v>176</v>
      </c>
      <c r="G4">
        <v>2020</v>
      </c>
      <c r="H4" s="2">
        <v>43893</v>
      </c>
      <c r="I4" t="s">
        <v>177</v>
      </c>
      <c r="K4" t="s">
        <v>178</v>
      </c>
      <c r="M4" s="4">
        <v>2019</v>
      </c>
      <c r="N4" s="4">
        <f>COUNTIF($G$3:$G$958,2019)</f>
        <v>6</v>
      </c>
    </row>
    <row r="5" spans="1:14" x14ac:dyDescent="0.2">
      <c r="A5">
        <v>31877162</v>
      </c>
      <c r="B5" t="s">
        <v>179</v>
      </c>
      <c r="C5" t="s">
        <v>180</v>
      </c>
      <c r="D5" t="s">
        <v>181</v>
      </c>
      <c r="E5" t="s">
        <v>182</v>
      </c>
      <c r="F5" t="s">
        <v>183</v>
      </c>
      <c r="G5">
        <v>2019</v>
      </c>
      <c r="H5" s="2">
        <v>43826</v>
      </c>
      <c r="I5" t="s">
        <v>184</v>
      </c>
      <c r="K5" t="s">
        <v>185</v>
      </c>
      <c r="M5" s="4">
        <v>2018</v>
      </c>
      <c r="N5" s="4">
        <f>COUNTIF($G$3:$G$958,2018)</f>
        <v>12</v>
      </c>
    </row>
    <row r="6" spans="1:14" x14ac:dyDescent="0.2">
      <c r="A6">
        <v>31827197</v>
      </c>
      <c r="B6" t="s">
        <v>186</v>
      </c>
      <c r="C6" t="s">
        <v>187</v>
      </c>
      <c r="D6" t="s">
        <v>188</v>
      </c>
      <c r="E6" t="s">
        <v>189</v>
      </c>
      <c r="F6" t="s">
        <v>190</v>
      </c>
      <c r="G6">
        <v>2019</v>
      </c>
      <c r="H6" s="2">
        <v>43812</v>
      </c>
      <c r="I6" t="s">
        <v>191</v>
      </c>
      <c r="K6" t="s">
        <v>192</v>
      </c>
      <c r="M6" s="4">
        <v>2017</v>
      </c>
      <c r="N6" s="4">
        <f>COUNTIF($G$3:$G$958,2017)</f>
        <v>5</v>
      </c>
    </row>
    <row r="7" spans="1:14" x14ac:dyDescent="0.2">
      <c r="A7">
        <v>31021199</v>
      </c>
      <c r="B7" t="s">
        <v>1358</v>
      </c>
      <c r="C7" t="s">
        <v>100</v>
      </c>
      <c r="D7" t="s">
        <v>1359</v>
      </c>
      <c r="E7" t="s">
        <v>1212</v>
      </c>
      <c r="F7" t="s">
        <v>1355</v>
      </c>
      <c r="G7">
        <v>2018</v>
      </c>
      <c r="H7" s="2">
        <v>43581</v>
      </c>
      <c r="I7" t="s">
        <v>1360</v>
      </c>
      <c r="K7" t="s">
        <v>1361</v>
      </c>
      <c r="M7" s="4">
        <v>2016</v>
      </c>
      <c r="N7" s="4">
        <f>COUNTIF($G$3:$G$958,2016)</f>
        <v>7</v>
      </c>
    </row>
    <row r="8" spans="1:14" x14ac:dyDescent="0.2">
      <c r="A8">
        <v>30948824</v>
      </c>
      <c r="B8" t="s">
        <v>1517</v>
      </c>
      <c r="C8" t="s">
        <v>1518</v>
      </c>
      <c r="D8" t="s">
        <v>1519</v>
      </c>
      <c r="E8" t="s">
        <v>1520</v>
      </c>
      <c r="F8" t="s">
        <v>1521</v>
      </c>
      <c r="G8">
        <v>2018</v>
      </c>
      <c r="H8" s="2">
        <v>43561</v>
      </c>
      <c r="I8" t="s">
        <v>1522</v>
      </c>
      <c r="J8" t="s">
        <v>1523</v>
      </c>
      <c r="K8" t="s">
        <v>1524</v>
      </c>
      <c r="M8" s="4">
        <v>2015</v>
      </c>
      <c r="N8" s="4">
        <f>COUNTIF($G$3:$G$958,2015)</f>
        <v>5</v>
      </c>
    </row>
    <row r="9" spans="1:14" x14ac:dyDescent="0.2">
      <c r="A9">
        <v>30886848</v>
      </c>
      <c r="B9" t="s">
        <v>500</v>
      </c>
      <c r="C9" t="s">
        <v>501</v>
      </c>
      <c r="D9" t="s">
        <v>502</v>
      </c>
      <c r="E9" t="s">
        <v>503</v>
      </c>
      <c r="F9" t="s">
        <v>504</v>
      </c>
      <c r="G9">
        <v>2019</v>
      </c>
      <c r="H9" s="2">
        <v>43544</v>
      </c>
      <c r="I9" t="s">
        <v>505</v>
      </c>
      <c r="K9" t="s">
        <v>506</v>
      </c>
      <c r="M9" s="4">
        <v>2014</v>
      </c>
      <c r="N9" s="4">
        <f>COUNTIF($G$3:$G$958,2014)</f>
        <v>3</v>
      </c>
    </row>
    <row r="10" spans="1:14" x14ac:dyDescent="0.2">
      <c r="A10">
        <v>30862905</v>
      </c>
      <c r="B10" t="s">
        <v>214</v>
      </c>
      <c r="C10" t="s">
        <v>27</v>
      </c>
      <c r="D10" t="s">
        <v>28</v>
      </c>
      <c r="E10" t="s">
        <v>215</v>
      </c>
      <c r="F10" t="s">
        <v>190</v>
      </c>
      <c r="G10">
        <v>2019</v>
      </c>
      <c r="H10" s="2">
        <v>43538</v>
      </c>
      <c r="I10" t="s">
        <v>216</v>
      </c>
      <c r="K10" t="s">
        <v>217</v>
      </c>
      <c r="M10" s="4">
        <v>2013</v>
      </c>
      <c r="N10" s="4">
        <f>COUNTIF($G$3:$G$958,2013)</f>
        <v>0</v>
      </c>
    </row>
    <row r="11" spans="1:14" x14ac:dyDescent="0.2">
      <c r="A11">
        <v>30816503</v>
      </c>
      <c r="B11" t="s">
        <v>1525</v>
      </c>
      <c r="C11" t="s">
        <v>1526</v>
      </c>
      <c r="D11" t="s">
        <v>1527</v>
      </c>
      <c r="E11" t="s">
        <v>1528</v>
      </c>
      <c r="F11" t="s">
        <v>1529</v>
      </c>
      <c r="G11">
        <v>2019</v>
      </c>
      <c r="H11" s="2">
        <v>43525</v>
      </c>
      <c r="I11" t="s">
        <v>1530</v>
      </c>
      <c r="K11" t="s">
        <v>1531</v>
      </c>
    </row>
    <row r="12" spans="1:14" x14ac:dyDescent="0.2">
      <c r="A12">
        <v>30769282</v>
      </c>
      <c r="B12" t="s">
        <v>1532</v>
      </c>
      <c r="C12" t="s">
        <v>1533</v>
      </c>
      <c r="D12" t="s">
        <v>1534</v>
      </c>
      <c r="E12" t="s">
        <v>1535</v>
      </c>
      <c r="F12" t="s">
        <v>1536</v>
      </c>
      <c r="G12">
        <v>2019</v>
      </c>
      <c r="H12" s="2">
        <v>43512</v>
      </c>
      <c r="I12" t="s">
        <v>1537</v>
      </c>
      <c r="K12" t="s">
        <v>1538</v>
      </c>
    </row>
    <row r="13" spans="1:14" x14ac:dyDescent="0.2">
      <c r="A13">
        <v>30082871</v>
      </c>
      <c r="B13" t="s">
        <v>1539</v>
      </c>
      <c r="C13" t="s">
        <v>1540</v>
      </c>
      <c r="D13" t="s">
        <v>1541</v>
      </c>
      <c r="E13" t="s">
        <v>1542</v>
      </c>
      <c r="F13" t="s">
        <v>364</v>
      </c>
      <c r="G13">
        <v>2018</v>
      </c>
      <c r="H13" s="2">
        <v>43320</v>
      </c>
      <c r="I13" t="s">
        <v>1543</v>
      </c>
      <c r="J13" t="s">
        <v>1544</v>
      </c>
      <c r="K13" t="s">
        <v>1545</v>
      </c>
    </row>
    <row r="14" spans="1:14" x14ac:dyDescent="0.2">
      <c r="A14">
        <v>29989077</v>
      </c>
      <c r="B14" t="s">
        <v>245</v>
      </c>
      <c r="C14" t="s">
        <v>90</v>
      </c>
      <c r="D14" t="s">
        <v>91</v>
      </c>
      <c r="E14" t="s">
        <v>246</v>
      </c>
      <c r="F14" t="s">
        <v>247</v>
      </c>
      <c r="G14">
        <v>2018</v>
      </c>
      <c r="H14" s="2">
        <v>43292</v>
      </c>
      <c r="I14" t="s">
        <v>248</v>
      </c>
      <c r="K14" t="s">
        <v>249</v>
      </c>
    </row>
    <row r="15" spans="1:14" x14ac:dyDescent="0.2">
      <c r="A15">
        <v>29878242</v>
      </c>
      <c r="B15" t="s">
        <v>1546</v>
      </c>
      <c r="C15" t="s">
        <v>1547</v>
      </c>
      <c r="D15" t="s">
        <v>1548</v>
      </c>
      <c r="E15" t="s">
        <v>1549</v>
      </c>
      <c r="F15" t="s">
        <v>286</v>
      </c>
      <c r="G15">
        <v>2018</v>
      </c>
      <c r="H15" s="2">
        <v>43259</v>
      </c>
      <c r="I15" t="s">
        <v>1550</v>
      </c>
      <c r="K15" t="s">
        <v>1551</v>
      </c>
    </row>
    <row r="16" spans="1:14" x14ac:dyDescent="0.2">
      <c r="A16">
        <v>29754775</v>
      </c>
      <c r="B16" t="s">
        <v>1552</v>
      </c>
      <c r="C16" t="s">
        <v>1553</v>
      </c>
      <c r="D16" t="s">
        <v>1554</v>
      </c>
      <c r="E16" t="s">
        <v>1555</v>
      </c>
      <c r="F16" t="s">
        <v>204</v>
      </c>
      <c r="G16">
        <v>2018</v>
      </c>
      <c r="H16" s="2">
        <v>43235</v>
      </c>
      <c r="I16" t="s">
        <v>1556</v>
      </c>
      <c r="K16" t="s">
        <v>1557</v>
      </c>
    </row>
    <row r="17" spans="1:11" x14ac:dyDescent="0.2">
      <c r="A17">
        <v>29723918</v>
      </c>
      <c r="B17" t="s">
        <v>1434</v>
      </c>
      <c r="C17" t="s">
        <v>50</v>
      </c>
      <c r="D17" t="s">
        <v>51</v>
      </c>
      <c r="E17" t="s">
        <v>1435</v>
      </c>
      <c r="F17" t="s">
        <v>235</v>
      </c>
      <c r="G17">
        <v>2018</v>
      </c>
      <c r="H17" s="2">
        <v>43224</v>
      </c>
      <c r="I17" t="s">
        <v>1436</v>
      </c>
      <c r="K17" t="s">
        <v>1437</v>
      </c>
    </row>
    <row r="18" spans="1:11" x14ac:dyDescent="0.2">
      <c r="A18">
        <v>29651054</v>
      </c>
      <c r="B18" t="s">
        <v>1211</v>
      </c>
      <c r="C18" t="s">
        <v>92</v>
      </c>
      <c r="D18" t="s">
        <v>93</v>
      </c>
      <c r="E18" t="s">
        <v>1212</v>
      </c>
      <c r="F18" t="s">
        <v>937</v>
      </c>
      <c r="G18">
        <v>2018</v>
      </c>
      <c r="H18" s="2">
        <v>43204</v>
      </c>
      <c r="I18" t="s">
        <v>1213</v>
      </c>
      <c r="J18" t="s">
        <v>1214</v>
      </c>
      <c r="K18" t="s">
        <v>1215</v>
      </c>
    </row>
    <row r="19" spans="1:11" x14ac:dyDescent="0.2">
      <c r="A19">
        <v>29538768</v>
      </c>
      <c r="B19" t="s">
        <v>1558</v>
      </c>
      <c r="C19" t="s">
        <v>84</v>
      </c>
      <c r="D19" t="s">
        <v>85</v>
      </c>
      <c r="E19" t="s">
        <v>1559</v>
      </c>
      <c r="F19" t="s">
        <v>286</v>
      </c>
      <c r="G19">
        <v>2018</v>
      </c>
      <c r="H19" s="2">
        <v>43174</v>
      </c>
      <c r="I19" t="s">
        <v>1560</v>
      </c>
      <c r="K19" t="s">
        <v>1561</v>
      </c>
    </row>
    <row r="20" spans="1:11" x14ac:dyDescent="0.2">
      <c r="A20">
        <v>29492697</v>
      </c>
      <c r="B20" t="s">
        <v>1562</v>
      </c>
      <c r="C20" t="s">
        <v>1563</v>
      </c>
      <c r="D20" t="s">
        <v>1564</v>
      </c>
      <c r="E20" t="s">
        <v>1565</v>
      </c>
      <c r="F20" t="s">
        <v>1566</v>
      </c>
      <c r="G20">
        <v>2018</v>
      </c>
      <c r="H20" s="2">
        <v>43161</v>
      </c>
      <c r="K20" t="s">
        <v>1567</v>
      </c>
    </row>
    <row r="21" spans="1:11" x14ac:dyDescent="0.2">
      <c r="A21">
        <v>29483550</v>
      </c>
      <c r="B21" t="s">
        <v>1568</v>
      </c>
      <c r="C21" t="s">
        <v>1569</v>
      </c>
      <c r="D21" t="s">
        <v>1570</v>
      </c>
      <c r="E21" t="s">
        <v>1571</v>
      </c>
      <c r="F21" t="s">
        <v>190</v>
      </c>
      <c r="G21">
        <v>2018</v>
      </c>
      <c r="H21" s="2">
        <v>43159</v>
      </c>
      <c r="I21" t="s">
        <v>1572</v>
      </c>
      <c r="K21" t="s">
        <v>1573</v>
      </c>
    </row>
    <row r="22" spans="1:11" x14ac:dyDescent="0.2">
      <c r="A22">
        <v>28953884</v>
      </c>
      <c r="B22" t="s">
        <v>1464</v>
      </c>
      <c r="C22" t="s">
        <v>1465</v>
      </c>
      <c r="D22" t="s">
        <v>1466</v>
      </c>
      <c r="E22" t="s">
        <v>1467</v>
      </c>
      <c r="F22" t="s">
        <v>524</v>
      </c>
      <c r="G22">
        <v>2017</v>
      </c>
      <c r="H22" s="2">
        <v>43006</v>
      </c>
      <c r="I22" t="s">
        <v>1468</v>
      </c>
      <c r="J22" t="s">
        <v>1469</v>
      </c>
      <c r="K22" t="s">
        <v>1470</v>
      </c>
    </row>
    <row r="23" spans="1:11" x14ac:dyDescent="0.2">
      <c r="A23">
        <v>28918562</v>
      </c>
      <c r="B23" t="s">
        <v>1471</v>
      </c>
      <c r="C23" t="s">
        <v>1472</v>
      </c>
      <c r="D23" t="s">
        <v>1473</v>
      </c>
      <c r="E23" t="s">
        <v>1395</v>
      </c>
      <c r="F23" t="s">
        <v>1474</v>
      </c>
      <c r="G23">
        <v>2018</v>
      </c>
      <c r="H23" s="2">
        <v>42996</v>
      </c>
      <c r="K23" t="s">
        <v>1475</v>
      </c>
    </row>
    <row r="24" spans="1:11" x14ac:dyDescent="0.2">
      <c r="A24">
        <v>28462777</v>
      </c>
      <c r="B24" t="s">
        <v>1574</v>
      </c>
      <c r="C24" t="s">
        <v>1575</v>
      </c>
      <c r="D24" t="s">
        <v>1576</v>
      </c>
      <c r="E24" t="s">
        <v>1577</v>
      </c>
      <c r="F24" t="s">
        <v>305</v>
      </c>
      <c r="G24">
        <v>2017</v>
      </c>
      <c r="H24" s="2">
        <v>42858</v>
      </c>
      <c r="I24" t="s">
        <v>1578</v>
      </c>
      <c r="K24" t="s">
        <v>1579</v>
      </c>
    </row>
    <row r="25" spans="1:11" x14ac:dyDescent="0.2">
      <c r="A25">
        <v>28191903</v>
      </c>
      <c r="B25" t="s">
        <v>1580</v>
      </c>
      <c r="C25" t="s">
        <v>1581</v>
      </c>
      <c r="D25" t="s">
        <v>1582</v>
      </c>
      <c r="E25" t="s">
        <v>1583</v>
      </c>
      <c r="F25" t="s">
        <v>227</v>
      </c>
      <c r="G25">
        <v>2017</v>
      </c>
      <c r="H25" s="2">
        <v>42780</v>
      </c>
      <c r="I25" t="s">
        <v>1584</v>
      </c>
      <c r="J25" t="s">
        <v>1585</v>
      </c>
      <c r="K25" t="s">
        <v>1586</v>
      </c>
    </row>
    <row r="26" spans="1:11" x14ac:dyDescent="0.2">
      <c r="A26">
        <v>27677493</v>
      </c>
      <c r="B26" t="s">
        <v>1587</v>
      </c>
      <c r="C26" t="s">
        <v>1588</v>
      </c>
      <c r="D26" t="s">
        <v>1589</v>
      </c>
      <c r="E26" t="s">
        <v>1590</v>
      </c>
      <c r="F26" t="s">
        <v>1591</v>
      </c>
      <c r="G26">
        <v>2017</v>
      </c>
      <c r="H26" s="2">
        <v>42642</v>
      </c>
      <c r="K26" t="s">
        <v>1592</v>
      </c>
    </row>
    <row r="27" spans="1:11" x14ac:dyDescent="0.2">
      <c r="A27">
        <v>27559154</v>
      </c>
      <c r="B27" t="s">
        <v>1252</v>
      </c>
      <c r="C27" t="s">
        <v>147</v>
      </c>
      <c r="D27" t="s">
        <v>148</v>
      </c>
      <c r="E27" t="s">
        <v>1253</v>
      </c>
      <c r="F27" t="s">
        <v>170</v>
      </c>
      <c r="G27">
        <v>2017</v>
      </c>
      <c r="H27" s="2">
        <v>42608</v>
      </c>
      <c r="I27" t="s">
        <v>1254</v>
      </c>
      <c r="K27" t="s">
        <v>1255</v>
      </c>
    </row>
    <row r="28" spans="1:11" x14ac:dyDescent="0.2">
      <c r="A28">
        <v>27494557</v>
      </c>
      <c r="B28" t="s">
        <v>1593</v>
      </c>
      <c r="C28" t="s">
        <v>1594</v>
      </c>
      <c r="D28" t="s">
        <v>1595</v>
      </c>
      <c r="E28" t="s">
        <v>1596</v>
      </c>
      <c r="F28" t="s">
        <v>1597</v>
      </c>
      <c r="G28">
        <v>2016</v>
      </c>
      <c r="H28" s="2">
        <v>42588</v>
      </c>
      <c r="I28" t="s">
        <v>1598</v>
      </c>
      <c r="J28" t="s">
        <v>1599</v>
      </c>
      <c r="K28" t="s">
        <v>1600</v>
      </c>
    </row>
    <row r="29" spans="1:11" x14ac:dyDescent="0.2">
      <c r="A29">
        <v>27461955</v>
      </c>
      <c r="B29" t="s">
        <v>988</v>
      </c>
      <c r="C29" t="s">
        <v>989</v>
      </c>
      <c r="D29" t="s">
        <v>990</v>
      </c>
      <c r="E29" t="s">
        <v>991</v>
      </c>
      <c r="F29" t="s">
        <v>190</v>
      </c>
      <c r="G29">
        <v>2016</v>
      </c>
      <c r="H29" s="2">
        <v>42579</v>
      </c>
      <c r="I29" t="s">
        <v>992</v>
      </c>
      <c r="K29" t="s">
        <v>993</v>
      </c>
    </row>
    <row r="30" spans="1:11" x14ac:dyDescent="0.2">
      <c r="A30">
        <v>27404876</v>
      </c>
      <c r="B30" t="s">
        <v>999</v>
      </c>
      <c r="C30" t="s">
        <v>1000</v>
      </c>
      <c r="D30" t="s">
        <v>1001</v>
      </c>
      <c r="E30" t="s">
        <v>1002</v>
      </c>
      <c r="F30" t="s">
        <v>227</v>
      </c>
      <c r="G30">
        <v>2016</v>
      </c>
      <c r="H30" s="2">
        <v>42564</v>
      </c>
      <c r="K30" t="s">
        <v>1003</v>
      </c>
    </row>
    <row r="31" spans="1:11" x14ac:dyDescent="0.2">
      <c r="A31">
        <v>27404874</v>
      </c>
      <c r="B31" t="s">
        <v>1601</v>
      </c>
      <c r="C31" t="s">
        <v>1602</v>
      </c>
      <c r="D31" t="s">
        <v>1603</v>
      </c>
      <c r="E31" t="s">
        <v>1604</v>
      </c>
      <c r="F31" t="s">
        <v>227</v>
      </c>
      <c r="G31">
        <v>2016</v>
      </c>
      <c r="H31" s="2">
        <v>42564</v>
      </c>
      <c r="I31" t="s">
        <v>1605</v>
      </c>
      <c r="J31" t="s">
        <v>1606</v>
      </c>
      <c r="K31" t="s">
        <v>1607</v>
      </c>
    </row>
    <row r="32" spans="1:11" x14ac:dyDescent="0.2">
      <c r="A32">
        <v>26990633</v>
      </c>
      <c r="B32" t="s">
        <v>1608</v>
      </c>
      <c r="C32" t="s">
        <v>1609</v>
      </c>
      <c r="D32" t="s">
        <v>1610</v>
      </c>
      <c r="E32" t="s">
        <v>1611</v>
      </c>
      <c r="F32" t="s">
        <v>1612</v>
      </c>
      <c r="G32">
        <v>2016</v>
      </c>
      <c r="H32" s="2">
        <v>42448</v>
      </c>
      <c r="I32" t="s">
        <v>1613</v>
      </c>
      <c r="J32" t="s">
        <v>1614</v>
      </c>
      <c r="K32" t="s">
        <v>1615</v>
      </c>
    </row>
    <row r="33" spans="1:11" x14ac:dyDescent="0.2">
      <c r="A33">
        <v>26949444</v>
      </c>
      <c r="B33" t="s">
        <v>1616</v>
      </c>
      <c r="C33" t="s">
        <v>1617</v>
      </c>
      <c r="D33" t="s">
        <v>1618</v>
      </c>
      <c r="E33" t="s">
        <v>1619</v>
      </c>
      <c r="F33" t="s">
        <v>977</v>
      </c>
      <c r="G33">
        <v>2015</v>
      </c>
      <c r="H33" s="2">
        <v>42437</v>
      </c>
      <c r="I33" t="s">
        <v>1620</v>
      </c>
      <c r="J33" t="s">
        <v>1621</v>
      </c>
      <c r="K33" t="s">
        <v>1622</v>
      </c>
    </row>
    <row r="34" spans="1:11" x14ac:dyDescent="0.2">
      <c r="A34">
        <v>26914317</v>
      </c>
      <c r="B34" t="s">
        <v>1623</v>
      </c>
      <c r="C34" t="s">
        <v>1624</v>
      </c>
      <c r="D34" t="s">
        <v>1625</v>
      </c>
      <c r="E34" t="s">
        <v>1626</v>
      </c>
      <c r="F34" t="s">
        <v>937</v>
      </c>
      <c r="G34">
        <v>2016</v>
      </c>
      <c r="H34" s="2">
        <v>42426</v>
      </c>
      <c r="K34" t="s">
        <v>1627</v>
      </c>
    </row>
    <row r="35" spans="1:11" x14ac:dyDescent="0.2">
      <c r="A35">
        <v>26750397</v>
      </c>
      <c r="B35" t="s">
        <v>1628</v>
      </c>
      <c r="C35" t="s">
        <v>1629</v>
      </c>
      <c r="D35" t="s">
        <v>1630</v>
      </c>
      <c r="E35" t="s">
        <v>1631</v>
      </c>
      <c r="F35" t="s">
        <v>204</v>
      </c>
      <c r="G35">
        <v>2016</v>
      </c>
      <c r="H35" s="2">
        <v>42381</v>
      </c>
      <c r="I35" t="s">
        <v>1632</v>
      </c>
      <c r="K35" t="s">
        <v>1633</v>
      </c>
    </row>
    <row r="36" spans="1:11" x14ac:dyDescent="0.2">
      <c r="A36">
        <v>26253739</v>
      </c>
      <c r="B36" t="s">
        <v>1144</v>
      </c>
      <c r="C36" t="s">
        <v>1145</v>
      </c>
      <c r="D36" t="s">
        <v>1146</v>
      </c>
      <c r="E36" t="s">
        <v>1147</v>
      </c>
      <c r="F36" t="s">
        <v>286</v>
      </c>
      <c r="G36">
        <v>2015</v>
      </c>
      <c r="H36" s="2">
        <v>42225</v>
      </c>
      <c r="I36" t="s">
        <v>1148</v>
      </c>
      <c r="K36" t="s">
        <v>1149</v>
      </c>
    </row>
    <row r="37" spans="1:11" x14ac:dyDescent="0.2">
      <c r="A37">
        <v>25984354</v>
      </c>
      <c r="B37" t="s">
        <v>1634</v>
      </c>
      <c r="C37" t="s">
        <v>1635</v>
      </c>
      <c r="D37" t="s">
        <v>1636</v>
      </c>
      <c r="E37" t="s">
        <v>1637</v>
      </c>
      <c r="F37" t="s">
        <v>1638</v>
      </c>
      <c r="G37">
        <v>2015</v>
      </c>
      <c r="H37" s="2">
        <v>42143</v>
      </c>
      <c r="I37" t="s">
        <v>1639</v>
      </c>
      <c r="K37" t="s">
        <v>1640</v>
      </c>
    </row>
    <row r="38" spans="1:11" x14ac:dyDescent="0.2">
      <c r="A38">
        <v>25867848</v>
      </c>
      <c r="B38" t="s">
        <v>1641</v>
      </c>
      <c r="C38" t="s">
        <v>1642</v>
      </c>
      <c r="D38" t="s">
        <v>1643</v>
      </c>
      <c r="E38" t="s">
        <v>1644</v>
      </c>
      <c r="F38" t="s">
        <v>1105</v>
      </c>
      <c r="G38">
        <v>2015</v>
      </c>
      <c r="H38" s="2">
        <v>42108</v>
      </c>
      <c r="I38" t="s">
        <v>1645</v>
      </c>
      <c r="J38" t="s">
        <v>1646</v>
      </c>
      <c r="K38" t="s">
        <v>1647</v>
      </c>
    </row>
    <row r="39" spans="1:11" x14ac:dyDescent="0.2">
      <c r="A39">
        <v>25566532</v>
      </c>
      <c r="B39" t="s">
        <v>1648</v>
      </c>
      <c r="C39" t="s">
        <v>1649</v>
      </c>
      <c r="D39" t="s">
        <v>1650</v>
      </c>
      <c r="E39" t="s">
        <v>1651</v>
      </c>
      <c r="F39" t="s">
        <v>1652</v>
      </c>
      <c r="G39">
        <v>2014</v>
      </c>
      <c r="H39" s="2">
        <v>42012</v>
      </c>
      <c r="I39" t="s">
        <v>1653</v>
      </c>
      <c r="K39" t="s">
        <v>1654</v>
      </c>
    </row>
    <row r="40" spans="1:11" x14ac:dyDescent="0.2">
      <c r="A40">
        <v>25414332</v>
      </c>
      <c r="B40" t="s">
        <v>1655</v>
      </c>
      <c r="C40" t="s">
        <v>1656</v>
      </c>
      <c r="D40" t="s">
        <v>1657</v>
      </c>
      <c r="E40" t="s">
        <v>1619</v>
      </c>
      <c r="F40" t="s">
        <v>286</v>
      </c>
      <c r="G40">
        <v>2015</v>
      </c>
      <c r="H40" s="2">
        <v>41965</v>
      </c>
      <c r="I40" t="s">
        <v>1658</v>
      </c>
      <c r="K40" t="s">
        <v>1659</v>
      </c>
    </row>
    <row r="41" spans="1:11" x14ac:dyDescent="0.2">
      <c r="A41">
        <v>25398338</v>
      </c>
      <c r="B41" t="s">
        <v>1660</v>
      </c>
      <c r="C41" t="s">
        <v>1661</v>
      </c>
      <c r="D41" t="s">
        <v>1662</v>
      </c>
      <c r="E41" t="s">
        <v>1619</v>
      </c>
      <c r="F41" t="s">
        <v>1663</v>
      </c>
      <c r="G41">
        <v>2014</v>
      </c>
      <c r="H41" s="2">
        <v>41959</v>
      </c>
      <c r="I41" t="s">
        <v>1664</v>
      </c>
      <c r="J41" t="s">
        <v>1665</v>
      </c>
      <c r="K41" t="s">
        <v>1666</v>
      </c>
    </row>
    <row r="42" spans="1:11" x14ac:dyDescent="0.2">
      <c r="A42">
        <v>25300484</v>
      </c>
      <c r="B42" t="s">
        <v>1667</v>
      </c>
      <c r="C42" t="s">
        <v>1668</v>
      </c>
      <c r="D42" t="s">
        <v>1669</v>
      </c>
      <c r="E42" t="s">
        <v>1559</v>
      </c>
      <c r="F42" t="s">
        <v>286</v>
      </c>
      <c r="G42">
        <v>2014</v>
      </c>
      <c r="H42" s="2">
        <v>41923</v>
      </c>
      <c r="I42" t="s">
        <v>1670</v>
      </c>
      <c r="K42" t="s">
        <v>1671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98EAC-8E18-E749-8683-65091D202D06}">
  <dimension ref="A1:N10"/>
  <sheetViews>
    <sheetView workbookViewId="0">
      <selection sqref="A1:A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29989077</v>
      </c>
      <c r="B2" t="s">
        <v>245</v>
      </c>
      <c r="C2" t="s">
        <v>90</v>
      </c>
      <c r="D2" t="s">
        <v>91</v>
      </c>
      <c r="E2" t="s">
        <v>246</v>
      </c>
      <c r="F2" t="s">
        <v>247</v>
      </c>
      <c r="G2">
        <v>2018</v>
      </c>
      <c r="H2" s="2">
        <v>43292</v>
      </c>
      <c r="I2" t="s">
        <v>248</v>
      </c>
      <c r="K2" t="s">
        <v>249</v>
      </c>
    </row>
    <row r="3" spans="1:14" x14ac:dyDescent="0.2">
      <c r="A3">
        <v>32016614</v>
      </c>
      <c r="B3" t="s">
        <v>2312</v>
      </c>
      <c r="C3" t="s">
        <v>2313</v>
      </c>
      <c r="D3" t="s">
        <v>2314</v>
      </c>
      <c r="E3" t="s">
        <v>2315</v>
      </c>
      <c r="F3" t="s">
        <v>2316</v>
      </c>
      <c r="G3">
        <v>2020</v>
      </c>
      <c r="H3" s="2">
        <v>43866</v>
      </c>
      <c r="I3" t="s">
        <v>2317</v>
      </c>
      <c r="K3" t="s">
        <v>2318</v>
      </c>
      <c r="M3" s="4">
        <v>2020</v>
      </c>
      <c r="N3" s="4">
        <f>COUNTIF($G$3:$G$958,2020)</f>
        <v>1</v>
      </c>
    </row>
    <row r="4" spans="1:14" x14ac:dyDescent="0.2">
      <c r="A4">
        <v>31890142</v>
      </c>
      <c r="B4" t="s">
        <v>2319</v>
      </c>
      <c r="C4" t="s">
        <v>2320</v>
      </c>
      <c r="D4" t="s">
        <v>2321</v>
      </c>
      <c r="E4" t="s">
        <v>2322</v>
      </c>
      <c r="F4" t="s">
        <v>2323</v>
      </c>
      <c r="G4">
        <v>2019</v>
      </c>
      <c r="H4" s="2">
        <v>43831</v>
      </c>
      <c r="I4" t="s">
        <v>2324</v>
      </c>
      <c r="K4" t="s">
        <v>2325</v>
      </c>
      <c r="M4" s="4">
        <v>2019</v>
      </c>
      <c r="N4" s="4">
        <f>COUNTIF($G$3:$G$958,2019)</f>
        <v>6</v>
      </c>
    </row>
    <row r="5" spans="1:14" x14ac:dyDescent="0.2">
      <c r="A5">
        <v>31827197</v>
      </c>
      <c r="B5" t="s">
        <v>186</v>
      </c>
      <c r="C5" t="s">
        <v>187</v>
      </c>
      <c r="D5" t="s">
        <v>188</v>
      </c>
      <c r="E5" t="s">
        <v>189</v>
      </c>
      <c r="F5" t="s">
        <v>190</v>
      </c>
      <c r="G5">
        <v>2019</v>
      </c>
      <c r="H5" s="2">
        <v>43812</v>
      </c>
      <c r="I5" t="s">
        <v>191</v>
      </c>
      <c r="K5" t="s">
        <v>192</v>
      </c>
      <c r="M5" s="4">
        <v>2018</v>
      </c>
      <c r="N5" s="4">
        <f>COUNTIF($G$3:$G$958,2018)</f>
        <v>1</v>
      </c>
    </row>
    <row r="6" spans="1:14" x14ac:dyDescent="0.2">
      <c r="A6">
        <v>31616455</v>
      </c>
      <c r="B6" t="s">
        <v>2326</v>
      </c>
      <c r="C6" t="s">
        <v>2327</v>
      </c>
      <c r="D6" t="s">
        <v>2328</v>
      </c>
      <c r="E6" t="s">
        <v>2329</v>
      </c>
      <c r="F6" t="s">
        <v>1383</v>
      </c>
      <c r="G6">
        <v>2019</v>
      </c>
      <c r="H6" s="2">
        <v>43755</v>
      </c>
      <c r="I6" t="s">
        <v>2330</v>
      </c>
      <c r="K6" t="s">
        <v>2331</v>
      </c>
      <c r="M6" s="4">
        <v>2017</v>
      </c>
      <c r="N6" s="4">
        <f>COUNTIF($G$3:$G$958,2017)</f>
        <v>0</v>
      </c>
    </row>
    <row r="7" spans="1:14" x14ac:dyDescent="0.2">
      <c r="A7">
        <v>31523183</v>
      </c>
      <c r="B7" t="s">
        <v>2332</v>
      </c>
      <c r="C7" t="s">
        <v>2333</v>
      </c>
      <c r="D7" t="s">
        <v>2334</v>
      </c>
      <c r="E7" t="s">
        <v>2335</v>
      </c>
      <c r="F7" t="s">
        <v>247</v>
      </c>
      <c r="G7">
        <v>2019</v>
      </c>
      <c r="H7" s="2">
        <v>43725</v>
      </c>
      <c r="I7" t="s">
        <v>2336</v>
      </c>
      <c r="K7" t="s">
        <v>2337</v>
      </c>
      <c r="M7" s="4">
        <v>2016</v>
      </c>
      <c r="N7" s="4">
        <f>COUNTIF($G$3:$G$958,2016)</f>
        <v>0</v>
      </c>
    </row>
    <row r="8" spans="1:14" x14ac:dyDescent="0.2">
      <c r="A8">
        <v>30704461</v>
      </c>
      <c r="B8" t="s">
        <v>2338</v>
      </c>
      <c r="C8" t="s">
        <v>2339</v>
      </c>
      <c r="D8" t="s">
        <v>2340</v>
      </c>
      <c r="E8" t="s">
        <v>2341</v>
      </c>
      <c r="F8" t="s">
        <v>885</v>
      </c>
      <c r="G8">
        <v>2019</v>
      </c>
      <c r="H8" s="2">
        <v>43498</v>
      </c>
      <c r="I8" t="s">
        <v>2342</v>
      </c>
      <c r="K8" t="s">
        <v>2343</v>
      </c>
      <c r="M8" s="4">
        <v>2015</v>
      </c>
      <c r="N8" s="4">
        <f>COUNTIF($G$3:$G$958,2015)</f>
        <v>0</v>
      </c>
    </row>
    <row r="9" spans="1:14" x14ac:dyDescent="0.2">
      <c r="A9">
        <v>30582653</v>
      </c>
      <c r="B9" t="s">
        <v>2344</v>
      </c>
      <c r="C9" t="s">
        <v>2345</v>
      </c>
      <c r="D9" t="s">
        <v>2346</v>
      </c>
      <c r="E9" t="s">
        <v>2347</v>
      </c>
      <c r="F9" t="s">
        <v>235</v>
      </c>
      <c r="G9">
        <v>2019</v>
      </c>
      <c r="H9" s="2">
        <v>43459</v>
      </c>
      <c r="I9" t="s">
        <v>2348</v>
      </c>
      <c r="K9" t="s">
        <v>2349</v>
      </c>
      <c r="M9" s="4">
        <v>2014</v>
      </c>
      <c r="N9" s="4">
        <f>COUNTIF($G$3:$G$958,2014)</f>
        <v>0</v>
      </c>
    </row>
    <row r="10" spans="1:14" x14ac:dyDescent="0.2">
      <c r="A10">
        <v>29989106</v>
      </c>
      <c r="B10" t="s">
        <v>2350</v>
      </c>
      <c r="C10" t="s">
        <v>2351</v>
      </c>
      <c r="D10" t="s">
        <v>2352</v>
      </c>
      <c r="E10" t="s">
        <v>2353</v>
      </c>
      <c r="F10" t="s">
        <v>247</v>
      </c>
      <c r="G10">
        <v>2018</v>
      </c>
      <c r="H10" s="2">
        <v>43292</v>
      </c>
      <c r="I10" t="s">
        <v>2354</v>
      </c>
      <c r="K10" t="s">
        <v>2355</v>
      </c>
      <c r="M10" s="4">
        <v>2013</v>
      </c>
      <c r="N10" s="4">
        <f>COUNTIF($G$3:$G$958,2013)</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628EE-AC62-784E-8EA4-703810927425}">
  <dimension ref="A1:N10"/>
  <sheetViews>
    <sheetView workbookViewId="0">
      <selection activeCell="M3" sqref="M3:N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30850374</v>
      </c>
      <c r="B2" t="s">
        <v>262</v>
      </c>
      <c r="C2" t="s">
        <v>263</v>
      </c>
      <c r="D2" t="s">
        <v>264</v>
      </c>
      <c r="E2" t="s">
        <v>265</v>
      </c>
      <c r="F2" t="s">
        <v>266</v>
      </c>
      <c r="G2">
        <v>2019</v>
      </c>
      <c r="H2" s="2">
        <v>43534</v>
      </c>
      <c r="I2" t="s">
        <v>267</v>
      </c>
      <c r="K2" t="s">
        <v>268</v>
      </c>
    </row>
    <row r="3" spans="1:14" x14ac:dyDescent="0.2">
      <c r="A3">
        <v>31801915</v>
      </c>
      <c r="B3" t="s">
        <v>269</v>
      </c>
      <c r="C3" t="s">
        <v>270</v>
      </c>
      <c r="D3" t="s">
        <v>271</v>
      </c>
      <c r="E3" t="s">
        <v>272</v>
      </c>
      <c r="F3" t="s">
        <v>273</v>
      </c>
      <c r="G3">
        <v>2020</v>
      </c>
      <c r="H3" s="2">
        <v>43805</v>
      </c>
      <c r="I3" t="s">
        <v>274</v>
      </c>
      <c r="K3" t="s">
        <v>275</v>
      </c>
      <c r="M3" s="4">
        <v>2020</v>
      </c>
      <c r="N3" s="4">
        <f>COUNTIF($G$3:$G$958,2020)</f>
        <v>1</v>
      </c>
    </row>
    <row r="4" spans="1:14" x14ac:dyDescent="0.2">
      <c r="A4">
        <v>31795490</v>
      </c>
      <c r="B4" t="s">
        <v>276</v>
      </c>
      <c r="C4" t="s">
        <v>277</v>
      </c>
      <c r="D4" t="s">
        <v>278</v>
      </c>
      <c r="E4" t="s">
        <v>279</v>
      </c>
      <c r="F4" t="s">
        <v>280</v>
      </c>
      <c r="G4">
        <v>2019</v>
      </c>
      <c r="H4" s="2">
        <v>43804</v>
      </c>
      <c r="I4" t="s">
        <v>281</v>
      </c>
      <c r="K4" t="s">
        <v>282</v>
      </c>
      <c r="M4" s="4">
        <v>2019</v>
      </c>
      <c r="N4" s="4">
        <f>COUNTIF($G$3:$G$958,2019)</f>
        <v>3</v>
      </c>
    </row>
    <row r="5" spans="1:14" x14ac:dyDescent="0.2">
      <c r="A5">
        <v>31106371</v>
      </c>
      <c r="B5" t="s">
        <v>283</v>
      </c>
      <c r="C5" t="s">
        <v>284</v>
      </c>
      <c r="D5" t="s">
        <v>285</v>
      </c>
      <c r="E5" t="s">
        <v>265</v>
      </c>
      <c r="F5" t="s">
        <v>286</v>
      </c>
      <c r="G5">
        <v>2019</v>
      </c>
      <c r="H5" s="2">
        <v>43606</v>
      </c>
      <c r="I5" t="s">
        <v>287</v>
      </c>
      <c r="K5" t="s">
        <v>288</v>
      </c>
      <c r="M5" s="4">
        <v>2018</v>
      </c>
      <c r="N5" s="4">
        <f>COUNTIF($G$3:$G$958,2018)</f>
        <v>0</v>
      </c>
    </row>
    <row r="6" spans="1:14" x14ac:dyDescent="0.2">
      <c r="A6">
        <v>30846562</v>
      </c>
      <c r="B6" t="s">
        <v>289</v>
      </c>
      <c r="C6" t="s">
        <v>290</v>
      </c>
      <c r="D6" t="s">
        <v>291</v>
      </c>
      <c r="E6" t="s">
        <v>292</v>
      </c>
      <c r="F6" t="s">
        <v>242</v>
      </c>
      <c r="G6">
        <v>2019</v>
      </c>
      <c r="H6" s="2">
        <v>43533</v>
      </c>
      <c r="I6" t="s">
        <v>293</v>
      </c>
      <c r="K6" t="s">
        <v>294</v>
      </c>
      <c r="M6" s="4">
        <v>2017</v>
      </c>
      <c r="N6" s="4">
        <f>COUNTIF($G$3:$G$958,2017)</f>
        <v>0</v>
      </c>
    </row>
    <row r="7" spans="1:14" x14ac:dyDescent="0.2">
      <c r="M7" s="4">
        <v>2016</v>
      </c>
      <c r="N7" s="4">
        <f>COUNTIF($G$3:$G$958,2016)</f>
        <v>0</v>
      </c>
    </row>
    <row r="8" spans="1:14" x14ac:dyDescent="0.2">
      <c r="M8" s="4">
        <v>2015</v>
      </c>
      <c r="N8" s="4">
        <f>COUNTIF($G$3:$G$958,2015)</f>
        <v>0</v>
      </c>
    </row>
    <row r="9" spans="1:14" x14ac:dyDescent="0.2">
      <c r="M9" s="4">
        <v>2014</v>
      </c>
      <c r="N9" s="4">
        <f>COUNTIF($G$3:$G$958,2014)</f>
        <v>0</v>
      </c>
    </row>
    <row r="10" spans="1:14" x14ac:dyDescent="0.2">
      <c r="M10" s="4">
        <v>2013</v>
      </c>
      <c r="N10" s="4">
        <f>COUNTIF($G$3:$G$958,2013)</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4DE34-3857-E345-83CC-731F3BAE599A}">
  <dimension ref="A1:N10"/>
  <sheetViews>
    <sheetView workbookViewId="0">
      <selection activeCell="K21" sqref="K21"/>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30862905</v>
      </c>
      <c r="B2" t="s">
        <v>214</v>
      </c>
      <c r="C2" t="s">
        <v>27</v>
      </c>
      <c r="D2" t="s">
        <v>28</v>
      </c>
      <c r="E2" t="s">
        <v>215</v>
      </c>
      <c r="F2" t="s">
        <v>190</v>
      </c>
      <c r="G2">
        <v>2019</v>
      </c>
      <c r="H2" s="2">
        <v>43538</v>
      </c>
      <c r="I2" t="s">
        <v>216</v>
      </c>
      <c r="K2" t="s">
        <v>217</v>
      </c>
    </row>
    <row r="3" spans="1:14" x14ac:dyDescent="0.2">
      <c r="A3">
        <v>32366884</v>
      </c>
      <c r="B3" t="s">
        <v>1492</v>
      </c>
      <c r="C3" t="s">
        <v>1493</v>
      </c>
      <c r="D3" t="s">
        <v>1494</v>
      </c>
      <c r="E3" t="s">
        <v>1495</v>
      </c>
      <c r="F3" t="s">
        <v>190</v>
      </c>
      <c r="G3">
        <v>2020</v>
      </c>
      <c r="H3" s="2">
        <v>43957</v>
      </c>
      <c r="I3" t="s">
        <v>1496</v>
      </c>
      <c r="K3" t="s">
        <v>1497</v>
      </c>
      <c r="M3" s="4">
        <v>2020</v>
      </c>
      <c r="N3" s="4">
        <f>COUNTIF($G$3:$G$958,2020)</f>
        <v>2</v>
      </c>
    </row>
    <row r="4" spans="1:14" x14ac:dyDescent="0.2">
      <c r="A4">
        <v>32275651</v>
      </c>
      <c r="B4" t="s">
        <v>1498</v>
      </c>
      <c r="C4" t="s">
        <v>1499</v>
      </c>
      <c r="D4" t="s">
        <v>1500</v>
      </c>
      <c r="E4" t="s">
        <v>1501</v>
      </c>
      <c r="F4" t="s">
        <v>1502</v>
      </c>
      <c r="G4">
        <v>2020</v>
      </c>
      <c r="H4" s="2">
        <v>43932</v>
      </c>
      <c r="I4" t="s">
        <v>1503</v>
      </c>
      <c r="K4" t="s">
        <v>1504</v>
      </c>
      <c r="M4" s="4">
        <v>2019</v>
      </c>
      <c r="N4" s="4">
        <f>COUNTIF($G$3:$G$958,2019)</f>
        <v>0</v>
      </c>
    </row>
    <row r="5" spans="1:14" x14ac:dyDescent="0.2">
      <c r="M5" s="4">
        <v>2018</v>
      </c>
      <c r="N5" s="4">
        <f>COUNTIF($G$3:$G$958,2018)</f>
        <v>0</v>
      </c>
    </row>
    <row r="6" spans="1:14" x14ac:dyDescent="0.2">
      <c r="M6" s="4">
        <v>2017</v>
      </c>
      <c r="N6" s="4">
        <f>COUNTIF($G$3:$G$958,2017)</f>
        <v>0</v>
      </c>
    </row>
    <row r="7" spans="1:14" x14ac:dyDescent="0.2">
      <c r="M7" s="4">
        <v>2016</v>
      </c>
      <c r="N7" s="4">
        <f>COUNTIF($G$3:$G$958,2016)</f>
        <v>0</v>
      </c>
    </row>
    <row r="8" spans="1:14" x14ac:dyDescent="0.2">
      <c r="M8" s="4">
        <v>2015</v>
      </c>
      <c r="N8" s="4">
        <f>COUNTIF($G$3:$G$958,2015)</f>
        <v>0</v>
      </c>
    </row>
    <row r="9" spans="1:14" x14ac:dyDescent="0.2">
      <c r="M9" s="4">
        <v>2014</v>
      </c>
      <c r="N9" s="4">
        <f>COUNTIF($G$3:$G$958,2014)</f>
        <v>0</v>
      </c>
    </row>
    <row r="10" spans="1:14" x14ac:dyDescent="0.2">
      <c r="M10" s="4">
        <v>2013</v>
      </c>
      <c r="N10" s="4">
        <f>COUNTIF($G$3:$G$958,2013)</f>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4E3CA-119A-324C-BDDA-04D31249472A}">
  <dimension ref="A1:N25"/>
  <sheetViews>
    <sheetView workbookViewId="0">
      <selection activeCell="M3" sqref="M3:N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30809026</v>
      </c>
      <c r="B2" t="s">
        <v>224</v>
      </c>
      <c r="C2" t="s">
        <v>31</v>
      </c>
      <c r="D2" t="s">
        <v>225</v>
      </c>
      <c r="E2" t="s">
        <v>226</v>
      </c>
      <c r="F2" t="s">
        <v>227</v>
      </c>
      <c r="G2">
        <v>2019</v>
      </c>
      <c r="H2" s="2">
        <v>43524</v>
      </c>
      <c r="I2" t="s">
        <v>228</v>
      </c>
      <c r="J2" t="s">
        <v>229</v>
      </c>
      <c r="K2" t="s">
        <v>230</v>
      </c>
    </row>
    <row r="3" spans="1:14" x14ac:dyDescent="0.2">
      <c r="A3">
        <v>32424114</v>
      </c>
      <c r="B3" t="s">
        <v>2194</v>
      </c>
      <c r="C3" t="s">
        <v>2195</v>
      </c>
      <c r="D3" t="s">
        <v>2196</v>
      </c>
      <c r="E3" t="s">
        <v>2197</v>
      </c>
      <c r="F3" t="s">
        <v>197</v>
      </c>
      <c r="G3">
        <v>2020</v>
      </c>
      <c r="H3" s="2">
        <v>43971</v>
      </c>
      <c r="I3" t="s">
        <v>2198</v>
      </c>
      <c r="K3" t="s">
        <v>2199</v>
      </c>
      <c r="M3" s="4">
        <v>2020</v>
      </c>
      <c r="N3" s="4">
        <f>COUNTIF($G$3:$G$958,2020)</f>
        <v>12</v>
      </c>
    </row>
    <row r="4" spans="1:14" x14ac:dyDescent="0.2">
      <c r="A4">
        <v>32300046</v>
      </c>
      <c r="B4" t="s">
        <v>2200</v>
      </c>
      <c r="C4" t="s">
        <v>2201</v>
      </c>
      <c r="D4" t="s">
        <v>2202</v>
      </c>
      <c r="E4" t="s">
        <v>2203</v>
      </c>
      <c r="F4" t="s">
        <v>2204</v>
      </c>
      <c r="G4">
        <v>2020</v>
      </c>
      <c r="H4" s="2">
        <v>43939</v>
      </c>
      <c r="I4" t="s">
        <v>2205</v>
      </c>
      <c r="K4" t="s">
        <v>2206</v>
      </c>
      <c r="M4" s="4">
        <v>2019</v>
      </c>
      <c r="N4" s="4">
        <f>COUNTIF($G$3:$G$958,2019)</f>
        <v>11</v>
      </c>
    </row>
    <row r="5" spans="1:14" x14ac:dyDescent="0.2">
      <c r="A5">
        <v>32160537</v>
      </c>
      <c r="B5" t="s">
        <v>1691</v>
      </c>
      <c r="C5" t="s">
        <v>1692</v>
      </c>
      <c r="D5" t="s">
        <v>1693</v>
      </c>
      <c r="E5" t="s">
        <v>1694</v>
      </c>
      <c r="F5" t="s">
        <v>1695</v>
      </c>
      <c r="G5">
        <v>2020</v>
      </c>
      <c r="H5" s="2">
        <v>43902</v>
      </c>
      <c r="I5" t="s">
        <v>1696</v>
      </c>
      <c r="J5" t="s">
        <v>1697</v>
      </c>
      <c r="K5" t="s">
        <v>1698</v>
      </c>
      <c r="M5" s="4">
        <v>2018</v>
      </c>
      <c r="N5" s="4">
        <f>COUNTIF($G$3:$G$958,2018)</f>
        <v>0</v>
      </c>
    </row>
    <row r="6" spans="1:14" x14ac:dyDescent="0.2">
      <c r="A6">
        <v>32118203</v>
      </c>
      <c r="B6" t="s">
        <v>172</v>
      </c>
      <c r="C6" t="s">
        <v>173</v>
      </c>
      <c r="D6" t="s">
        <v>174</v>
      </c>
      <c r="E6" t="s">
        <v>175</v>
      </c>
      <c r="F6" t="s">
        <v>176</v>
      </c>
      <c r="G6">
        <v>2020</v>
      </c>
      <c r="H6" s="2">
        <v>43893</v>
      </c>
      <c r="I6" t="s">
        <v>177</v>
      </c>
      <c r="K6" t="s">
        <v>178</v>
      </c>
      <c r="M6" s="4">
        <v>2017</v>
      </c>
      <c r="N6" s="4">
        <f>COUNTIF($G$3:$G$958,2017)</f>
        <v>0</v>
      </c>
    </row>
    <row r="7" spans="1:14" x14ac:dyDescent="0.2">
      <c r="A7">
        <v>32112097</v>
      </c>
      <c r="B7" t="s">
        <v>2207</v>
      </c>
      <c r="C7" t="s">
        <v>2208</v>
      </c>
      <c r="D7" t="s">
        <v>2209</v>
      </c>
      <c r="E7" t="s">
        <v>2210</v>
      </c>
      <c r="F7" t="s">
        <v>286</v>
      </c>
      <c r="G7">
        <v>2020</v>
      </c>
      <c r="H7" s="2">
        <v>43891</v>
      </c>
      <c r="I7" t="s">
        <v>2211</v>
      </c>
      <c r="K7" t="s">
        <v>2212</v>
      </c>
      <c r="M7" s="4">
        <v>2016</v>
      </c>
      <c r="N7" s="4">
        <f>COUNTIF($G$3:$G$958,2016)</f>
        <v>0</v>
      </c>
    </row>
    <row r="8" spans="1:14" x14ac:dyDescent="0.2">
      <c r="A8">
        <v>32102844</v>
      </c>
      <c r="B8" t="s">
        <v>2213</v>
      </c>
      <c r="C8" t="s">
        <v>2214</v>
      </c>
      <c r="D8" t="s">
        <v>2215</v>
      </c>
      <c r="E8" t="s">
        <v>2216</v>
      </c>
      <c r="F8" t="s">
        <v>2217</v>
      </c>
      <c r="G8">
        <v>2020</v>
      </c>
      <c r="H8" s="2">
        <v>43889</v>
      </c>
      <c r="I8" t="s">
        <v>2218</v>
      </c>
      <c r="K8" t="s">
        <v>2219</v>
      </c>
      <c r="M8" s="4">
        <v>2015</v>
      </c>
      <c r="N8" s="4">
        <f>COUNTIF($G$3:$G$958,2015)</f>
        <v>0</v>
      </c>
    </row>
    <row r="9" spans="1:14" x14ac:dyDescent="0.2">
      <c r="A9">
        <v>32042170</v>
      </c>
      <c r="B9" t="s">
        <v>2220</v>
      </c>
      <c r="C9" t="s">
        <v>2221</v>
      </c>
      <c r="D9" t="s">
        <v>2222</v>
      </c>
      <c r="E9" t="s">
        <v>2223</v>
      </c>
      <c r="F9" t="s">
        <v>227</v>
      </c>
      <c r="G9">
        <v>2020</v>
      </c>
      <c r="H9" s="2">
        <v>43873</v>
      </c>
      <c r="I9" t="s">
        <v>2224</v>
      </c>
      <c r="J9" t="s">
        <v>2225</v>
      </c>
      <c r="K9" t="s">
        <v>2226</v>
      </c>
      <c r="M9" s="4">
        <v>2014</v>
      </c>
      <c r="N9" s="4">
        <f>COUNTIF($G$3:$G$958,2014)</f>
        <v>0</v>
      </c>
    </row>
    <row r="10" spans="1:14" x14ac:dyDescent="0.2">
      <c r="A10">
        <v>31989039</v>
      </c>
      <c r="B10" t="s">
        <v>2227</v>
      </c>
      <c r="C10" t="s">
        <v>2228</v>
      </c>
      <c r="D10" t="s">
        <v>2229</v>
      </c>
      <c r="E10" t="s">
        <v>2230</v>
      </c>
      <c r="F10" t="s">
        <v>2231</v>
      </c>
      <c r="G10">
        <v>2020</v>
      </c>
      <c r="H10" s="2">
        <v>43859</v>
      </c>
      <c r="I10" t="s">
        <v>2232</v>
      </c>
      <c r="K10" t="s">
        <v>2233</v>
      </c>
      <c r="M10" s="4">
        <v>2013</v>
      </c>
      <c r="N10" s="4">
        <f>COUNTIF($G$3:$G$958,2013)</f>
        <v>0</v>
      </c>
    </row>
    <row r="11" spans="1:14" x14ac:dyDescent="0.2">
      <c r="A11">
        <v>31830245</v>
      </c>
      <c r="B11" t="s">
        <v>2234</v>
      </c>
      <c r="C11" t="s">
        <v>2235</v>
      </c>
      <c r="D11" t="s">
        <v>2236</v>
      </c>
      <c r="E11" t="s">
        <v>2237</v>
      </c>
      <c r="F11" t="s">
        <v>1941</v>
      </c>
      <c r="G11">
        <v>2020</v>
      </c>
      <c r="H11" s="2">
        <v>43812</v>
      </c>
      <c r="I11" t="s">
        <v>2238</v>
      </c>
      <c r="K11" t="s">
        <v>2239</v>
      </c>
    </row>
    <row r="12" spans="1:14" x14ac:dyDescent="0.2">
      <c r="A12">
        <v>31819258</v>
      </c>
      <c r="B12" t="s">
        <v>2240</v>
      </c>
      <c r="C12" t="s">
        <v>2241</v>
      </c>
      <c r="D12" t="s">
        <v>2242</v>
      </c>
      <c r="E12" t="s">
        <v>2243</v>
      </c>
      <c r="F12" t="s">
        <v>227</v>
      </c>
      <c r="G12">
        <v>2020</v>
      </c>
      <c r="H12" s="2">
        <v>43810</v>
      </c>
      <c r="I12" t="s">
        <v>2244</v>
      </c>
      <c r="J12" t="s">
        <v>2245</v>
      </c>
      <c r="K12" t="s">
        <v>2246</v>
      </c>
    </row>
    <row r="13" spans="1:14" x14ac:dyDescent="0.2">
      <c r="A13">
        <v>31811138</v>
      </c>
      <c r="B13" t="s">
        <v>2247</v>
      </c>
      <c r="C13" t="s">
        <v>2248</v>
      </c>
      <c r="D13" t="s">
        <v>2249</v>
      </c>
      <c r="E13" t="s">
        <v>2250</v>
      </c>
      <c r="F13" t="s">
        <v>197</v>
      </c>
      <c r="G13">
        <v>2019</v>
      </c>
      <c r="H13" s="2">
        <v>43807</v>
      </c>
      <c r="I13" t="s">
        <v>2251</v>
      </c>
      <c r="K13" t="s">
        <v>2252</v>
      </c>
    </row>
    <row r="14" spans="1:14" x14ac:dyDescent="0.2">
      <c r="A14">
        <v>31685521</v>
      </c>
      <c r="B14" t="s">
        <v>2253</v>
      </c>
      <c r="C14" t="s">
        <v>2254</v>
      </c>
      <c r="D14" t="s">
        <v>2255</v>
      </c>
      <c r="E14" t="s">
        <v>2256</v>
      </c>
      <c r="F14" t="s">
        <v>1026</v>
      </c>
      <c r="G14">
        <v>2020</v>
      </c>
      <c r="H14" s="2">
        <v>43775</v>
      </c>
      <c r="I14" t="s">
        <v>2257</v>
      </c>
      <c r="K14" t="s">
        <v>2258</v>
      </c>
    </row>
    <row r="15" spans="1:14" x14ac:dyDescent="0.2">
      <c r="A15">
        <v>31670199</v>
      </c>
      <c r="B15" t="s">
        <v>2259</v>
      </c>
      <c r="C15" t="s">
        <v>2260</v>
      </c>
      <c r="D15" t="s">
        <v>2261</v>
      </c>
      <c r="E15" t="s">
        <v>2262</v>
      </c>
      <c r="F15" t="s">
        <v>648</v>
      </c>
      <c r="G15">
        <v>2019</v>
      </c>
      <c r="H15" s="2">
        <v>43770</v>
      </c>
      <c r="I15" t="s">
        <v>2263</v>
      </c>
      <c r="K15" t="s">
        <v>2264</v>
      </c>
    </row>
    <row r="16" spans="1:14" x14ac:dyDescent="0.2">
      <c r="A16">
        <v>31634902</v>
      </c>
      <c r="B16" t="s">
        <v>2265</v>
      </c>
      <c r="C16" t="s">
        <v>2266</v>
      </c>
      <c r="D16" t="s">
        <v>2267</v>
      </c>
      <c r="E16" t="s">
        <v>2268</v>
      </c>
      <c r="F16" t="s">
        <v>524</v>
      </c>
      <c r="G16">
        <v>2019</v>
      </c>
      <c r="H16" s="2">
        <v>43760</v>
      </c>
      <c r="I16" t="s">
        <v>2269</v>
      </c>
      <c r="J16" t="s">
        <v>2270</v>
      </c>
      <c r="K16" t="s">
        <v>2271</v>
      </c>
    </row>
    <row r="17" spans="1:11" x14ac:dyDescent="0.2">
      <c r="A17">
        <v>31570623</v>
      </c>
      <c r="B17" t="s">
        <v>207</v>
      </c>
      <c r="C17" t="s">
        <v>208</v>
      </c>
      <c r="D17" t="s">
        <v>209</v>
      </c>
      <c r="E17" t="s">
        <v>210</v>
      </c>
      <c r="F17" t="s">
        <v>211</v>
      </c>
      <c r="G17">
        <v>2019</v>
      </c>
      <c r="H17" s="2">
        <v>43740</v>
      </c>
      <c r="I17" t="s">
        <v>212</v>
      </c>
      <c r="K17" t="s">
        <v>213</v>
      </c>
    </row>
    <row r="18" spans="1:11" x14ac:dyDescent="0.2">
      <c r="A18">
        <v>31477922</v>
      </c>
      <c r="B18" t="s">
        <v>2272</v>
      </c>
      <c r="C18" t="s">
        <v>2273</v>
      </c>
      <c r="D18" t="s">
        <v>2274</v>
      </c>
      <c r="E18" t="s">
        <v>2275</v>
      </c>
      <c r="F18" t="s">
        <v>227</v>
      </c>
      <c r="G18">
        <v>2019</v>
      </c>
      <c r="H18" s="2">
        <v>43712</v>
      </c>
      <c r="I18" t="s">
        <v>2276</v>
      </c>
      <c r="J18" t="s">
        <v>2277</v>
      </c>
      <c r="K18" t="s">
        <v>2278</v>
      </c>
    </row>
    <row r="19" spans="1:11" x14ac:dyDescent="0.2">
      <c r="A19">
        <v>31437443</v>
      </c>
      <c r="B19" t="s">
        <v>2279</v>
      </c>
      <c r="C19" t="s">
        <v>2280</v>
      </c>
      <c r="D19" t="s">
        <v>2281</v>
      </c>
      <c r="E19" t="s">
        <v>2282</v>
      </c>
      <c r="F19" t="s">
        <v>2283</v>
      </c>
      <c r="G19">
        <v>2020</v>
      </c>
      <c r="H19" s="2">
        <v>43700</v>
      </c>
      <c r="I19" t="s">
        <v>2284</v>
      </c>
      <c r="J19" t="s">
        <v>2285</v>
      </c>
      <c r="K19" t="s">
        <v>2286</v>
      </c>
    </row>
    <row r="20" spans="1:11" x14ac:dyDescent="0.2">
      <c r="A20">
        <v>31332326</v>
      </c>
      <c r="B20" t="s">
        <v>2287</v>
      </c>
      <c r="C20" t="s">
        <v>2288</v>
      </c>
      <c r="D20" t="s">
        <v>2289</v>
      </c>
      <c r="E20" t="s">
        <v>2290</v>
      </c>
      <c r="F20" t="s">
        <v>227</v>
      </c>
      <c r="G20">
        <v>2019</v>
      </c>
      <c r="H20" s="2">
        <v>43670</v>
      </c>
      <c r="I20" t="s">
        <v>2291</v>
      </c>
      <c r="J20" t="s">
        <v>2292</v>
      </c>
      <c r="K20" t="s">
        <v>2293</v>
      </c>
    </row>
    <row r="21" spans="1:11" x14ac:dyDescent="0.2">
      <c r="A21">
        <v>31253581</v>
      </c>
      <c r="B21" t="s">
        <v>2294</v>
      </c>
      <c r="C21" t="s">
        <v>2295</v>
      </c>
      <c r="D21" t="s">
        <v>2296</v>
      </c>
      <c r="E21" t="s">
        <v>2297</v>
      </c>
      <c r="F21" t="s">
        <v>204</v>
      </c>
      <c r="G21">
        <v>2019</v>
      </c>
      <c r="H21" s="2">
        <v>43646</v>
      </c>
      <c r="I21" t="s">
        <v>2298</v>
      </c>
      <c r="K21" t="s">
        <v>2299</v>
      </c>
    </row>
    <row r="22" spans="1:11" x14ac:dyDescent="0.2">
      <c r="A22">
        <v>31110355</v>
      </c>
      <c r="B22" t="s">
        <v>2300</v>
      </c>
      <c r="C22" t="s">
        <v>2301</v>
      </c>
      <c r="D22" t="s">
        <v>2302</v>
      </c>
      <c r="E22" t="s">
        <v>2303</v>
      </c>
      <c r="F22" t="s">
        <v>227</v>
      </c>
      <c r="G22">
        <v>2019</v>
      </c>
      <c r="H22" s="2">
        <v>43607</v>
      </c>
      <c r="I22" t="s">
        <v>2304</v>
      </c>
      <c r="J22" t="s">
        <v>2305</v>
      </c>
      <c r="K22" t="s">
        <v>2306</v>
      </c>
    </row>
    <row r="23" spans="1:11" x14ac:dyDescent="0.2">
      <c r="A23">
        <v>31101808</v>
      </c>
      <c r="B23" t="s">
        <v>1871</v>
      </c>
      <c r="C23" t="s">
        <v>21</v>
      </c>
      <c r="D23" t="s">
        <v>22</v>
      </c>
      <c r="E23" t="s">
        <v>1872</v>
      </c>
      <c r="F23" t="s">
        <v>197</v>
      </c>
      <c r="G23">
        <v>2019</v>
      </c>
      <c r="H23" s="2">
        <v>43604</v>
      </c>
      <c r="I23" t="s">
        <v>1873</v>
      </c>
      <c r="K23" t="s">
        <v>1874</v>
      </c>
    </row>
    <row r="24" spans="1:11" x14ac:dyDescent="0.2">
      <c r="A24">
        <v>31086823</v>
      </c>
      <c r="B24" t="s">
        <v>2307</v>
      </c>
      <c r="C24" t="s">
        <v>2308</v>
      </c>
      <c r="D24" t="s">
        <v>2309</v>
      </c>
      <c r="E24" t="s">
        <v>1872</v>
      </c>
      <c r="F24" t="s">
        <v>385</v>
      </c>
      <c r="G24">
        <v>2019</v>
      </c>
      <c r="H24" s="2">
        <v>43601</v>
      </c>
      <c r="I24" t="s">
        <v>2310</v>
      </c>
      <c r="K24" t="s">
        <v>2311</v>
      </c>
    </row>
    <row r="25" spans="1:11" x14ac:dyDescent="0.2">
      <c r="A25">
        <v>30704988</v>
      </c>
      <c r="B25" t="s">
        <v>1939</v>
      </c>
      <c r="C25" t="s">
        <v>17</v>
      </c>
      <c r="D25" t="s">
        <v>18</v>
      </c>
      <c r="E25" t="s">
        <v>1940</v>
      </c>
      <c r="F25" t="s">
        <v>1941</v>
      </c>
      <c r="G25">
        <v>2019</v>
      </c>
      <c r="H25" s="2">
        <v>43498</v>
      </c>
      <c r="I25" t="s">
        <v>1942</v>
      </c>
      <c r="K25" t="s">
        <v>1943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CE0EA-41DD-F743-8946-A511AE1FDB19}">
  <dimension ref="A1:N10"/>
  <sheetViews>
    <sheetView workbookViewId="0">
      <selection activeCell="M3" sqref="M3:N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30446870</v>
      </c>
      <c r="B2" t="s">
        <v>2511</v>
      </c>
      <c r="C2" t="s">
        <v>2512</v>
      </c>
      <c r="D2" t="s">
        <v>2513</v>
      </c>
      <c r="E2" t="s">
        <v>2514</v>
      </c>
      <c r="F2" t="s">
        <v>2515</v>
      </c>
      <c r="G2">
        <v>2019</v>
      </c>
      <c r="H2" s="2">
        <v>43422</v>
      </c>
      <c r="K2" t="s">
        <v>2516</v>
      </c>
    </row>
    <row r="3" spans="1:14" x14ac:dyDescent="0.2">
      <c r="A3">
        <v>32139477</v>
      </c>
      <c r="B3" t="s">
        <v>2517</v>
      </c>
      <c r="C3" t="s">
        <v>2518</v>
      </c>
      <c r="D3" t="s">
        <v>2519</v>
      </c>
      <c r="E3" t="s">
        <v>2520</v>
      </c>
      <c r="F3" t="s">
        <v>2521</v>
      </c>
      <c r="G3">
        <v>2020</v>
      </c>
      <c r="H3" s="2">
        <v>43897</v>
      </c>
      <c r="I3" t="s">
        <v>2522</v>
      </c>
      <c r="K3" t="s">
        <v>2523</v>
      </c>
      <c r="M3" s="4">
        <v>2020</v>
      </c>
      <c r="N3" s="4">
        <f>COUNTIF($G$3:$G$958,2020)</f>
        <v>3</v>
      </c>
    </row>
    <row r="4" spans="1:14" x14ac:dyDescent="0.2">
      <c r="A4">
        <v>31713664</v>
      </c>
      <c r="B4" t="s">
        <v>2524</v>
      </c>
      <c r="C4" t="s">
        <v>2525</v>
      </c>
      <c r="D4" t="s">
        <v>2526</v>
      </c>
      <c r="E4" t="s">
        <v>2527</v>
      </c>
      <c r="F4" t="s">
        <v>2528</v>
      </c>
      <c r="G4">
        <v>2020</v>
      </c>
      <c r="H4" s="2">
        <v>43782</v>
      </c>
      <c r="K4" t="s">
        <v>2529</v>
      </c>
      <c r="M4" s="4">
        <v>2019</v>
      </c>
      <c r="N4" s="4">
        <f>COUNTIF($G$3:$G$958,2019)</f>
        <v>4</v>
      </c>
    </row>
    <row r="5" spans="1:14" x14ac:dyDescent="0.2">
      <c r="A5">
        <v>31637846</v>
      </c>
      <c r="B5" t="s">
        <v>2530</v>
      </c>
      <c r="C5" t="s">
        <v>2531</v>
      </c>
      <c r="D5" t="s">
        <v>2532</v>
      </c>
      <c r="E5" t="s">
        <v>2533</v>
      </c>
      <c r="F5" t="s">
        <v>235</v>
      </c>
      <c r="G5">
        <v>2020</v>
      </c>
      <c r="H5" s="2">
        <v>43761</v>
      </c>
      <c r="I5" t="s">
        <v>2534</v>
      </c>
      <c r="K5" t="s">
        <v>2535</v>
      </c>
      <c r="M5" s="4">
        <v>2018</v>
      </c>
      <c r="N5" s="4">
        <f>COUNTIF($G$3:$G$958,2018)</f>
        <v>0</v>
      </c>
    </row>
    <row r="6" spans="1:14" x14ac:dyDescent="0.2">
      <c r="A6">
        <v>31480315</v>
      </c>
      <c r="B6" t="s">
        <v>2536</v>
      </c>
      <c r="C6" t="s">
        <v>2537</v>
      </c>
      <c r="D6" t="s">
        <v>2538</v>
      </c>
      <c r="E6" t="s">
        <v>2539</v>
      </c>
      <c r="F6" t="s">
        <v>586</v>
      </c>
      <c r="G6">
        <v>2019</v>
      </c>
      <c r="H6" s="2">
        <v>43713</v>
      </c>
      <c r="I6" t="s">
        <v>2540</v>
      </c>
      <c r="K6" t="s">
        <v>2541</v>
      </c>
      <c r="M6" s="4">
        <v>2017</v>
      </c>
      <c r="N6" s="4">
        <f>COUNTIF($G$3:$G$958,2017)</f>
        <v>0</v>
      </c>
    </row>
    <row r="7" spans="1:14" x14ac:dyDescent="0.2">
      <c r="A7">
        <v>31055869</v>
      </c>
      <c r="B7" t="s">
        <v>2542</v>
      </c>
      <c r="C7" t="s">
        <v>2543</v>
      </c>
      <c r="D7" t="s">
        <v>2544</v>
      </c>
      <c r="E7" t="s">
        <v>189</v>
      </c>
      <c r="F7" t="s">
        <v>235</v>
      </c>
      <c r="G7">
        <v>2019</v>
      </c>
      <c r="H7" s="2">
        <v>43591</v>
      </c>
      <c r="I7" t="s">
        <v>2545</v>
      </c>
      <c r="K7" t="s">
        <v>2546</v>
      </c>
      <c r="M7" s="4">
        <v>2016</v>
      </c>
      <c r="N7" s="4">
        <f>COUNTIF($G$3:$G$958,2016)</f>
        <v>0</v>
      </c>
    </row>
    <row r="8" spans="1:14" x14ac:dyDescent="0.2">
      <c r="A8">
        <v>30549238</v>
      </c>
      <c r="B8" t="s">
        <v>2547</v>
      </c>
      <c r="C8" t="s">
        <v>2548</v>
      </c>
      <c r="D8" t="s">
        <v>2549</v>
      </c>
      <c r="E8" t="s">
        <v>2550</v>
      </c>
      <c r="F8" t="s">
        <v>235</v>
      </c>
      <c r="G8">
        <v>2019</v>
      </c>
      <c r="H8" s="2">
        <v>43449</v>
      </c>
      <c r="I8" t="s">
        <v>2551</v>
      </c>
      <c r="K8" t="s">
        <v>2552</v>
      </c>
      <c r="M8" s="4">
        <v>2015</v>
      </c>
      <c r="N8" s="4">
        <f>COUNTIF($G$3:$G$958,2015)</f>
        <v>0</v>
      </c>
    </row>
    <row r="9" spans="1:14" x14ac:dyDescent="0.2">
      <c r="A9">
        <v>30537191</v>
      </c>
      <c r="B9" t="s">
        <v>2553</v>
      </c>
      <c r="C9" t="s">
        <v>2554</v>
      </c>
      <c r="D9" t="s">
        <v>2555</v>
      </c>
      <c r="E9" t="s">
        <v>2556</v>
      </c>
      <c r="F9" t="s">
        <v>235</v>
      </c>
      <c r="G9">
        <v>2019</v>
      </c>
      <c r="H9" s="2">
        <v>43446</v>
      </c>
      <c r="I9" t="s">
        <v>2557</v>
      </c>
      <c r="K9" t="s">
        <v>2558</v>
      </c>
      <c r="M9" s="4">
        <v>2014</v>
      </c>
      <c r="N9" s="4">
        <f>COUNTIF($G$3:$G$958,2014)</f>
        <v>0</v>
      </c>
    </row>
    <row r="10" spans="1:14" x14ac:dyDescent="0.2">
      <c r="M10" s="4">
        <v>2013</v>
      </c>
      <c r="N10" s="4">
        <f>COUNTIF($G$3:$G$958,2013)</f>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00D45-B604-704E-BFD9-CC4E04A833E6}">
  <dimension ref="A1:AB143"/>
  <sheetViews>
    <sheetView workbookViewId="0">
      <selection activeCell="A2" sqref="A2"/>
    </sheetView>
  </sheetViews>
  <sheetFormatPr baseColWidth="10" defaultRowHeight="16" x14ac:dyDescent="0.2"/>
  <sheetData>
    <row r="1" spans="1:28" x14ac:dyDescent="0.2">
      <c r="A1" t="s">
        <v>156</v>
      </c>
      <c r="B1" t="s">
        <v>5</v>
      </c>
      <c r="C1" t="s">
        <v>157</v>
      </c>
      <c r="D1" t="s">
        <v>158</v>
      </c>
      <c r="E1" t="s">
        <v>159</v>
      </c>
      <c r="F1" t="s">
        <v>160</v>
      </c>
      <c r="G1" t="s">
        <v>161</v>
      </c>
      <c r="H1" t="s">
        <v>162</v>
      </c>
      <c r="I1" t="s">
        <v>163</v>
      </c>
      <c r="J1" t="s">
        <v>164</v>
      </c>
      <c r="K1" t="s">
        <v>165</v>
      </c>
      <c r="M1" t="s">
        <v>2766</v>
      </c>
      <c r="N1" t="s">
        <v>156</v>
      </c>
      <c r="O1" t="str">
        <f>B1</f>
        <v>Title</v>
      </c>
      <c r="P1" t="str">
        <f t="shared" ref="P1:S1" si="0">C1</f>
        <v>Authors</v>
      </c>
      <c r="Q1" t="str">
        <f t="shared" si="0"/>
        <v>Citation</v>
      </c>
      <c r="R1" t="str">
        <f t="shared" si="0"/>
        <v>First Author</v>
      </c>
      <c r="S1" t="str">
        <f t="shared" si="0"/>
        <v>Journal/Book</v>
      </c>
      <c r="T1" t="str">
        <f>G1</f>
        <v>Publication Year</v>
      </c>
      <c r="U1" t="str">
        <f t="shared" ref="U1" si="1">H1</f>
        <v>Create Date</v>
      </c>
      <c r="V1" t="str">
        <f t="shared" ref="V1" si="2">I1</f>
        <v>PMCID</v>
      </c>
      <c r="W1" t="str">
        <f>J1</f>
        <v>NIHMS ID</v>
      </c>
      <c r="X1" t="str">
        <f t="shared" ref="X1" si="3">K1</f>
        <v>DOI</v>
      </c>
    </row>
    <row r="2" spans="1:28" x14ac:dyDescent="0.2">
      <c r="A2">
        <v>32244128</v>
      </c>
      <c r="B2" t="s">
        <v>1672</v>
      </c>
      <c r="C2" t="s">
        <v>1673</v>
      </c>
      <c r="D2" t="s">
        <v>1674</v>
      </c>
      <c r="E2" t="s">
        <v>1675</v>
      </c>
      <c r="F2" t="s">
        <v>1676</v>
      </c>
      <c r="G2">
        <v>2020</v>
      </c>
      <c r="H2" s="2">
        <v>43925</v>
      </c>
      <c r="I2" t="s">
        <v>1677</v>
      </c>
      <c r="K2" t="s">
        <v>1678</v>
      </c>
      <c r="N2">
        <v>32244128</v>
      </c>
      <c r="O2" t="str">
        <f>VLOOKUP($N2, $A:$K, 2, FALSE)</f>
        <v>Liver fluke granulin promotes extracellular vesicle-mediated crosstalk and cellular microenvironment conducive to cholangiocarcinoma</v>
      </c>
      <c r="P2" t="str">
        <f>VLOOKUP($N2, $A:$K, 3, FALSE)</f>
        <v>Arunsan P, Chaidee A, Cochran CJ, Mann VH, Tanno T, Kumkhaek C, Smout MJ, Karinshak SE, Rodpai R, Sotillo J, Loukas A, Laha T, Brindley PJ, Ittiprasert W.</v>
      </c>
      <c r="Q2" t="str">
        <f>VLOOKUP($N2, $A:$K, 4, FALSE)</f>
        <v>Neoplasia. 2020 May;22(5):203-216. doi: 10.1016/j.neo.2020.02.004. Epub 2020 Mar 31.</v>
      </c>
      <c r="R2" t="str">
        <f>VLOOKUP($N2, $A:$K, 5, FALSE)</f>
        <v>Arunsan P</v>
      </c>
      <c r="S2" t="str">
        <f>VLOOKUP($N2, $A:$K, 6, FALSE)</f>
        <v>Neoplasia</v>
      </c>
      <c r="T2">
        <f>VLOOKUP($N2, $A:$K, 7, FALSE)</f>
        <v>2020</v>
      </c>
      <c r="U2">
        <f>VLOOKUP($N2, $A:$K, 8, FALSE)</f>
        <v>43925</v>
      </c>
      <c r="V2" t="str">
        <f>VLOOKUP($N2, $A:$K, 9, FALSE)</f>
        <v>PMC7118280</v>
      </c>
      <c r="W2">
        <f>VLOOKUP($N2, $A:$K, 10, FALSE)</f>
        <v>0</v>
      </c>
      <c r="X2" t="str">
        <f>VLOOKUP($N2, $A:$K, 11, FALSE)</f>
        <v>10.1016/j.neo.2020.02.004</v>
      </c>
      <c r="AA2" s="4">
        <v>2020</v>
      </c>
      <c r="AB2" s="4">
        <f>COUNTIF(T:T,2020)</f>
        <v>22</v>
      </c>
    </row>
    <row r="3" spans="1:28" x14ac:dyDescent="0.2">
      <c r="A3">
        <v>32170079</v>
      </c>
      <c r="B3" t="s">
        <v>1679</v>
      </c>
      <c r="C3" t="s">
        <v>1680</v>
      </c>
      <c r="D3" t="s">
        <v>1681</v>
      </c>
      <c r="E3" t="s">
        <v>1682</v>
      </c>
      <c r="F3" t="s">
        <v>197</v>
      </c>
      <c r="G3">
        <v>2020</v>
      </c>
      <c r="H3" s="2">
        <v>43905</v>
      </c>
      <c r="I3" t="s">
        <v>1683</v>
      </c>
      <c r="K3" t="s">
        <v>1684</v>
      </c>
      <c r="N3">
        <v>32170079</v>
      </c>
      <c r="O3" t="str">
        <f t="shared" ref="O3:O66" si="4">VLOOKUP(N3, A:K, 2, FALSE)</f>
        <v>Extracellular nanovesicles for packaging of CRISPR-Cas9 protein and sgRNA to induce therapeutic exon skipping</v>
      </c>
      <c r="P3" t="str">
        <f t="shared" ref="P3:P66" si="5">VLOOKUP($N3, $A:$K, 3, FALSE)</f>
        <v>Gee P, Lung MSY, Okuzaki Y, Sasakawa N, Iguchi T, Makita Y, Hozumi H, Miura Y, Yang LF, Iwasaki M, Wang XH, Waller MA, Shirai N, Abe YO, Fujita Y, Watanabe K, Kagita A, Iwabuchi KA, Yasuda M, Xu H, Noda T, Komano J, Sakurai H, Inukai N, Hotta A.</v>
      </c>
      <c r="Q3" t="str">
        <f t="shared" ref="Q3:Q66" si="6">VLOOKUP($N3, $A:$K, 4, FALSE)</f>
        <v>Nat Commun. 2020 Mar 13;11(1):1334. doi: 10.1038/s41467-020-14957-y.</v>
      </c>
      <c r="R3" t="str">
        <f t="shared" ref="R3:R66" si="7">VLOOKUP($N3, $A:$K, 5, FALSE)</f>
        <v>Gee P</v>
      </c>
      <c r="S3" t="str">
        <f t="shared" ref="S3:S66" si="8">VLOOKUP($N3, $A:$K, 6, FALSE)</f>
        <v>Nat Commun</v>
      </c>
      <c r="T3">
        <f t="shared" ref="T3:T66" si="9">VLOOKUP($N3, $A:$K, 7, FALSE)</f>
        <v>2020</v>
      </c>
      <c r="U3">
        <f t="shared" ref="U3:U66" si="10">VLOOKUP($N3, $A:$K, 8, FALSE)</f>
        <v>43905</v>
      </c>
      <c r="V3" t="str">
        <f t="shared" ref="V3:V66" si="11">VLOOKUP($N3, $A:$K, 9, FALSE)</f>
        <v>PMC7070030</v>
      </c>
      <c r="W3">
        <f t="shared" ref="W3:W66" si="12">VLOOKUP($N3, $A:$K, 10, FALSE)</f>
        <v>0</v>
      </c>
      <c r="X3" t="str">
        <f t="shared" ref="X3:X66" si="13">VLOOKUP($N3, $A:$K, 11, FALSE)</f>
        <v>10.1038/s41467-020-14957-y</v>
      </c>
      <c r="AA3" s="4">
        <v>2019</v>
      </c>
      <c r="AB3" s="4">
        <f>COUNTIF(T:T,2019)</f>
        <v>54</v>
      </c>
    </row>
    <row r="4" spans="1:28" x14ac:dyDescent="0.2">
      <c r="A4">
        <v>32168334</v>
      </c>
      <c r="B4" t="s">
        <v>1685</v>
      </c>
      <c r="C4" t="s">
        <v>1686</v>
      </c>
      <c r="D4" t="s">
        <v>1687</v>
      </c>
      <c r="E4" t="s">
        <v>1688</v>
      </c>
      <c r="F4" t="s">
        <v>573</v>
      </c>
      <c r="G4">
        <v>2020</v>
      </c>
      <c r="H4" s="2">
        <v>43904</v>
      </c>
      <c r="I4" t="s">
        <v>1689</v>
      </c>
      <c r="K4" t="s">
        <v>1690</v>
      </c>
      <c r="N4">
        <v>32168334</v>
      </c>
      <c r="O4" t="str">
        <f t="shared" si="4"/>
        <v>A fly model establishes distinct mechanisms for synthetic CRISPR/Cas9 sex distorters</v>
      </c>
      <c r="P4" t="str">
        <f t="shared" si="5"/>
        <v>Fasulo B, Meccariello A, Morgan M, Borufka C, Papathanos PA, Windbichler N.</v>
      </c>
      <c r="Q4" t="str">
        <f t="shared" si="6"/>
        <v>PLoS Genet. 2020 Mar 13;16(3):e1008647. doi: 10.1371/journal.pgen.1008647. eCollection 2020 Mar.</v>
      </c>
      <c r="R4" t="str">
        <f t="shared" si="7"/>
        <v>Fasulo B</v>
      </c>
      <c r="S4" t="str">
        <f t="shared" si="8"/>
        <v>PLoS Genet</v>
      </c>
      <c r="T4">
        <f t="shared" si="9"/>
        <v>2020</v>
      </c>
      <c r="U4">
        <f t="shared" si="10"/>
        <v>43904</v>
      </c>
      <c r="V4" t="str">
        <f t="shared" si="11"/>
        <v>PMC7108745</v>
      </c>
      <c r="W4">
        <f t="shared" si="12"/>
        <v>0</v>
      </c>
      <c r="X4" t="str">
        <f t="shared" si="13"/>
        <v>10.1371/journal.pgen.1008647</v>
      </c>
      <c r="AA4" s="4">
        <v>2018</v>
      </c>
      <c r="AB4" s="4">
        <f>COUNTIF(T:T,2018)</f>
        <v>35</v>
      </c>
    </row>
    <row r="5" spans="1:28" x14ac:dyDescent="0.2">
      <c r="A5">
        <v>32160537</v>
      </c>
      <c r="B5" t="s">
        <v>1691</v>
      </c>
      <c r="C5" t="s">
        <v>1692</v>
      </c>
      <c r="D5" t="s">
        <v>1693</v>
      </c>
      <c r="E5" t="s">
        <v>1694</v>
      </c>
      <c r="F5" t="s">
        <v>1695</v>
      </c>
      <c r="G5">
        <v>2020</v>
      </c>
      <c r="H5" s="2">
        <v>43902</v>
      </c>
      <c r="I5" t="s">
        <v>1696</v>
      </c>
      <c r="J5" t="s">
        <v>1697</v>
      </c>
      <c r="K5" t="s">
        <v>1698</v>
      </c>
      <c r="N5">
        <v>32160537</v>
      </c>
      <c r="O5" t="str">
        <f t="shared" si="4"/>
        <v>Detection of Marker-Free Precision Genome Editing and Genetic Variation through the Capture of Genomic Signatures</v>
      </c>
      <c r="P5" t="str">
        <f t="shared" si="5"/>
        <v>Billon P, Nambiar TS, Hayward SB, Zafra MP, Schatoff EM, Oshima K, Dunbar A, Breinig M, Park YC, Ryu HS, Tschaharganeh DF, Levine RL, Baer R, Ferrando A, Dow LE, Ciccia A.</v>
      </c>
      <c r="Q5" t="str">
        <f t="shared" si="6"/>
        <v>Cell Rep. 2020 Mar 10;30(10):3280-3295.e6. doi: 10.1016/j.celrep.2020.02.068.</v>
      </c>
      <c r="R5" t="str">
        <f t="shared" si="7"/>
        <v>Billon P</v>
      </c>
      <c r="S5" t="str">
        <f t="shared" si="8"/>
        <v>Cell Rep</v>
      </c>
      <c r="T5">
        <f t="shared" si="9"/>
        <v>2020</v>
      </c>
      <c r="U5">
        <f t="shared" si="10"/>
        <v>43902</v>
      </c>
      <c r="V5" t="str">
        <f t="shared" si="11"/>
        <v>PMC7108696</v>
      </c>
      <c r="W5" t="str">
        <f t="shared" si="12"/>
        <v>NIHMS1574790</v>
      </c>
      <c r="X5" t="str">
        <f t="shared" si="13"/>
        <v>10.1016/j.celrep.2020.02.068</v>
      </c>
      <c r="AA5" s="4">
        <v>2017</v>
      </c>
      <c r="AB5" s="4">
        <f>COUNTIF(T:T,2017)</f>
        <v>26</v>
      </c>
    </row>
    <row r="6" spans="1:28" x14ac:dyDescent="0.2">
      <c r="A6">
        <v>32118203</v>
      </c>
      <c r="B6" t="s">
        <v>172</v>
      </c>
      <c r="C6" t="s">
        <v>173</v>
      </c>
      <c r="D6" t="s">
        <v>174</v>
      </c>
      <c r="E6" t="s">
        <v>175</v>
      </c>
      <c r="F6" t="s">
        <v>176</v>
      </c>
      <c r="G6">
        <v>2020</v>
      </c>
      <c r="H6" s="2">
        <v>43893</v>
      </c>
      <c r="I6" t="s">
        <v>177</v>
      </c>
      <c r="K6" t="s">
        <v>178</v>
      </c>
      <c r="N6">
        <v>32118203</v>
      </c>
      <c r="O6" t="str">
        <f t="shared" si="4"/>
        <v>CRISPRpic: fast and precise analysis for CRISPR-induced mutations via prefixed index counting</v>
      </c>
      <c r="P6" t="str">
        <f t="shared" si="5"/>
        <v>Lee H, Chang HY, Cho SW, Ji HP.</v>
      </c>
      <c r="Q6" t="str">
        <f t="shared" si="6"/>
        <v>NAR Genom Bioinform. 2020 Jun;2(2):lqaa012. doi: 10.1093/nargab/lqaa012. Epub 2020 Feb 21.</v>
      </c>
      <c r="R6" t="str">
        <f t="shared" si="7"/>
        <v>Lee H</v>
      </c>
      <c r="S6" t="str">
        <f t="shared" si="8"/>
        <v>NAR Genom Bioinform</v>
      </c>
      <c r="T6">
        <f t="shared" si="9"/>
        <v>2020</v>
      </c>
      <c r="U6">
        <f t="shared" si="10"/>
        <v>43893</v>
      </c>
      <c r="V6" t="str">
        <f t="shared" si="11"/>
        <v>PMC7034628</v>
      </c>
      <c r="W6">
        <f t="shared" si="12"/>
        <v>0</v>
      </c>
      <c r="X6" t="str">
        <f t="shared" si="13"/>
        <v>10.1093/nargab/lqaa012</v>
      </c>
      <c r="AA6" s="4">
        <v>2016</v>
      </c>
      <c r="AB6" s="4">
        <f>COUNTIF(T:T,2016)</f>
        <v>1</v>
      </c>
    </row>
    <row r="7" spans="1:28" x14ac:dyDescent="0.2">
      <c r="A7">
        <v>32095533</v>
      </c>
      <c r="B7" t="s">
        <v>1699</v>
      </c>
      <c r="C7" t="s">
        <v>1700</v>
      </c>
      <c r="D7" t="s">
        <v>1701</v>
      </c>
      <c r="E7" t="s">
        <v>1702</v>
      </c>
      <c r="F7" t="s">
        <v>385</v>
      </c>
      <c r="G7">
        <v>2020</v>
      </c>
      <c r="H7" s="2">
        <v>43887</v>
      </c>
      <c r="I7" t="s">
        <v>1703</v>
      </c>
      <c r="K7" t="s">
        <v>1704</v>
      </c>
      <c r="N7">
        <v>32095533</v>
      </c>
      <c r="O7" t="str">
        <f t="shared" si="4"/>
        <v>Editing a Œ≥-globin repressor binding site restores fetal hemoglobin synthesis and corrects the sickle cell disease phenotype</v>
      </c>
      <c r="P7" t="str">
        <f t="shared" si="5"/>
        <v>Weber L, Frati G, Felix T, Hardouin G, Casini A, Wollenschlaeger C, Meneghini V, Masson C, De Cian A, Chalumeau A, Mavilio F, Amendola M, Andre-Schmutz I, Cereseto A, El Nemer W, Concordet JP, Giovannangeli C, Cavazzana M, Miccio A.</v>
      </c>
      <c r="Q7" t="str">
        <f t="shared" si="6"/>
        <v>Sci Adv. 2020 Feb 12;6(7):eaay9392. doi: 10.1126/sciadv.aay9392. eCollection 2020 Feb.</v>
      </c>
      <c r="R7" t="str">
        <f t="shared" si="7"/>
        <v>Weber L</v>
      </c>
      <c r="S7" t="str">
        <f t="shared" si="8"/>
        <v>Sci Adv</v>
      </c>
      <c r="T7">
        <f t="shared" si="9"/>
        <v>2020</v>
      </c>
      <c r="U7">
        <f t="shared" si="10"/>
        <v>43887</v>
      </c>
      <c r="V7" t="str">
        <f t="shared" si="11"/>
        <v>PMC7015694</v>
      </c>
      <c r="W7">
        <f t="shared" si="12"/>
        <v>0</v>
      </c>
      <c r="X7" t="str">
        <f t="shared" si="13"/>
        <v>10.1126/sciadv.aay9392</v>
      </c>
      <c r="AA7" s="4">
        <v>2015</v>
      </c>
      <c r="AB7" s="4">
        <f>COUNTIF(T:T,2015)</f>
        <v>0</v>
      </c>
    </row>
    <row r="8" spans="1:28" x14ac:dyDescent="0.2">
      <c r="A8">
        <v>32060267</v>
      </c>
      <c r="B8" t="s">
        <v>1705</v>
      </c>
      <c r="C8" t="s">
        <v>1706</v>
      </c>
      <c r="D8" t="s">
        <v>1707</v>
      </c>
      <c r="E8" t="s">
        <v>1708</v>
      </c>
      <c r="F8" t="s">
        <v>197</v>
      </c>
      <c r="G8">
        <v>2020</v>
      </c>
      <c r="H8" s="2">
        <v>43877</v>
      </c>
      <c r="I8" t="s">
        <v>1709</v>
      </c>
      <c r="K8" t="s">
        <v>1710</v>
      </c>
      <c r="N8">
        <v>32060267</v>
      </c>
      <c r="O8" t="str">
        <f t="shared" si="4"/>
        <v>MYCN amplification and ATRX mutations are incompatible in neuroblastoma</v>
      </c>
      <c r="P8" t="str">
        <f t="shared" si="5"/>
        <v>Zeineldin M, Federico S, Chen X, Fan Y, Xu B, Stewart E, Zhou X, Jeon J, Griffiths L, Nguyen R, Norrie J, Easton J, Mulder H, Yergeau D, Liu Y, Wu J, Van Ryn C, Naranjo A, Hogarty MD, Kami≈Ñski MM, Valentine M, Pruett-Miller SM, Pappo A, Zhang J, Clay MR, Bahrami A, Vogel P, Lee S, Shelat A, Sarthy JF, Meers MP, George RE, Mardis ER, Wilson RK, Henikoff S, Downing JR, Dyer MA.</v>
      </c>
      <c r="Q8" t="str">
        <f t="shared" si="6"/>
        <v>Nat Commun. 2020 Feb 14;11(1):913. doi: 10.1038/s41467-020-14682-6.</v>
      </c>
      <c r="R8" t="str">
        <f t="shared" si="7"/>
        <v>Zeineldin M</v>
      </c>
      <c r="S8" t="str">
        <f t="shared" si="8"/>
        <v>Nat Commun</v>
      </c>
      <c r="T8">
        <f t="shared" si="9"/>
        <v>2020</v>
      </c>
      <c r="U8">
        <f t="shared" si="10"/>
        <v>43877</v>
      </c>
      <c r="V8" t="str">
        <f t="shared" si="11"/>
        <v>PMC7021759</v>
      </c>
      <c r="W8">
        <f t="shared" si="12"/>
        <v>0</v>
      </c>
      <c r="X8" t="str">
        <f t="shared" si="13"/>
        <v>10.1038/s41467-020-14682-6</v>
      </c>
      <c r="AA8" s="4">
        <v>2014</v>
      </c>
      <c r="AB8" s="4">
        <f>COUNTIF(T:T,2014)</f>
        <v>0</v>
      </c>
    </row>
    <row r="9" spans="1:28" x14ac:dyDescent="0.2">
      <c r="A9">
        <v>32039406</v>
      </c>
      <c r="B9" t="s">
        <v>1711</v>
      </c>
      <c r="C9" t="s">
        <v>1712</v>
      </c>
      <c r="D9" t="s">
        <v>1713</v>
      </c>
      <c r="E9" t="s">
        <v>1714</v>
      </c>
      <c r="F9" t="s">
        <v>1715</v>
      </c>
      <c r="G9">
        <v>2019</v>
      </c>
      <c r="H9" s="2">
        <v>43872</v>
      </c>
      <c r="I9" t="s">
        <v>1716</v>
      </c>
      <c r="K9" t="s">
        <v>1717</v>
      </c>
      <c r="N9">
        <v>32039406</v>
      </c>
      <c r="O9" t="str">
        <f t="shared" si="4"/>
        <v>Efficient in¬†vivo editing of OTC-deficient patient-derived primary human hepatocytes</v>
      </c>
      <c r="P9" t="str">
        <f t="shared" si="5"/>
        <v>Ginn SL, Amaya AK, Liao SHY, Zhu E, Cunningham SC, Lee M, Hallwirth CV, Logan GJ, Tay SS, Cesare AJ, Pickett HA, Grompe M, Dilworth K, Lisowski L, Alexander IE.</v>
      </c>
      <c r="Q9" t="str">
        <f t="shared" si="6"/>
        <v>JHEP Rep. 2019 Dec 27;2(1):100065. doi: 10.1016/j.jhepr.2019.100065. eCollection 2020 Feb.</v>
      </c>
      <c r="R9" t="str">
        <f t="shared" si="7"/>
        <v>Ginn SL</v>
      </c>
      <c r="S9" t="str">
        <f t="shared" si="8"/>
        <v>JHEP Rep</v>
      </c>
      <c r="T9">
        <f t="shared" si="9"/>
        <v>2019</v>
      </c>
      <c r="U9">
        <f t="shared" si="10"/>
        <v>43872</v>
      </c>
      <c r="V9" t="str">
        <f t="shared" si="11"/>
        <v>PMC7005564</v>
      </c>
      <c r="W9">
        <f t="shared" si="12"/>
        <v>0</v>
      </c>
      <c r="X9" t="str">
        <f t="shared" si="13"/>
        <v>10.1016/j.jhepr.2019.100065</v>
      </c>
      <c r="AA9" s="4">
        <v>2013</v>
      </c>
      <c r="AB9" s="4">
        <f>COUNTIF(T:T,2013)</f>
        <v>0</v>
      </c>
    </row>
    <row r="10" spans="1:28" x14ac:dyDescent="0.2">
      <c r="A10">
        <v>32000033</v>
      </c>
      <c r="B10" t="s">
        <v>1718</v>
      </c>
      <c r="C10" t="s">
        <v>1719</v>
      </c>
      <c r="D10" t="s">
        <v>1720</v>
      </c>
      <c r="E10" t="s">
        <v>1721</v>
      </c>
      <c r="F10" t="s">
        <v>648</v>
      </c>
      <c r="G10">
        <v>2020</v>
      </c>
      <c r="H10" s="2">
        <v>43861</v>
      </c>
      <c r="I10" t="s">
        <v>1722</v>
      </c>
      <c r="K10" t="s">
        <v>1723</v>
      </c>
      <c r="N10">
        <v>32000033</v>
      </c>
      <c r="O10" t="str">
        <f t="shared" si="4"/>
        <v>A Small Molecule-Controlled Cas9 Repressible System</v>
      </c>
      <c r="P10" t="str">
        <f t="shared" si="5"/>
        <v>Wu Y, Yang L, Chang T, Kandeel F, Yee JK.</v>
      </c>
      <c r="Q10" t="str">
        <f t="shared" si="6"/>
        <v>Mol Ther Nucleic Acids. 2020 Mar 6;19:922-932. doi: 10.1016/j.omtn.2019.12.026. Epub 2020 Jan 10.</v>
      </c>
      <c r="R10" t="str">
        <f t="shared" si="7"/>
        <v>Wu Y</v>
      </c>
      <c r="S10" t="str">
        <f t="shared" si="8"/>
        <v>Mol Ther Nucleic Acids</v>
      </c>
      <c r="T10">
        <f t="shared" si="9"/>
        <v>2020</v>
      </c>
      <c r="U10">
        <f t="shared" si="10"/>
        <v>43861</v>
      </c>
      <c r="V10" t="str">
        <f t="shared" si="11"/>
        <v>PMC7063486</v>
      </c>
      <c r="W10">
        <f t="shared" si="12"/>
        <v>0</v>
      </c>
      <c r="X10" t="str">
        <f t="shared" si="13"/>
        <v>10.1016/j.omtn.2019.12.026</v>
      </c>
    </row>
    <row r="11" spans="1:28" x14ac:dyDescent="0.2">
      <c r="A11">
        <v>31970201</v>
      </c>
      <c r="B11" t="s">
        <v>1724</v>
      </c>
      <c r="C11" t="s">
        <v>1725</v>
      </c>
      <c r="D11" t="s">
        <v>1726</v>
      </c>
      <c r="E11" t="s">
        <v>1727</v>
      </c>
      <c r="F11" t="s">
        <v>1728</v>
      </c>
      <c r="G11">
        <v>2019</v>
      </c>
      <c r="H11" s="2">
        <v>43854</v>
      </c>
      <c r="I11" t="s">
        <v>1729</v>
      </c>
      <c r="K11" t="s">
        <v>1730</v>
      </c>
      <c r="N11">
        <v>31970201</v>
      </c>
      <c r="O11" t="str">
        <f t="shared" si="4"/>
        <v>AAV-Mediated CRISPR/Cas9 Gene Editing in Murine Phenylketonuria</v>
      </c>
      <c r="P11" t="str">
        <f t="shared" si="5"/>
        <v>Richards DY, Winn SR, Dudley S, Nygaard S, Mighell TL, Grompe M, Harding CO.</v>
      </c>
      <c r="Q11" t="str">
        <f t="shared" si="6"/>
        <v>Mol Ther Methods Clin Dev. 2019 Dec 24;17:234-245. doi: 10.1016/j.omtm.2019.12.004. eCollection 2020 Jun 12.</v>
      </c>
      <c r="R11" t="str">
        <f t="shared" si="7"/>
        <v>Richards DY</v>
      </c>
      <c r="S11" t="str">
        <f t="shared" si="8"/>
        <v>Mol Ther Methods Clin Dev</v>
      </c>
      <c r="T11">
        <f t="shared" si="9"/>
        <v>2019</v>
      </c>
      <c r="U11">
        <f t="shared" si="10"/>
        <v>43854</v>
      </c>
      <c r="V11" t="str">
        <f t="shared" si="11"/>
        <v>PMC6962637</v>
      </c>
      <c r="W11">
        <f t="shared" si="12"/>
        <v>0</v>
      </c>
      <c r="X11" t="str">
        <f t="shared" si="13"/>
        <v>10.1016/j.omtm.2019.12.004</v>
      </c>
    </row>
    <row r="12" spans="1:28" x14ac:dyDescent="0.2">
      <c r="A12">
        <v>31937797</v>
      </c>
      <c r="B12" t="s">
        <v>1731</v>
      </c>
      <c r="C12" t="s">
        <v>1732</v>
      </c>
      <c r="D12" t="s">
        <v>1733</v>
      </c>
      <c r="E12" t="s">
        <v>1734</v>
      </c>
      <c r="F12" t="s">
        <v>190</v>
      </c>
      <c r="G12">
        <v>2020</v>
      </c>
      <c r="H12" s="2">
        <v>43846</v>
      </c>
      <c r="I12" t="s">
        <v>1735</v>
      </c>
      <c r="K12" t="s">
        <v>1736</v>
      </c>
      <c r="N12">
        <v>31937797</v>
      </c>
      <c r="O12" t="str">
        <f t="shared" si="4"/>
        <v>Haspin-dependent and independent effects of the kinase inhibitor 5-Iodotubercidin on self-renewal and differentiation</v>
      </c>
      <c r="P12" t="str">
        <f t="shared" si="5"/>
        <v>Karanika E, Soupsana K, Christogianni A, Stellas D, Klinakis A, Politou AS, Georgatos S.</v>
      </c>
      <c r="Q12" t="str">
        <f t="shared" si="6"/>
        <v>Sci Rep. 2020 Jan 14;10(1):232. doi: 10.1038/s41598-019-54350-4.</v>
      </c>
      <c r="R12" t="str">
        <f t="shared" si="7"/>
        <v>Karanika E</v>
      </c>
      <c r="S12" t="str">
        <f t="shared" si="8"/>
        <v>Sci Rep</v>
      </c>
      <c r="T12">
        <f t="shared" si="9"/>
        <v>2020</v>
      </c>
      <c r="U12">
        <f t="shared" si="10"/>
        <v>43846</v>
      </c>
      <c r="V12" t="str">
        <f t="shared" si="11"/>
        <v>PMC6959359</v>
      </c>
      <c r="W12">
        <f t="shared" si="12"/>
        <v>0</v>
      </c>
      <c r="X12" t="str">
        <f t="shared" si="13"/>
        <v>10.1038/s41598-019-54350-4</v>
      </c>
    </row>
    <row r="13" spans="1:28" x14ac:dyDescent="0.2">
      <c r="A13">
        <v>31934849</v>
      </c>
      <c r="B13" t="s">
        <v>1737</v>
      </c>
      <c r="C13" t="s">
        <v>1738</v>
      </c>
      <c r="D13" t="s">
        <v>1739</v>
      </c>
      <c r="E13" t="s">
        <v>1740</v>
      </c>
      <c r="F13" t="s">
        <v>305</v>
      </c>
      <c r="G13">
        <v>2020</v>
      </c>
      <c r="H13" s="2">
        <v>43845</v>
      </c>
      <c r="I13" t="s">
        <v>1741</v>
      </c>
      <c r="K13" t="s">
        <v>1742</v>
      </c>
      <c r="N13">
        <v>31934849</v>
      </c>
      <c r="O13" t="str">
        <f t="shared" si="4"/>
        <v>Midkine is a dual regulator of wound epidermis development and inflammation during the initiation of limb regeneration</v>
      </c>
      <c r="P13" t="str">
        <f t="shared" si="5"/>
        <v>Tsai SL, Baselga-Garriga C, Melton DA.</v>
      </c>
      <c r="Q13" t="str">
        <f t="shared" si="6"/>
        <v>Elife. 2020 Jan 14;9:e50765. doi: 10.7554/eLife.50765.</v>
      </c>
      <c r="R13" t="str">
        <f t="shared" si="7"/>
        <v>Tsai SL</v>
      </c>
      <c r="S13" t="str">
        <f t="shared" si="8"/>
        <v>Elife</v>
      </c>
      <c r="T13">
        <f t="shared" si="9"/>
        <v>2020</v>
      </c>
      <c r="U13">
        <f t="shared" si="10"/>
        <v>43845</v>
      </c>
      <c r="V13" t="str">
        <f t="shared" si="11"/>
        <v>PMC6959999</v>
      </c>
      <c r="W13">
        <f t="shared" si="12"/>
        <v>0</v>
      </c>
      <c r="X13" t="str">
        <f t="shared" si="13"/>
        <v>10.7554/eLife.50765</v>
      </c>
    </row>
    <row r="14" spans="1:28" x14ac:dyDescent="0.2">
      <c r="A14">
        <v>31887661</v>
      </c>
      <c r="B14" t="s">
        <v>1743</v>
      </c>
      <c r="C14" t="s">
        <v>1744</v>
      </c>
      <c r="D14" t="s">
        <v>1745</v>
      </c>
      <c r="E14" t="s">
        <v>1746</v>
      </c>
      <c r="F14" t="s">
        <v>1536</v>
      </c>
      <c r="G14">
        <v>2020</v>
      </c>
      <c r="H14" s="2">
        <v>43830</v>
      </c>
      <c r="I14" t="s">
        <v>1747</v>
      </c>
      <c r="K14" t="s">
        <v>1748</v>
      </c>
      <c r="N14">
        <v>31887661</v>
      </c>
      <c r="O14" t="str">
        <f t="shared" si="4"/>
        <v>Ex¬†Vivo/In¬†vivo Gene Editing in Hepatocytes Using "All-in-One" CRISPR-Adeno-Associated Virus Vectors with a Self-Linearizing Repair Template</v>
      </c>
      <c r="P14" t="str">
        <f t="shared" si="5"/>
        <v>Krooss SA, Dai Z, Schmidt F, Rovai A, Fakhiri J, Dhingra A, Yuan Q, Yang T, Balakrishnan A, Steinbr√ºck L, Srivaratharajan S, Manns MP, Schambach A, Grimm D, Bohne J, Sharma AD, B√ºning H, Ott M.</v>
      </c>
      <c r="Q14" t="str">
        <f t="shared" si="6"/>
        <v>iScience. 2020 Jan 24;23(1):100764. doi: 10.1016/j.isci.2019.100764. Epub 2019 Dec 12.</v>
      </c>
      <c r="R14" t="str">
        <f t="shared" si="7"/>
        <v>Krooss SA</v>
      </c>
      <c r="S14" t="str">
        <f t="shared" si="8"/>
        <v>iScience</v>
      </c>
      <c r="T14">
        <f t="shared" si="9"/>
        <v>2020</v>
      </c>
      <c r="U14">
        <f t="shared" si="10"/>
        <v>43830</v>
      </c>
      <c r="V14" t="str">
        <f t="shared" si="11"/>
        <v>PMC6941859</v>
      </c>
      <c r="W14">
        <f t="shared" si="12"/>
        <v>0</v>
      </c>
      <c r="X14" t="str">
        <f t="shared" si="13"/>
        <v>10.1016/j.isci.2019.100764</v>
      </c>
    </row>
    <row r="15" spans="1:28" x14ac:dyDescent="0.2">
      <c r="A15">
        <v>31877162</v>
      </c>
      <c r="B15" t="s">
        <v>179</v>
      </c>
      <c r="C15" t="s">
        <v>180</v>
      </c>
      <c r="D15" t="s">
        <v>181</v>
      </c>
      <c r="E15" t="s">
        <v>182</v>
      </c>
      <c r="F15" t="s">
        <v>183</v>
      </c>
      <c r="G15">
        <v>2019</v>
      </c>
      <c r="H15" s="2">
        <v>43826</v>
      </c>
      <c r="I15" t="s">
        <v>184</v>
      </c>
      <c r="K15" t="s">
        <v>185</v>
      </c>
      <c r="N15">
        <v>31877162</v>
      </c>
      <c r="O15" t="str">
        <f t="shared" si="4"/>
        <v>AlleleProfileR: A versatile tool to identify and profile sequence variants in edited genomes</v>
      </c>
      <c r="P15" t="str">
        <f t="shared" si="5"/>
        <v>Bruyneel AAN, Colas AR, Karakikes I, Mercola M.</v>
      </c>
      <c r="Q15" t="str">
        <f t="shared" si="6"/>
        <v>PLoS One. 2019 Dec 26;14(12):e0226694. doi: 10.1371/journal.pone.0226694. eCollection 2019.</v>
      </c>
      <c r="R15" t="str">
        <f t="shared" si="7"/>
        <v>Bruyneel AAN</v>
      </c>
      <c r="S15" t="str">
        <f t="shared" si="8"/>
        <v>PLoS One</v>
      </c>
      <c r="T15">
        <f t="shared" si="9"/>
        <v>2019</v>
      </c>
      <c r="U15">
        <f t="shared" si="10"/>
        <v>43826</v>
      </c>
      <c r="V15" t="str">
        <f t="shared" si="11"/>
        <v>PMC6932767</v>
      </c>
      <c r="W15">
        <f t="shared" si="12"/>
        <v>0</v>
      </c>
      <c r="X15" t="str">
        <f t="shared" si="13"/>
        <v>10.1371/journal.pone.0226694</v>
      </c>
    </row>
    <row r="16" spans="1:28" x14ac:dyDescent="0.2">
      <c r="A16">
        <v>31856197</v>
      </c>
      <c r="B16" t="s">
        <v>1749</v>
      </c>
      <c r="C16" t="s">
        <v>1750</v>
      </c>
      <c r="D16" t="s">
        <v>1751</v>
      </c>
      <c r="E16" t="s">
        <v>1752</v>
      </c>
      <c r="F16" t="s">
        <v>183</v>
      </c>
      <c r="G16">
        <v>2019</v>
      </c>
      <c r="H16" s="2">
        <v>43819</v>
      </c>
      <c r="I16" t="s">
        <v>1753</v>
      </c>
      <c r="K16" t="s">
        <v>1754</v>
      </c>
      <c r="N16">
        <v>31856197</v>
      </c>
      <c r="O16" t="str">
        <f t="shared" si="4"/>
        <v>High throughput, efficacious gene editing &amp; genome surveillance in Chinese hamster ovary cells</v>
      </c>
      <c r="P16" t="str">
        <f t="shared" si="5"/>
        <v>Huhn SC, Ou Y, Kumar A, Liu R, Du Z.</v>
      </c>
      <c r="Q16" t="str">
        <f t="shared" si="6"/>
        <v>PLoS One. 2019 Dec 19;14(12):e0218653. doi: 10.1371/journal.pone.0218653. eCollection 2019.</v>
      </c>
      <c r="R16" t="str">
        <f t="shared" si="7"/>
        <v>Huhn SC</v>
      </c>
      <c r="S16" t="str">
        <f t="shared" si="8"/>
        <v>PLoS One</v>
      </c>
      <c r="T16">
        <f t="shared" si="9"/>
        <v>2019</v>
      </c>
      <c r="U16">
        <f t="shared" si="10"/>
        <v>43819</v>
      </c>
      <c r="V16" t="str">
        <f t="shared" si="11"/>
        <v>PMC6922373</v>
      </c>
      <c r="W16">
        <f t="shared" si="12"/>
        <v>0</v>
      </c>
      <c r="X16" t="str">
        <f t="shared" si="13"/>
        <v>10.1371/journal.pone.0218653</v>
      </c>
    </row>
    <row r="17" spans="1:24" x14ac:dyDescent="0.2">
      <c r="A17">
        <v>31827197</v>
      </c>
      <c r="B17" t="s">
        <v>186</v>
      </c>
      <c r="C17" t="s">
        <v>187</v>
      </c>
      <c r="D17" t="s">
        <v>188</v>
      </c>
      <c r="E17" t="s">
        <v>189</v>
      </c>
      <c r="F17" t="s">
        <v>190</v>
      </c>
      <c r="G17">
        <v>2019</v>
      </c>
      <c r="H17" s="2">
        <v>43812</v>
      </c>
      <c r="I17" t="s">
        <v>191</v>
      </c>
      <c r="K17" t="s">
        <v>192</v>
      </c>
      <c r="N17">
        <v>31827197</v>
      </c>
      <c r="O17" t="str">
        <f t="shared" si="4"/>
        <v>A qPCR method for genome editing efficiency determination and single-cell clone screening in human cells</v>
      </c>
      <c r="P17" t="str">
        <f t="shared" si="5"/>
        <v>Li B, Ren N, Yang L, Liu J, Huang Q.</v>
      </c>
      <c r="Q17" t="str">
        <f t="shared" si="6"/>
        <v>Sci Rep. 2019 Dec 11;9(1):18877. doi: 10.1038/s41598-019-55463-6.</v>
      </c>
      <c r="R17" t="str">
        <f t="shared" si="7"/>
        <v>Li B</v>
      </c>
      <c r="S17" t="str">
        <f t="shared" si="8"/>
        <v>Sci Rep</v>
      </c>
      <c r="T17">
        <f t="shared" si="9"/>
        <v>2019</v>
      </c>
      <c r="U17">
        <f t="shared" si="10"/>
        <v>43812</v>
      </c>
      <c r="V17" t="str">
        <f t="shared" si="11"/>
        <v>PMC6906436</v>
      </c>
      <c r="W17">
        <f t="shared" si="12"/>
        <v>0</v>
      </c>
      <c r="X17" t="str">
        <f t="shared" si="13"/>
        <v>10.1038/s41598-019-55463-6</v>
      </c>
    </row>
    <row r="18" spans="1:24" x14ac:dyDescent="0.2">
      <c r="A18">
        <v>31754336</v>
      </c>
      <c r="B18" t="s">
        <v>1288</v>
      </c>
      <c r="C18" t="s">
        <v>1289</v>
      </c>
      <c r="D18" t="s">
        <v>1290</v>
      </c>
      <c r="E18" t="s">
        <v>1291</v>
      </c>
      <c r="F18" t="s">
        <v>247</v>
      </c>
      <c r="G18">
        <v>2019</v>
      </c>
      <c r="H18" s="2">
        <v>43792</v>
      </c>
      <c r="I18" t="s">
        <v>1292</v>
      </c>
      <c r="K18" t="s">
        <v>1293</v>
      </c>
      <c r="N18">
        <v>31754336</v>
      </c>
      <c r="O18" t="str">
        <f t="shared" si="4"/>
        <v>Evaluation of the effects of sequence length and microsatellite instability on single-guide RNA activity and specificity</v>
      </c>
      <c r="P18" t="str">
        <f t="shared" si="5"/>
        <v>Zhao C, Wang Y, Nie X, Han X, Liu H, Li G, Yang G, Ruan J, Ma Y, Li X, Cheng H, Zhao S, Fang Y, Xie S.</v>
      </c>
      <c r="Q18" t="str">
        <f t="shared" si="6"/>
        <v>Int J Biol Sci. 2019 Oct 3;15(12):2641-2653. doi: 10.7150/ijbs.37152. eCollection 2019.</v>
      </c>
      <c r="R18" t="str">
        <f t="shared" si="7"/>
        <v>Zhao C</v>
      </c>
      <c r="S18" t="str">
        <f t="shared" si="8"/>
        <v>Int J Biol Sci</v>
      </c>
      <c r="T18">
        <f t="shared" si="9"/>
        <v>2019</v>
      </c>
      <c r="U18">
        <f t="shared" si="10"/>
        <v>43792</v>
      </c>
      <c r="V18" t="str">
        <f t="shared" si="11"/>
        <v>PMC6854370</v>
      </c>
      <c r="W18">
        <f t="shared" si="12"/>
        <v>0</v>
      </c>
      <c r="X18" t="str">
        <f t="shared" si="13"/>
        <v>10.7150/ijbs.37152</v>
      </c>
    </row>
    <row r="19" spans="1:24" x14ac:dyDescent="0.2">
      <c r="A19">
        <v>31684940</v>
      </c>
      <c r="B19" t="s">
        <v>1755</v>
      </c>
      <c r="C19" t="s">
        <v>1756</v>
      </c>
      <c r="D19" t="s">
        <v>1757</v>
      </c>
      <c r="E19" t="s">
        <v>1758</v>
      </c>
      <c r="F19" t="s">
        <v>1759</v>
      </c>
      <c r="G19">
        <v>2019</v>
      </c>
      <c r="H19" s="2">
        <v>43775</v>
      </c>
      <c r="I19" t="s">
        <v>1760</v>
      </c>
      <c r="K19" t="s">
        <v>1761</v>
      </c>
      <c r="N19">
        <v>31684940</v>
      </c>
      <c r="O19" t="str">
        <f t="shared" si="4"/>
        <v>gRNA validation for wheat genome editing with the CRISPR-Cas9 system</v>
      </c>
      <c r="P19" t="str">
        <f t="shared" si="5"/>
        <v>Arndell T, Sharma N, Langridge P, Baumann U, Watson-Haigh NS, Whitford R.</v>
      </c>
      <c r="Q19" t="str">
        <f t="shared" si="6"/>
        <v>BMC Biotechnol. 2019 Oct 30;19(1):71. doi: 10.1186/s12896-019-0565-z.</v>
      </c>
      <c r="R19" t="str">
        <f t="shared" si="7"/>
        <v>Arndell T</v>
      </c>
      <c r="S19" t="str">
        <f t="shared" si="8"/>
        <v>BMC Biotechnol</v>
      </c>
      <c r="T19">
        <f t="shared" si="9"/>
        <v>2019</v>
      </c>
      <c r="U19">
        <f t="shared" si="10"/>
        <v>43775</v>
      </c>
      <c r="V19" t="str">
        <f t="shared" si="11"/>
        <v>PMC6829922</v>
      </c>
      <c r="W19">
        <f t="shared" si="12"/>
        <v>0</v>
      </c>
      <c r="X19" t="str">
        <f t="shared" si="13"/>
        <v>10.1186/s12896-019-0565-z</v>
      </c>
    </row>
    <row r="20" spans="1:24" x14ac:dyDescent="0.2">
      <c r="A20">
        <v>31570731</v>
      </c>
      <c r="B20" t="s">
        <v>1762</v>
      </c>
      <c r="C20" t="s">
        <v>1763</v>
      </c>
      <c r="D20" t="s">
        <v>1764</v>
      </c>
      <c r="E20" t="s">
        <v>1765</v>
      </c>
      <c r="F20" t="s">
        <v>197</v>
      </c>
      <c r="G20">
        <v>2019</v>
      </c>
      <c r="H20" s="2">
        <v>43740</v>
      </c>
      <c r="I20" t="s">
        <v>1766</v>
      </c>
      <c r="K20" t="s">
        <v>1767</v>
      </c>
      <c r="N20">
        <v>31570731</v>
      </c>
      <c r="O20" t="str">
        <f t="shared" si="4"/>
        <v>High levels of AAV vector integration into CRISPR-induced DNA breaks</v>
      </c>
      <c r="P20" t="str">
        <f t="shared" si="5"/>
        <v>Hanlon KS, Kleinstiver BP, Garcia SP, Zaborowski MP, Volak A, Spirig SE, Muller A, Sousa AA, Tsai SQ, Bengtsson NE, L√∂√∂v C, Ingelsson M, Chamberlain JS, Corey DP, Aryee MJ, Joung JK, Breakefield XO, Maguire CA, Gy√∂rgy B.</v>
      </c>
      <c r="Q20" t="str">
        <f t="shared" si="6"/>
        <v>Nat Commun. 2019 Sep 30;10(1):4439. doi: 10.1038/s41467-019-12449-2.</v>
      </c>
      <c r="R20" t="str">
        <f t="shared" si="7"/>
        <v>Hanlon KS</v>
      </c>
      <c r="S20" t="str">
        <f t="shared" si="8"/>
        <v>Nat Commun</v>
      </c>
      <c r="T20">
        <f t="shared" si="9"/>
        <v>2019</v>
      </c>
      <c r="U20">
        <f t="shared" si="10"/>
        <v>43740</v>
      </c>
      <c r="V20" t="str">
        <f t="shared" si="11"/>
        <v>PMC6769011</v>
      </c>
      <c r="W20">
        <f t="shared" si="12"/>
        <v>0</v>
      </c>
      <c r="X20" t="str">
        <f t="shared" si="13"/>
        <v>10.1038/s41467-019-12449-2</v>
      </c>
    </row>
    <row r="21" spans="1:24" x14ac:dyDescent="0.2">
      <c r="A21">
        <v>31548729</v>
      </c>
      <c r="B21" t="s">
        <v>1768</v>
      </c>
      <c r="C21" t="s">
        <v>1769</v>
      </c>
      <c r="D21" t="s">
        <v>1770</v>
      </c>
      <c r="E21" t="s">
        <v>1771</v>
      </c>
      <c r="F21" t="s">
        <v>227</v>
      </c>
      <c r="G21">
        <v>2019</v>
      </c>
      <c r="H21" s="2">
        <v>43733</v>
      </c>
      <c r="I21" t="s">
        <v>1772</v>
      </c>
      <c r="J21" t="s">
        <v>1773</v>
      </c>
      <c r="K21" t="s">
        <v>1774</v>
      </c>
      <c r="N21">
        <v>31548729</v>
      </c>
      <c r="O21" t="str">
        <f t="shared" si="4"/>
        <v>Targeted transcriptional modulation with type I CRISPR-Cas systems in human cells</v>
      </c>
      <c r="P21" t="str">
        <f t="shared" si="5"/>
        <v>Pickar-Oliver A, Black JB, Lewis MM, Mutchnick KJ, Klann TS, Gilcrest KA, Sitton MJ, Nelson CE, Barrera A, Bartelt LC, Reddy TE, Beisel CL, Barrangou R, Gersbach CA.</v>
      </c>
      <c r="Q21" t="str">
        <f t="shared" si="6"/>
        <v>Nat Biotechnol. 2019 Dec;37(12):1493-1501. doi: 10.1038/s41587-019-0235-7. Epub 2019 Sep 23.</v>
      </c>
      <c r="R21" t="str">
        <f t="shared" si="7"/>
        <v>Pickar-Oliver A</v>
      </c>
      <c r="S21" t="str">
        <f t="shared" si="8"/>
        <v>Nat Biotechnol</v>
      </c>
      <c r="T21">
        <f t="shared" si="9"/>
        <v>2019</v>
      </c>
      <c r="U21">
        <f t="shared" si="10"/>
        <v>43733</v>
      </c>
      <c r="V21" t="str">
        <f t="shared" si="11"/>
        <v>PMC6893126</v>
      </c>
      <c r="W21" t="str">
        <f t="shared" si="12"/>
        <v>NIHMS1535596</v>
      </c>
      <c r="X21" t="str">
        <f t="shared" si="13"/>
        <v>10.1038/s41587-019-0235-7</v>
      </c>
    </row>
    <row r="22" spans="1:24" x14ac:dyDescent="0.2">
      <c r="A22">
        <v>31509746</v>
      </c>
      <c r="B22" t="s">
        <v>1775</v>
      </c>
      <c r="C22" t="s">
        <v>1776</v>
      </c>
      <c r="D22" t="s">
        <v>1777</v>
      </c>
      <c r="E22" t="s">
        <v>1778</v>
      </c>
      <c r="F22" t="s">
        <v>1695</v>
      </c>
      <c r="G22">
        <v>2019</v>
      </c>
      <c r="H22" s="2">
        <v>43720</v>
      </c>
      <c r="I22" t="s">
        <v>1779</v>
      </c>
      <c r="J22" t="s">
        <v>1780</v>
      </c>
      <c r="K22" t="s">
        <v>1781</v>
      </c>
      <c r="N22">
        <v>31509746</v>
      </c>
      <c r="O22" t="str">
        <f t="shared" si="4"/>
        <v>Tracing Tumor Evolution in Sarcoma Reveals Clonal Origin of Advanced Metastasis</v>
      </c>
      <c r="P22" t="str">
        <f t="shared" si="5"/>
        <v>Tang YJ, Huang J, Tsushima H, Ban GI, Zhang H, Oristian KM, Puviindran V, Williams N, Ding X, Ou J, Jung SH, Lee CL, Jiao Y, Chen BJ, Kirsch DG, Alman BA.</v>
      </c>
      <c r="Q22" t="str">
        <f t="shared" si="6"/>
        <v>Cell Rep. 2019 Sep 10;28(11):2837-2850.e5. doi: 10.1016/j.celrep.2019.08.029.</v>
      </c>
      <c r="R22" t="str">
        <f t="shared" si="7"/>
        <v>Tang YJ</v>
      </c>
      <c r="S22" t="str">
        <f t="shared" si="8"/>
        <v>Cell Rep</v>
      </c>
      <c r="T22">
        <f t="shared" si="9"/>
        <v>2019</v>
      </c>
      <c r="U22">
        <f t="shared" si="10"/>
        <v>43720</v>
      </c>
      <c r="V22" t="str">
        <f t="shared" si="11"/>
        <v>PMC6750751</v>
      </c>
      <c r="W22" t="str">
        <f t="shared" si="12"/>
        <v>NIHMS1539608</v>
      </c>
      <c r="X22" t="str">
        <f t="shared" si="13"/>
        <v>10.1016/j.celrep.2019.08.029</v>
      </c>
    </row>
    <row r="23" spans="1:24" x14ac:dyDescent="0.2">
      <c r="A23">
        <v>31495052</v>
      </c>
      <c r="B23" t="s">
        <v>1782</v>
      </c>
      <c r="C23" t="s">
        <v>1783</v>
      </c>
      <c r="D23" t="s">
        <v>1784</v>
      </c>
      <c r="E23" t="s">
        <v>1785</v>
      </c>
      <c r="F23" t="s">
        <v>235</v>
      </c>
      <c r="G23">
        <v>2020</v>
      </c>
      <c r="H23" s="2">
        <v>43717</v>
      </c>
      <c r="I23" t="s">
        <v>1786</v>
      </c>
      <c r="K23" t="s">
        <v>1787</v>
      </c>
      <c r="N23">
        <v>31495052</v>
      </c>
      <c r="O23" t="str">
        <f t="shared" si="4"/>
        <v>Reduced fire blight susceptibility in apple cultivars using a high-efficiency CRISPR/Cas9-FLP/FRT-based gene editing system</v>
      </c>
      <c r="P23" t="str">
        <f t="shared" si="5"/>
        <v>Pompili V, Dalla Costa L, Piazza S, Pindo M, Malnoy M.</v>
      </c>
      <c r="Q23" t="str">
        <f t="shared" si="6"/>
        <v>Plant Biotechnol J. 2020 Mar;18(3):845-858. doi: 10.1111/pbi.13253. Epub 2019 Oct 3.</v>
      </c>
      <c r="R23" t="str">
        <f t="shared" si="7"/>
        <v>Pompili V</v>
      </c>
      <c r="S23" t="str">
        <f t="shared" si="8"/>
        <v>Plant Biotechnol J</v>
      </c>
      <c r="T23">
        <f t="shared" si="9"/>
        <v>2020</v>
      </c>
      <c r="U23">
        <f t="shared" si="10"/>
        <v>43717</v>
      </c>
      <c r="V23" t="str">
        <f t="shared" si="11"/>
        <v>PMC7004915</v>
      </c>
      <c r="W23">
        <f t="shared" si="12"/>
        <v>0</v>
      </c>
      <c r="X23" t="str">
        <f t="shared" si="13"/>
        <v>10.1111/pbi.13253</v>
      </c>
    </row>
    <row r="24" spans="1:24" x14ac:dyDescent="0.2">
      <c r="A24">
        <v>31465962</v>
      </c>
      <c r="B24" t="s">
        <v>1788</v>
      </c>
      <c r="C24" t="s">
        <v>1789</v>
      </c>
      <c r="D24" t="s">
        <v>1790</v>
      </c>
      <c r="E24" t="s">
        <v>1791</v>
      </c>
      <c r="F24" t="s">
        <v>648</v>
      </c>
      <c r="G24">
        <v>2019</v>
      </c>
      <c r="H24" s="2">
        <v>43707</v>
      </c>
      <c r="I24" t="s">
        <v>1792</v>
      </c>
      <c r="K24" t="s">
        <v>1793</v>
      </c>
      <c r="N24">
        <v>31465962</v>
      </c>
      <c r="O24" t="str">
        <f t="shared" si="4"/>
        <v>CRISPR-Cas9-Mediated Genome Editing Increases Lifespan and Improves Motor Deficits in a Huntington's Disease Mouse Model</v>
      </c>
      <c r="P24" t="str">
        <f t="shared" si="5"/>
        <v>Ekman FK, Ojala DS, Adil MM, Lopez PA, Schaffer DV, Gaj T.</v>
      </c>
      <c r="Q24" t="str">
        <f t="shared" si="6"/>
        <v>Mol Ther Nucleic Acids. 2019 Sep 6;17:829-839. doi: 10.1016/j.omtn.2019.07.009. Epub 2019 Jul 26.</v>
      </c>
      <c r="R24" t="str">
        <f t="shared" si="7"/>
        <v>Ekman FK</v>
      </c>
      <c r="S24" t="str">
        <f t="shared" si="8"/>
        <v>Mol Ther Nucleic Acids</v>
      </c>
      <c r="T24">
        <f t="shared" si="9"/>
        <v>2019</v>
      </c>
      <c r="U24">
        <f t="shared" si="10"/>
        <v>43707</v>
      </c>
      <c r="V24" t="str">
        <f t="shared" si="11"/>
        <v>PMC6717077</v>
      </c>
      <c r="W24">
        <f t="shared" si="12"/>
        <v>0</v>
      </c>
      <c r="X24" t="str">
        <f t="shared" si="13"/>
        <v>10.1016/j.omtn.2019.07.009</v>
      </c>
    </row>
    <row r="25" spans="1:24" x14ac:dyDescent="0.2">
      <c r="A25">
        <v>31428700</v>
      </c>
      <c r="B25" t="s">
        <v>1794</v>
      </c>
      <c r="C25" t="s">
        <v>1795</v>
      </c>
      <c r="D25" t="s">
        <v>1796</v>
      </c>
      <c r="E25" t="s">
        <v>1797</v>
      </c>
      <c r="F25" t="s">
        <v>325</v>
      </c>
      <c r="G25">
        <v>2019</v>
      </c>
      <c r="H25" s="2">
        <v>43698</v>
      </c>
      <c r="I25" t="s">
        <v>1798</v>
      </c>
      <c r="K25" t="s">
        <v>1799</v>
      </c>
      <c r="N25">
        <v>31428700</v>
      </c>
      <c r="O25" t="str">
        <f t="shared" si="4"/>
        <v>High-efficiency genomic editing in Epstein-Barr virus-transformed lymphoblastoid B cells using a single-stranded donor oligonucleotide strategy</v>
      </c>
      <c r="P25" t="str">
        <f t="shared" si="5"/>
        <v>Johnston AD, Sim√µes-Pires CA, Suzuki M, Greally JM.</v>
      </c>
      <c r="Q25" t="str">
        <f t="shared" si="6"/>
        <v>Commun Biol. 2019 Aug 14;2:312. doi: 10.1038/s42003-019-0559-3. eCollection 2019.</v>
      </c>
      <c r="R25" t="str">
        <f t="shared" si="7"/>
        <v>Johnston AD</v>
      </c>
      <c r="S25" t="str">
        <f t="shared" si="8"/>
        <v>Commun Biol</v>
      </c>
      <c r="T25">
        <f t="shared" si="9"/>
        <v>2019</v>
      </c>
      <c r="U25">
        <f t="shared" si="10"/>
        <v>43698</v>
      </c>
      <c r="V25" t="str">
        <f t="shared" si="11"/>
        <v>PMC6694121</v>
      </c>
      <c r="W25">
        <f t="shared" si="12"/>
        <v>0</v>
      </c>
      <c r="X25" t="str">
        <f t="shared" si="13"/>
        <v>10.1038/s42003-019-0559-3</v>
      </c>
    </row>
    <row r="26" spans="1:24" x14ac:dyDescent="0.2">
      <c r="A26">
        <v>31392986</v>
      </c>
      <c r="B26" t="s">
        <v>1800</v>
      </c>
      <c r="C26" t="s">
        <v>1801</v>
      </c>
      <c r="D26" t="s">
        <v>1802</v>
      </c>
      <c r="E26" t="s">
        <v>1803</v>
      </c>
      <c r="F26" t="s">
        <v>286</v>
      </c>
      <c r="G26">
        <v>2019</v>
      </c>
      <c r="H26" s="2">
        <v>43686</v>
      </c>
      <c r="I26" t="s">
        <v>1804</v>
      </c>
      <c r="K26" t="s">
        <v>1805</v>
      </c>
      <c r="N26">
        <v>31392986</v>
      </c>
      <c r="O26" t="str">
        <f t="shared" si="4"/>
        <v>Simultaneous precise editing of multiple genes in human cells</v>
      </c>
      <c r="P26" t="str">
        <f t="shared" si="5"/>
        <v>Riesenberg S, Chintalapati M, Macak D, Kanis P, Maricic T, P√§√§bo S.</v>
      </c>
      <c r="Q26" t="str">
        <f t="shared" si="6"/>
        <v>Nucleic Acids Res. 2019 Nov 4;47(19):e116. doi: 10.1093/nar/gkz669.</v>
      </c>
      <c r="R26" t="str">
        <f t="shared" si="7"/>
        <v>Riesenberg S</v>
      </c>
      <c r="S26" t="str">
        <f t="shared" si="8"/>
        <v>Nucleic Acids Res</v>
      </c>
      <c r="T26">
        <f t="shared" si="9"/>
        <v>2019</v>
      </c>
      <c r="U26">
        <f t="shared" si="10"/>
        <v>43686</v>
      </c>
      <c r="V26" t="str">
        <f t="shared" si="11"/>
        <v>PMC6821318</v>
      </c>
      <c r="W26">
        <f t="shared" si="12"/>
        <v>0</v>
      </c>
      <c r="X26" t="str">
        <f t="shared" si="13"/>
        <v>10.1093/nar/gkz669</v>
      </c>
    </row>
    <row r="27" spans="1:24" x14ac:dyDescent="0.2">
      <c r="A27">
        <v>31391465</v>
      </c>
      <c r="B27" t="s">
        <v>1806</v>
      </c>
      <c r="C27" t="s">
        <v>1807</v>
      </c>
      <c r="D27" t="s">
        <v>1808</v>
      </c>
      <c r="E27" t="s">
        <v>1809</v>
      </c>
      <c r="F27" t="s">
        <v>197</v>
      </c>
      <c r="G27">
        <v>2019</v>
      </c>
      <c r="H27" s="2">
        <v>43686</v>
      </c>
      <c r="I27" t="s">
        <v>1810</v>
      </c>
      <c r="K27" t="s">
        <v>1811</v>
      </c>
      <c r="N27">
        <v>31391465</v>
      </c>
      <c r="O27" t="str">
        <f t="shared" si="4"/>
        <v>Allele specific repair of splicing mutations in cystic fibrosis through AsCas12a genome editing</v>
      </c>
      <c r="P27" t="str">
        <f t="shared" si="5"/>
        <v>Maule G, Casini A, Montagna C, Ramalho AS, De Boeck K, Debyser Z, Carlon MS, Petris G, Cereseto A.</v>
      </c>
      <c r="Q27" t="str">
        <f t="shared" si="6"/>
        <v>Nat Commun. 2019 Aug 7;10(1):3556. doi: 10.1038/s41467-019-11454-9.</v>
      </c>
      <c r="R27" t="str">
        <f t="shared" si="7"/>
        <v>Maule G</v>
      </c>
      <c r="S27" t="str">
        <f t="shared" si="8"/>
        <v>Nat Commun</v>
      </c>
      <c r="T27">
        <f t="shared" si="9"/>
        <v>2019</v>
      </c>
      <c r="U27">
        <f t="shared" si="10"/>
        <v>43686</v>
      </c>
      <c r="V27" t="str">
        <f t="shared" si="11"/>
        <v>PMC6685978</v>
      </c>
      <c r="W27">
        <f t="shared" si="12"/>
        <v>0</v>
      </c>
      <c r="X27" t="str">
        <f t="shared" si="13"/>
        <v>10.1038/s41467-019-11454-9</v>
      </c>
    </row>
    <row r="28" spans="1:24" x14ac:dyDescent="0.2">
      <c r="A28">
        <v>31363085</v>
      </c>
      <c r="B28" t="s">
        <v>1812</v>
      </c>
      <c r="C28" t="s">
        <v>9</v>
      </c>
      <c r="D28" t="s">
        <v>10</v>
      </c>
      <c r="E28" t="s">
        <v>1813</v>
      </c>
      <c r="F28" t="s">
        <v>197</v>
      </c>
      <c r="G28">
        <v>2019</v>
      </c>
      <c r="H28" s="2">
        <v>43678</v>
      </c>
      <c r="I28" t="s">
        <v>1814</v>
      </c>
      <c r="K28" t="s">
        <v>1815</v>
      </c>
      <c r="N28">
        <v>31363085</v>
      </c>
      <c r="O28" t="str">
        <f t="shared" si="4"/>
        <v>Stimulation of CRISPR-mediated homology-directed repair by an engineered RAD18 variant</v>
      </c>
      <c r="P28" t="str">
        <f t="shared" si="5"/>
        <v>Nambiar TS, Billon P, Diedenhofen G, Hayward SB, Taglialatela A, Cai K, Huang JW, Leuzzi G, Cuella-Martin R, Palacios A, Gupta A, Egli D, Ciccia A.</v>
      </c>
      <c r="Q28" t="str">
        <f t="shared" si="6"/>
        <v>Nat Commun. 2019 Jul 30;10(1):3395. doi: 10.1038/s41467-019-11105-z.</v>
      </c>
      <c r="R28" t="str">
        <f t="shared" si="7"/>
        <v>Nambiar TS</v>
      </c>
      <c r="S28" t="str">
        <f t="shared" si="8"/>
        <v>Nat Commun</v>
      </c>
      <c r="T28">
        <f t="shared" si="9"/>
        <v>2019</v>
      </c>
      <c r="U28">
        <f t="shared" si="10"/>
        <v>43678</v>
      </c>
      <c r="V28" t="str">
        <f t="shared" si="11"/>
        <v>PMC6667477</v>
      </c>
      <c r="W28">
        <f t="shared" si="12"/>
        <v>0</v>
      </c>
      <c r="X28" t="str">
        <f t="shared" si="13"/>
        <v>10.1038/s41467-019-11105-z</v>
      </c>
    </row>
    <row r="29" spans="1:24" x14ac:dyDescent="0.2">
      <c r="A29">
        <v>31332341</v>
      </c>
      <c r="B29" t="s">
        <v>1816</v>
      </c>
      <c r="C29" t="s">
        <v>1817</v>
      </c>
      <c r="D29" t="s">
        <v>1818</v>
      </c>
      <c r="E29" t="s">
        <v>1555</v>
      </c>
      <c r="F29" t="s">
        <v>1521</v>
      </c>
      <c r="G29">
        <v>2019</v>
      </c>
      <c r="H29" s="2">
        <v>43670</v>
      </c>
      <c r="I29" t="s">
        <v>1819</v>
      </c>
      <c r="J29" t="s">
        <v>1820</v>
      </c>
      <c r="K29" t="s">
        <v>1821</v>
      </c>
      <c r="N29">
        <v>31332341</v>
      </c>
      <c r="O29" t="str">
        <f t="shared" si="4"/>
        <v>Immune-orthogonal orthologues of AAV capsids and of Cas9 circumvent the immune response to the administration of gene therapy</v>
      </c>
      <c r="P29" t="str">
        <f t="shared" si="5"/>
        <v>Moreno AM, Palmer N, Alem√°n F, Chen G, Pla A, Jiang N, Leong Chew W, Law M, Mali P.</v>
      </c>
      <c r="Q29" t="str">
        <f t="shared" si="6"/>
        <v>Nat Biomed Eng. 2019 Oct;3(10):806-816. doi: 10.1038/s41551-019-0431-2. Epub 2019 Jul 22.</v>
      </c>
      <c r="R29" t="str">
        <f t="shared" si="7"/>
        <v>Moreno AM</v>
      </c>
      <c r="S29" t="str">
        <f t="shared" si="8"/>
        <v>Nat Biomed Eng</v>
      </c>
      <c r="T29">
        <f t="shared" si="9"/>
        <v>2019</v>
      </c>
      <c r="U29">
        <f t="shared" si="10"/>
        <v>43670</v>
      </c>
      <c r="V29" t="str">
        <f t="shared" si="11"/>
        <v>PMC6783354</v>
      </c>
      <c r="W29" t="str">
        <f t="shared" si="12"/>
        <v>NIHMS1532091</v>
      </c>
      <c r="X29" t="str">
        <f t="shared" si="13"/>
        <v>10.1038/s41551-019-0431-2</v>
      </c>
    </row>
    <row r="30" spans="1:24" x14ac:dyDescent="0.2">
      <c r="A30">
        <v>31279229</v>
      </c>
      <c r="B30" t="s">
        <v>1822</v>
      </c>
      <c r="C30" t="s">
        <v>14</v>
      </c>
      <c r="D30" t="s">
        <v>1823</v>
      </c>
      <c r="E30" t="s">
        <v>1824</v>
      </c>
      <c r="F30" t="s">
        <v>648</v>
      </c>
      <c r="G30">
        <v>2019</v>
      </c>
      <c r="H30" s="2">
        <v>43653</v>
      </c>
      <c r="I30" t="s">
        <v>1825</v>
      </c>
      <c r="K30" t="s">
        <v>1826</v>
      </c>
      <c r="N30">
        <v>31279229</v>
      </c>
      <c r="O30" t="str">
        <f t="shared" si="4"/>
        <v>In¬†Vivo Outcome of Homology-Directed Repair at the HBB Gene in HSC Using Alternative Donor Template Delivery Methods</v>
      </c>
      <c r="P30" t="str">
        <f t="shared" si="5"/>
        <v>Pattabhi S, Lotti SN, Berger MP, Singh S, Lux CT, Jacoby K, Lee C, Negre O, Scharenberg AM, Rawlings DJ.</v>
      </c>
      <c r="Q30" t="str">
        <f t="shared" si="6"/>
        <v>Mol Ther Nucleic Acids. 2019 Sep 6;17:277-288. doi: 10.1016/j.omtn.2019.05.025. Epub 2019 Jun 7.</v>
      </c>
      <c r="R30" t="str">
        <f t="shared" si="7"/>
        <v>Pattabhi S</v>
      </c>
      <c r="S30" t="str">
        <f t="shared" si="8"/>
        <v>Mol Ther Nucleic Acids</v>
      </c>
      <c r="T30">
        <f t="shared" si="9"/>
        <v>2019</v>
      </c>
      <c r="U30">
        <f t="shared" si="10"/>
        <v>43653</v>
      </c>
      <c r="V30" t="str">
        <f t="shared" si="11"/>
        <v>PMC6611979</v>
      </c>
      <c r="W30">
        <f t="shared" si="12"/>
        <v>0</v>
      </c>
      <c r="X30" t="str">
        <f t="shared" si="13"/>
        <v>10.1016/j.omtn.2019.05.025</v>
      </c>
    </row>
    <row r="31" spans="1:24" x14ac:dyDescent="0.2">
      <c r="A31">
        <v>31272828</v>
      </c>
      <c r="B31" t="s">
        <v>1827</v>
      </c>
      <c r="C31" t="s">
        <v>1828</v>
      </c>
      <c r="D31" t="s">
        <v>1829</v>
      </c>
      <c r="E31" t="s">
        <v>1830</v>
      </c>
      <c r="F31" t="s">
        <v>1831</v>
      </c>
      <c r="G31">
        <v>2019</v>
      </c>
      <c r="H31" s="2">
        <v>43652</v>
      </c>
      <c r="I31" t="s">
        <v>1832</v>
      </c>
      <c r="J31" t="s">
        <v>1833</v>
      </c>
      <c r="K31" t="s">
        <v>1834</v>
      </c>
      <c r="N31">
        <v>31272828</v>
      </c>
      <c r="O31" t="str">
        <f t="shared" si="4"/>
        <v>Plug-and-Play Protein Modification Using Homology-Independent Universal Genome Engineering</v>
      </c>
      <c r="P31" t="str">
        <f t="shared" si="5"/>
        <v>Gao Y, Hisey E, Bradshaw TWA, Erata E, Brown WE, Courtland JL, Uezu A, Xiang Y, Diao Y, Soderling SH.</v>
      </c>
      <c r="Q31" t="str">
        <f t="shared" si="6"/>
        <v>Neuron. 2019 Aug 21;103(4):583-597.e8. doi: 10.1016/j.neuron.2019.05.047. Epub 2019 Jul 1.</v>
      </c>
      <c r="R31" t="str">
        <f t="shared" si="7"/>
        <v>Gao Y</v>
      </c>
      <c r="S31" t="str">
        <f t="shared" si="8"/>
        <v>Neuron</v>
      </c>
      <c r="T31">
        <f t="shared" si="9"/>
        <v>2019</v>
      </c>
      <c r="U31">
        <f t="shared" si="10"/>
        <v>43652</v>
      </c>
      <c r="V31" t="str">
        <f t="shared" si="11"/>
        <v>PMC7200071</v>
      </c>
      <c r="W31" t="str">
        <f t="shared" si="12"/>
        <v>NIHMS1531419</v>
      </c>
      <c r="X31" t="str">
        <f t="shared" si="13"/>
        <v>10.1016/j.neuron.2019.05.047</v>
      </c>
    </row>
    <row r="32" spans="1:24" x14ac:dyDescent="0.2">
      <c r="A32">
        <v>31253978</v>
      </c>
      <c r="B32" t="s">
        <v>1835</v>
      </c>
      <c r="C32" t="s">
        <v>1836</v>
      </c>
      <c r="D32" t="s">
        <v>13</v>
      </c>
      <c r="E32" t="s">
        <v>1837</v>
      </c>
      <c r="F32" t="s">
        <v>1838</v>
      </c>
      <c r="G32">
        <v>2019</v>
      </c>
      <c r="H32" s="2">
        <v>43646</v>
      </c>
      <c r="I32" t="s">
        <v>1839</v>
      </c>
      <c r="J32" t="s">
        <v>1840</v>
      </c>
      <c r="K32" t="s">
        <v>1841</v>
      </c>
      <c r="N32">
        <v>31253978</v>
      </c>
      <c r="O32" t="str">
        <f t="shared" si="4"/>
        <v>Rational targeting of a NuRD subcomplex guided by comprehensive in situ mutagenesis</v>
      </c>
      <c r="P32" t="str">
        <f t="shared" si="5"/>
        <v>Sher F, Hossain M, Seruggia D, Schoonenberg VAC, Yao Q, Cifani P, Dassama LMK, Cole MA, Ren C, Vinjamur DS, Macias-Trevino C, Luk K, McGuckin C, Schupp PG, Canver MC, Kurita R, Nakamura Y, Fujiwara Y, Wolfe SA, Pinello L, Maeda T, Kentsis A, Orkin SH, Bauer DE.</v>
      </c>
      <c r="Q32" t="str">
        <f t="shared" si="6"/>
        <v>Nat Genet. 2019 Jul;51(7):1149-1159. doi: 10.1038/s41588-019-0453-4. Epub 2019 Jun 28.</v>
      </c>
      <c r="R32" t="str">
        <f t="shared" si="7"/>
        <v>Sher F</v>
      </c>
      <c r="S32" t="str">
        <f t="shared" si="8"/>
        <v>Nat Genet</v>
      </c>
      <c r="T32">
        <f t="shared" si="9"/>
        <v>2019</v>
      </c>
      <c r="U32">
        <f t="shared" si="10"/>
        <v>43646</v>
      </c>
      <c r="V32" t="str">
        <f t="shared" si="11"/>
        <v>PMC6650275</v>
      </c>
      <c r="W32" t="str">
        <f t="shared" si="12"/>
        <v>NIHMS1530058</v>
      </c>
      <c r="X32" t="str">
        <f t="shared" si="13"/>
        <v>10.1038/s41588-019-0453-4</v>
      </c>
    </row>
    <row r="33" spans="1:24" x14ac:dyDescent="0.2">
      <c r="A33">
        <v>31155237</v>
      </c>
      <c r="B33" t="s">
        <v>1842</v>
      </c>
      <c r="C33" t="s">
        <v>11</v>
      </c>
      <c r="D33" t="s">
        <v>12</v>
      </c>
      <c r="E33" t="s">
        <v>1843</v>
      </c>
      <c r="F33" t="s">
        <v>545</v>
      </c>
      <c r="G33">
        <v>2019</v>
      </c>
      <c r="H33" s="2">
        <v>43620</v>
      </c>
      <c r="I33" t="s">
        <v>1844</v>
      </c>
      <c r="J33" t="s">
        <v>1845</v>
      </c>
      <c r="K33" t="s">
        <v>1846</v>
      </c>
      <c r="N33">
        <v>31155237</v>
      </c>
      <c r="O33" t="str">
        <f t="shared" si="4"/>
        <v>Single-Molecule Nanoscopy Elucidates RNA Polymerase II Transcription at Single Genes in Live Cells</v>
      </c>
      <c r="P33" t="str">
        <f t="shared" si="5"/>
        <v>Li J, Dong A, Saydaminova K, Chang H, Wang G, Ochiai H, Yamamoto T, Pertsinidis A.</v>
      </c>
      <c r="Q33" t="str">
        <f t="shared" si="6"/>
        <v>Cell. 2019 Jul 11;178(2):491-506.e28. doi: 10.1016/j.cell.2019.05.029. Epub 2019 May 30.</v>
      </c>
      <c r="R33" t="str">
        <f t="shared" si="7"/>
        <v>Li J</v>
      </c>
      <c r="S33" t="str">
        <f t="shared" si="8"/>
        <v>Cell</v>
      </c>
      <c r="T33">
        <f t="shared" si="9"/>
        <v>2019</v>
      </c>
      <c r="U33">
        <f t="shared" si="10"/>
        <v>43620</v>
      </c>
      <c r="V33" t="str">
        <f t="shared" si="11"/>
        <v>PMC6675578</v>
      </c>
      <c r="W33" t="str">
        <f t="shared" si="12"/>
        <v>NIHMS1529998</v>
      </c>
      <c r="X33" t="str">
        <f t="shared" si="13"/>
        <v>10.1016/j.cell.2019.05.029</v>
      </c>
    </row>
    <row r="34" spans="1:24" x14ac:dyDescent="0.2">
      <c r="A34">
        <v>31147717</v>
      </c>
      <c r="B34" t="s">
        <v>1847</v>
      </c>
      <c r="C34" t="s">
        <v>1848</v>
      </c>
      <c r="D34" t="s">
        <v>1849</v>
      </c>
      <c r="E34" t="s">
        <v>1850</v>
      </c>
      <c r="F34" t="s">
        <v>286</v>
      </c>
      <c r="G34">
        <v>2019</v>
      </c>
      <c r="H34" s="2">
        <v>43617</v>
      </c>
      <c r="I34" t="s">
        <v>1851</v>
      </c>
      <c r="K34" t="s">
        <v>1852</v>
      </c>
      <c r="N34">
        <v>31147717</v>
      </c>
      <c r="O34" t="str">
        <f t="shared" si="4"/>
        <v>Highly efficient editing of the¬†Œ≤-globin gene in patient-derived hematopoietic stem and progenitor cells to treat sickle cell disease</v>
      </c>
      <c r="P34" t="str">
        <f t="shared" si="5"/>
        <v>Park SH, Lee CM, Dever DP, Davis TH, Camarena J, Srifa W, Zhang Y, Paikari A, Chang AK, Porteus MH, Sheehan VA, Bao G.</v>
      </c>
      <c r="Q34" t="str">
        <f t="shared" si="6"/>
        <v>Nucleic Acids Res. 2019 Sep 5;47(15):7955-7972. doi: 10.1093/nar/gkz475.</v>
      </c>
      <c r="R34" t="str">
        <f t="shared" si="7"/>
        <v>Park SH</v>
      </c>
      <c r="S34" t="str">
        <f t="shared" si="8"/>
        <v>Nucleic Acids Res</v>
      </c>
      <c r="T34">
        <f t="shared" si="9"/>
        <v>2019</v>
      </c>
      <c r="U34">
        <f t="shared" si="10"/>
        <v>43617</v>
      </c>
      <c r="V34" t="str">
        <f t="shared" si="11"/>
        <v>PMC6735704</v>
      </c>
      <c r="W34">
        <f t="shared" si="12"/>
        <v>0</v>
      </c>
      <c r="X34" t="str">
        <f t="shared" si="13"/>
        <v>10.1093/nar/gkz475</v>
      </c>
    </row>
    <row r="35" spans="1:24" x14ac:dyDescent="0.2">
      <c r="A35">
        <v>31129119</v>
      </c>
      <c r="B35" t="s">
        <v>1853</v>
      </c>
      <c r="C35" t="s">
        <v>1854</v>
      </c>
      <c r="D35" t="s">
        <v>1855</v>
      </c>
      <c r="E35" t="s">
        <v>1856</v>
      </c>
      <c r="F35" t="s">
        <v>204</v>
      </c>
      <c r="G35">
        <v>2019</v>
      </c>
      <c r="H35" s="2">
        <v>43612</v>
      </c>
      <c r="I35" t="s">
        <v>1857</v>
      </c>
      <c r="K35" t="s">
        <v>1858</v>
      </c>
      <c r="N35">
        <v>31129119</v>
      </c>
      <c r="O35" t="str">
        <f t="shared" si="4"/>
        <v>Life-Long AAV-Mediated CRISPR Genome Editing in Dystrophic Heart Improves Cardiomyopathy without Causing Serious Lesions in mdx Mice</v>
      </c>
      <c r="P35" t="str">
        <f t="shared" si="5"/>
        <v>Xu L, Lau YS, Gao Y, Li H, Han R.</v>
      </c>
      <c r="Q35" t="str">
        <f t="shared" si="6"/>
        <v>Mol Ther. 2019 Aug 7;27(8):1407-1414. doi: 10.1016/j.ymthe.2019.05.001. Epub 2019 May 15.</v>
      </c>
      <c r="R35" t="str">
        <f t="shared" si="7"/>
        <v>Xu L</v>
      </c>
      <c r="S35" t="str">
        <f t="shared" si="8"/>
        <v>Mol Ther</v>
      </c>
      <c r="T35">
        <f t="shared" si="9"/>
        <v>2019</v>
      </c>
      <c r="U35">
        <f t="shared" si="10"/>
        <v>43612</v>
      </c>
      <c r="V35" t="str">
        <f t="shared" si="11"/>
        <v>PMC6697345</v>
      </c>
      <c r="W35">
        <f t="shared" si="12"/>
        <v>0</v>
      </c>
      <c r="X35" t="str">
        <f t="shared" si="13"/>
        <v>10.1016/j.ymthe.2019.05.001</v>
      </c>
    </row>
    <row r="36" spans="1:24" x14ac:dyDescent="0.2">
      <c r="A36">
        <v>31127293</v>
      </c>
      <c r="B36" t="s">
        <v>1859</v>
      </c>
      <c r="C36" t="s">
        <v>1860</v>
      </c>
      <c r="D36" t="s">
        <v>1861</v>
      </c>
      <c r="E36" t="s">
        <v>1862</v>
      </c>
      <c r="F36" t="s">
        <v>286</v>
      </c>
      <c r="G36">
        <v>2019</v>
      </c>
      <c r="H36" s="2">
        <v>43611</v>
      </c>
      <c r="I36" t="s">
        <v>1863</v>
      </c>
      <c r="K36" t="s">
        <v>1864</v>
      </c>
      <c r="N36">
        <v>31127293</v>
      </c>
      <c r="O36" t="str">
        <f t="shared" si="4"/>
        <v>Microhomologies are prevalent at Cas9-induced larger deletions</v>
      </c>
      <c r="P36" t="str">
        <f t="shared" si="5"/>
        <v>Owens DDG, Caulder A, Frontera V, Harman JR, Allan AJ, Bucakci A, Greder L, Codner GF, Hublitz P, McHugh PJ, Teboul L, de Bruijn MFTR.</v>
      </c>
      <c r="Q36" t="str">
        <f t="shared" si="6"/>
        <v>Nucleic Acids Res. 2019 Aug 22;47(14):7402-7417. doi: 10.1093/nar/gkz459.</v>
      </c>
      <c r="R36" t="str">
        <f t="shared" si="7"/>
        <v>Owens DDG</v>
      </c>
      <c r="S36" t="str">
        <f t="shared" si="8"/>
        <v>Nucleic Acids Res</v>
      </c>
      <c r="T36">
        <f t="shared" si="9"/>
        <v>2019</v>
      </c>
      <c r="U36">
        <f t="shared" si="10"/>
        <v>43611</v>
      </c>
      <c r="V36" t="str">
        <f t="shared" si="11"/>
        <v>PMC6698657</v>
      </c>
      <c r="W36">
        <f t="shared" si="12"/>
        <v>0</v>
      </c>
      <c r="X36" t="str">
        <f t="shared" si="13"/>
        <v>10.1093/nar/gkz459</v>
      </c>
    </row>
    <row r="37" spans="1:24" x14ac:dyDescent="0.2">
      <c r="A37">
        <v>31104942</v>
      </c>
      <c r="B37" t="s">
        <v>1865</v>
      </c>
      <c r="C37" t="s">
        <v>7</v>
      </c>
      <c r="D37" t="s">
        <v>8</v>
      </c>
      <c r="E37" t="s">
        <v>1866</v>
      </c>
      <c r="F37" t="s">
        <v>1867</v>
      </c>
      <c r="G37">
        <v>2019</v>
      </c>
      <c r="H37" s="2">
        <v>43606</v>
      </c>
      <c r="I37" t="s">
        <v>1868</v>
      </c>
      <c r="J37" t="s">
        <v>1869</v>
      </c>
      <c r="K37" t="s">
        <v>1870</v>
      </c>
      <c r="N37">
        <v>31104942</v>
      </c>
      <c r="O37" t="str">
        <f t="shared" si="4"/>
        <v>Intracellular Ca(2+) Homeostasis and Nuclear Export Mediate Exit from Naive Pluripotency</v>
      </c>
      <c r="P37" t="str">
        <f t="shared" si="5"/>
        <v>MacDougall MS, Clarke R, Merrill BJ.</v>
      </c>
      <c r="Q37" t="str">
        <f t="shared" si="6"/>
        <v>Cell Stem Cell. 2019 Aug 1;25(2):210-224.e6. doi: 10.1016/j.stem.2019.04.015. Epub 2019 May 16.</v>
      </c>
      <c r="R37" t="str">
        <f t="shared" si="7"/>
        <v>MacDougall MS</v>
      </c>
      <c r="S37" t="str">
        <f t="shared" si="8"/>
        <v>Cell Stem Cell</v>
      </c>
      <c r="T37">
        <f t="shared" si="9"/>
        <v>2019</v>
      </c>
      <c r="U37">
        <f t="shared" si="10"/>
        <v>43606</v>
      </c>
      <c r="V37" t="str">
        <f t="shared" si="11"/>
        <v>PMC6685429</v>
      </c>
      <c r="W37" t="str">
        <f t="shared" si="12"/>
        <v>NIHMS1038663</v>
      </c>
      <c r="X37" t="str">
        <f t="shared" si="13"/>
        <v>10.1016/j.stem.2019.04.015</v>
      </c>
    </row>
    <row r="38" spans="1:24" x14ac:dyDescent="0.2">
      <c r="A38">
        <v>31101808</v>
      </c>
      <c r="B38" t="s">
        <v>1871</v>
      </c>
      <c r="C38" t="s">
        <v>21</v>
      </c>
      <c r="D38" t="s">
        <v>22</v>
      </c>
      <c r="E38" t="s">
        <v>1872</v>
      </c>
      <c r="F38" t="s">
        <v>197</v>
      </c>
      <c r="G38">
        <v>2019</v>
      </c>
      <c r="H38" s="2">
        <v>43604</v>
      </c>
      <c r="I38" t="s">
        <v>1873</v>
      </c>
      <c r="K38" t="s">
        <v>1874</v>
      </c>
      <c r="N38">
        <v>31101808</v>
      </c>
      <c r="O38" t="str">
        <f t="shared" si="4"/>
        <v>Development of hRad51-Cas9 nickase fusions that mediate HDR without double-stranded breaks</v>
      </c>
      <c r="P38" t="str">
        <f t="shared" si="5"/>
        <v>Rees HA, Yeh WH, Liu DR.</v>
      </c>
      <c r="Q38" t="str">
        <f t="shared" si="6"/>
        <v>Nat Commun. 2019 May 17;10(1):2212. doi: 10.1038/s41467-019-09983-4.</v>
      </c>
      <c r="R38" t="str">
        <f t="shared" si="7"/>
        <v>Rees HA</v>
      </c>
      <c r="S38" t="str">
        <f t="shared" si="8"/>
        <v>Nat Commun</v>
      </c>
      <c r="T38">
        <f t="shared" si="9"/>
        <v>2019</v>
      </c>
      <c r="U38">
        <f t="shared" si="10"/>
        <v>43604</v>
      </c>
      <c r="V38" t="str">
        <f t="shared" si="11"/>
        <v>PMC6525190</v>
      </c>
      <c r="W38">
        <f t="shared" si="12"/>
        <v>0</v>
      </c>
      <c r="X38" t="str">
        <f t="shared" si="13"/>
        <v>10.1038/s41467-019-09983-4</v>
      </c>
    </row>
    <row r="39" spans="1:24" x14ac:dyDescent="0.2">
      <c r="A39">
        <v>31021235</v>
      </c>
      <c r="B39" t="s">
        <v>1351</v>
      </c>
      <c r="C39" t="s">
        <v>1352</v>
      </c>
      <c r="D39" t="s">
        <v>1353</v>
      </c>
      <c r="E39" t="s">
        <v>1354</v>
      </c>
      <c r="F39" t="s">
        <v>1355</v>
      </c>
      <c r="G39">
        <v>2019</v>
      </c>
      <c r="H39" s="2">
        <v>43581</v>
      </c>
      <c r="I39" t="s">
        <v>1356</v>
      </c>
      <c r="K39" t="s">
        <v>1357</v>
      </c>
      <c r="N39">
        <v>31021235</v>
      </c>
      <c r="O39" t="str">
        <f t="shared" si="4"/>
        <v>Single-Step, High-Efficiency CRISPR-Cas9 Genome Editing in Primary Human Disease-Derived Fibroblasts</v>
      </c>
      <c r="P39" t="str">
        <f t="shared" si="5"/>
        <v>Martufi M, Good RB, Rapiteanu R, Schmidt T, Patili E, Tvermosegaard K, New M, Nanthakumar CB, Betts J, Blanchard AD, Maratou K.</v>
      </c>
      <c r="Q39" t="str">
        <f t="shared" si="6"/>
        <v>CRISPR J. 2019 Feb;2(1):31-40. doi: 10.1089/crispr.2018.0047.</v>
      </c>
      <c r="R39" t="str">
        <f t="shared" si="7"/>
        <v>Martufi M</v>
      </c>
      <c r="S39" t="str">
        <f t="shared" si="8"/>
        <v>CRISPR J</v>
      </c>
      <c r="T39">
        <f t="shared" si="9"/>
        <v>2019</v>
      </c>
      <c r="U39">
        <f t="shared" si="10"/>
        <v>43581</v>
      </c>
      <c r="V39" t="str">
        <f t="shared" si="11"/>
        <v>PMC6636881</v>
      </c>
      <c r="W39">
        <f t="shared" si="12"/>
        <v>0</v>
      </c>
      <c r="X39" t="str">
        <f t="shared" si="13"/>
        <v>10.1089/crispr.2018.0047</v>
      </c>
    </row>
    <row r="40" spans="1:24" x14ac:dyDescent="0.2">
      <c r="A40">
        <v>31021199</v>
      </c>
      <c r="B40" t="s">
        <v>1358</v>
      </c>
      <c r="C40" t="s">
        <v>100</v>
      </c>
      <c r="D40" t="s">
        <v>1359</v>
      </c>
      <c r="E40" t="s">
        <v>1212</v>
      </c>
      <c r="F40" t="s">
        <v>1355</v>
      </c>
      <c r="G40">
        <v>2018</v>
      </c>
      <c r="H40" s="2">
        <v>43581</v>
      </c>
      <c r="I40" t="s">
        <v>1360</v>
      </c>
      <c r="K40" t="s">
        <v>1361</v>
      </c>
      <c r="N40">
        <v>31021199</v>
      </c>
      <c r="O40" t="str">
        <f t="shared" si="4"/>
        <v>Impact of Genetic Variation on CRISPR-Cas Targeting</v>
      </c>
      <c r="P40" t="str">
        <f t="shared" si="5"/>
        <v>Canver MC, Joung JK, Pinello L.</v>
      </c>
      <c r="Q40" t="str">
        <f t="shared" si="6"/>
        <v>CRISPR J. 2018 Apr;1(2):159-170. doi: 10.1089/crispr.2017.0016.</v>
      </c>
      <c r="R40" t="str">
        <f t="shared" si="7"/>
        <v>Canver MC</v>
      </c>
      <c r="S40" t="str">
        <f t="shared" si="8"/>
        <v>CRISPR J</v>
      </c>
      <c r="T40">
        <f t="shared" si="9"/>
        <v>2018</v>
      </c>
      <c r="U40">
        <f t="shared" si="10"/>
        <v>43581</v>
      </c>
      <c r="V40" t="str">
        <f t="shared" si="11"/>
        <v>PMC6319324</v>
      </c>
      <c r="W40">
        <f t="shared" si="12"/>
        <v>0</v>
      </c>
      <c r="X40" t="str">
        <f t="shared" si="13"/>
        <v>10.1089/crispr.2017.0016</v>
      </c>
    </row>
    <row r="41" spans="1:24" x14ac:dyDescent="0.2">
      <c r="A41">
        <v>31021187</v>
      </c>
      <c r="B41" t="s">
        <v>1875</v>
      </c>
      <c r="C41" t="s">
        <v>106</v>
      </c>
      <c r="D41" t="s">
        <v>1876</v>
      </c>
      <c r="E41" t="s">
        <v>1877</v>
      </c>
      <c r="F41" t="s">
        <v>1355</v>
      </c>
      <c r="G41">
        <v>2018</v>
      </c>
      <c r="H41" s="2">
        <v>43581</v>
      </c>
      <c r="I41" t="s">
        <v>1878</v>
      </c>
      <c r="K41" t="s">
        <v>1879</v>
      </c>
      <c r="N41">
        <v>31021187</v>
      </c>
      <c r="O41" t="str">
        <f t="shared" si="4"/>
        <v>Allele-Specific CRISPR-Cas9 Genome Editing of the Single-Base P23H Mutation for Rhodopsin-Associated Dominant Retinitis Pigmentosa</v>
      </c>
      <c r="P41" t="str">
        <f t="shared" si="5"/>
        <v>Li P, Kleinstiver BP, Leon MY, Prew MS, Navarro-Gomez D, Greenwald SH, Pierce EA, Joung JK, Liu Q.</v>
      </c>
      <c r="Q41" t="str">
        <f t="shared" si="6"/>
        <v>CRISPR J. 2018 Feb;1(1):55-64. doi: 10.1089/crispr.2017.0009.</v>
      </c>
      <c r="R41" t="str">
        <f t="shared" si="7"/>
        <v>Li P</v>
      </c>
      <c r="S41" t="str">
        <f t="shared" si="8"/>
        <v>CRISPR J</v>
      </c>
      <c r="T41">
        <f t="shared" si="9"/>
        <v>2018</v>
      </c>
      <c r="U41">
        <f t="shared" si="10"/>
        <v>43581</v>
      </c>
      <c r="V41" t="str">
        <f t="shared" si="11"/>
        <v>PMC6319323</v>
      </c>
      <c r="W41">
        <f t="shared" si="12"/>
        <v>0</v>
      </c>
      <c r="X41" t="str">
        <f t="shared" si="13"/>
        <v>10.1089/crispr.2017.0009</v>
      </c>
    </row>
    <row r="42" spans="1:24" x14ac:dyDescent="0.2">
      <c r="A42">
        <v>31000663</v>
      </c>
      <c r="B42" t="s">
        <v>1880</v>
      </c>
      <c r="C42" t="s">
        <v>25</v>
      </c>
      <c r="D42" t="s">
        <v>26</v>
      </c>
      <c r="E42" t="s">
        <v>1881</v>
      </c>
      <c r="F42" t="s">
        <v>799</v>
      </c>
      <c r="G42">
        <v>2019</v>
      </c>
      <c r="H42" s="2">
        <v>43575</v>
      </c>
      <c r="I42" t="s">
        <v>1882</v>
      </c>
      <c r="J42" t="s">
        <v>1883</v>
      </c>
      <c r="K42" t="s">
        <v>1884</v>
      </c>
      <c r="N42">
        <v>31000663</v>
      </c>
      <c r="O42" t="str">
        <f t="shared" si="4"/>
        <v>Unbiased detection of CRISPR off-targets in vivo using DISCOVER-Seq</v>
      </c>
      <c r="P42" t="str">
        <f t="shared" si="5"/>
        <v>Wienert B, Wyman SK, Richardson CD, Yeh CD, Akcakaya P, Porritt MJ, Morlock M, Vu JT, Kazane KR, Watry HL, Judge LM, Conklin BR, Maresca M, Corn JE.</v>
      </c>
      <c r="Q42" t="str">
        <f t="shared" si="6"/>
        <v>Science. 2019 Apr 19;364(6437):286-289. doi: 10.1126/science.aav9023. Epub 2019 Apr 18.</v>
      </c>
      <c r="R42" t="str">
        <f t="shared" si="7"/>
        <v>Wienert B</v>
      </c>
      <c r="S42" t="str">
        <f t="shared" si="8"/>
        <v>Science</v>
      </c>
      <c r="T42">
        <f t="shared" si="9"/>
        <v>2019</v>
      </c>
      <c r="U42">
        <f t="shared" si="10"/>
        <v>43575</v>
      </c>
      <c r="V42" t="str">
        <f t="shared" si="11"/>
        <v>PMC6589096</v>
      </c>
      <c r="W42" t="str">
        <f t="shared" si="12"/>
        <v>NIHMS1030113</v>
      </c>
      <c r="X42" t="str">
        <f t="shared" si="13"/>
        <v>10.1126/science.aav9023</v>
      </c>
    </row>
    <row r="43" spans="1:24" x14ac:dyDescent="0.2">
      <c r="A43">
        <v>30992277</v>
      </c>
      <c r="B43" t="s">
        <v>1885</v>
      </c>
      <c r="C43" t="s">
        <v>23</v>
      </c>
      <c r="D43" t="s">
        <v>1886</v>
      </c>
      <c r="E43" t="s">
        <v>1887</v>
      </c>
      <c r="F43" t="s">
        <v>415</v>
      </c>
      <c r="G43">
        <v>2019</v>
      </c>
      <c r="H43" s="2">
        <v>43573</v>
      </c>
      <c r="I43" t="s">
        <v>1888</v>
      </c>
      <c r="K43" t="s">
        <v>1889</v>
      </c>
      <c r="N43">
        <v>30992277</v>
      </c>
      <c r="O43" t="str">
        <f t="shared" si="4"/>
        <v>Activation of butterfly eyespots by Distal-less is consistent with a reaction-diffusion process</v>
      </c>
      <c r="P43" t="str">
        <f t="shared" si="5"/>
        <v>Connahs H, Tlili S, van Creij J, Loo TYJ, Banerjee TD, Saunders TE, Monteiro A.</v>
      </c>
      <c r="Q43" t="str">
        <f t="shared" si="6"/>
        <v>Development. 2019 May 9;146(9):dev169367. doi: 10.1242/dev.169367.</v>
      </c>
      <c r="R43" t="str">
        <f t="shared" si="7"/>
        <v>Connahs H</v>
      </c>
      <c r="S43" t="str">
        <f t="shared" si="8"/>
        <v>Development</v>
      </c>
      <c r="T43">
        <f t="shared" si="9"/>
        <v>2019</v>
      </c>
      <c r="U43">
        <f t="shared" si="10"/>
        <v>43573</v>
      </c>
      <c r="V43" t="str">
        <f t="shared" si="11"/>
        <v>PMC6526720</v>
      </c>
      <c r="W43">
        <f t="shared" si="12"/>
        <v>0</v>
      </c>
      <c r="X43" t="str">
        <f t="shared" si="13"/>
        <v>10.1242/dev.169367</v>
      </c>
    </row>
    <row r="44" spans="1:24" x14ac:dyDescent="0.2">
      <c r="A44">
        <v>30988504</v>
      </c>
      <c r="B44" t="s">
        <v>1890</v>
      </c>
      <c r="C44" t="s">
        <v>15</v>
      </c>
      <c r="D44" t="s">
        <v>16</v>
      </c>
      <c r="E44" t="s">
        <v>1891</v>
      </c>
      <c r="F44" t="s">
        <v>227</v>
      </c>
      <c r="G44">
        <v>2019</v>
      </c>
      <c r="H44" s="2">
        <v>43572</v>
      </c>
      <c r="I44" t="s">
        <v>1892</v>
      </c>
      <c r="J44" t="s">
        <v>1893</v>
      </c>
      <c r="K44" t="s">
        <v>1894</v>
      </c>
      <c r="N44">
        <v>30988504</v>
      </c>
      <c r="O44" t="str">
        <f t="shared" si="4"/>
        <v>Increasing the specificity of CRISPR systems with engineered RNA secondary structures</v>
      </c>
      <c r="P44" t="str">
        <f t="shared" si="5"/>
        <v>Kocak DD, Josephs EA, Bhandarkar V, Adkar SS, Kwon JB, Gersbach CA.</v>
      </c>
      <c r="Q44" t="str">
        <f t="shared" si="6"/>
        <v>Nat Biotechnol. 2019 Jun;37(6):657-666. doi: 10.1038/s41587-019-0095-1. Epub 2019 Apr 15.</v>
      </c>
      <c r="R44" t="str">
        <f t="shared" si="7"/>
        <v>Kocak DD</v>
      </c>
      <c r="S44" t="str">
        <f t="shared" si="8"/>
        <v>Nat Biotechnol</v>
      </c>
      <c r="T44">
        <f t="shared" si="9"/>
        <v>2019</v>
      </c>
      <c r="U44">
        <f t="shared" si="10"/>
        <v>43572</v>
      </c>
      <c r="V44" t="str">
        <f t="shared" si="11"/>
        <v>PMC6626619</v>
      </c>
      <c r="W44" t="str">
        <f t="shared" si="12"/>
        <v>NIHMS1523757</v>
      </c>
      <c r="X44" t="str">
        <f t="shared" si="13"/>
        <v>10.1038/s41587-019-0095-1</v>
      </c>
    </row>
    <row r="45" spans="1:24" x14ac:dyDescent="0.2">
      <c r="A45">
        <v>30911135</v>
      </c>
      <c r="B45" t="s">
        <v>1895</v>
      </c>
      <c r="C45" t="s">
        <v>1896</v>
      </c>
      <c r="D45" t="s">
        <v>24</v>
      </c>
      <c r="E45" t="s">
        <v>1721</v>
      </c>
      <c r="F45" t="s">
        <v>364</v>
      </c>
      <c r="G45">
        <v>2019</v>
      </c>
      <c r="H45" s="2">
        <v>43551</v>
      </c>
      <c r="I45" t="s">
        <v>1897</v>
      </c>
      <c r="J45" t="s">
        <v>1898</v>
      </c>
      <c r="K45" t="s">
        <v>1899</v>
      </c>
      <c r="N45">
        <v>30911135</v>
      </c>
      <c r="O45" t="str">
        <f t="shared" si="4"/>
        <v>Highly efficient therapeutic gene editing of human hematopoietic stem cells</v>
      </c>
      <c r="P45" t="str">
        <f t="shared" si="5"/>
        <v>Wu Y, Zeng J, Roscoe BP, Liu P, Yao Q, Lazzarotto CR, Clement K, Cole MA, Luk K, Baricordi C, Shen AH, Ren C, Esrick EB, Manis JP, Dorfman DM, Williams DA, Biffi A, Brugnara C, Biasco L, Brendel C, Pinello L, Tsai SQ, Wolfe SA, Bauer DE.</v>
      </c>
      <c r="Q45" t="str">
        <f t="shared" si="6"/>
        <v>Nat Med. 2019 May;25(5):776-783. doi: 10.1038/s41591-019-0401-y. Epub 2019 Mar 25.</v>
      </c>
      <c r="R45" t="str">
        <f t="shared" si="7"/>
        <v>Wu Y</v>
      </c>
      <c r="S45" t="str">
        <f t="shared" si="8"/>
        <v>Nat Med</v>
      </c>
      <c r="T45">
        <f t="shared" si="9"/>
        <v>2019</v>
      </c>
      <c r="U45">
        <f t="shared" si="10"/>
        <v>43551</v>
      </c>
      <c r="V45" t="str">
        <f t="shared" si="11"/>
        <v>PMC6512986</v>
      </c>
      <c r="W45" t="str">
        <f t="shared" si="12"/>
        <v>NIHMS1521848</v>
      </c>
      <c r="X45" t="str">
        <f t="shared" si="13"/>
        <v>10.1038/s41591-019-0401-y</v>
      </c>
    </row>
    <row r="46" spans="1:24" x14ac:dyDescent="0.2">
      <c r="A46">
        <v>30862905</v>
      </c>
      <c r="B46" t="s">
        <v>214</v>
      </c>
      <c r="C46" t="s">
        <v>27</v>
      </c>
      <c r="D46" t="s">
        <v>28</v>
      </c>
      <c r="E46" t="s">
        <v>215</v>
      </c>
      <c r="F46" t="s">
        <v>190</v>
      </c>
      <c r="G46">
        <v>2019</v>
      </c>
      <c r="H46" s="2">
        <v>43538</v>
      </c>
      <c r="I46" t="s">
        <v>216</v>
      </c>
      <c r="K46" t="s">
        <v>217</v>
      </c>
      <c r="N46">
        <v>30862905</v>
      </c>
      <c r="O46" t="str">
        <f t="shared" si="4"/>
        <v>CRIS.py: A Versatile and High-throughput Analysis Program for CRISPR-based Genome Editing</v>
      </c>
      <c r="P46" t="str">
        <f t="shared" si="5"/>
        <v>Connelly JP, Pruett-Miller SM.</v>
      </c>
      <c r="Q46" t="str">
        <f t="shared" si="6"/>
        <v>Sci Rep. 2019 Mar 12;9(1):4194. doi: 10.1038/s41598-019-40896-w.</v>
      </c>
      <c r="R46" t="str">
        <f t="shared" si="7"/>
        <v>Connelly JP</v>
      </c>
      <c r="S46" t="str">
        <f t="shared" si="8"/>
        <v>Sci Rep</v>
      </c>
      <c r="T46">
        <f t="shared" si="9"/>
        <v>2019</v>
      </c>
      <c r="U46">
        <f t="shared" si="10"/>
        <v>43538</v>
      </c>
      <c r="V46" t="str">
        <f t="shared" si="11"/>
        <v>PMC6414496</v>
      </c>
      <c r="W46">
        <f t="shared" si="12"/>
        <v>0</v>
      </c>
      <c r="X46" t="str">
        <f t="shared" si="13"/>
        <v>10.1038/s41598-019-40896-w</v>
      </c>
    </row>
    <row r="47" spans="1:24" x14ac:dyDescent="0.2">
      <c r="A47">
        <v>30839150</v>
      </c>
      <c r="B47" t="s">
        <v>1900</v>
      </c>
      <c r="C47" t="s">
        <v>1901</v>
      </c>
      <c r="D47" t="s">
        <v>1902</v>
      </c>
      <c r="E47" t="s">
        <v>1903</v>
      </c>
      <c r="F47" t="s">
        <v>235</v>
      </c>
      <c r="G47">
        <v>2019</v>
      </c>
      <c r="H47" s="2">
        <v>43531</v>
      </c>
      <c r="I47" t="s">
        <v>1904</v>
      </c>
      <c r="K47" t="s">
        <v>1905</v>
      </c>
      <c r="N47">
        <v>30839150</v>
      </c>
      <c r="O47" t="str">
        <f t="shared" si="4"/>
        <v>CRISPR/Cas9-mediated knockout of Ms1 enables the rapid generation of male-sterile hexaploid wheat lines for use in hybrid seed production</v>
      </c>
      <c r="P47" t="str">
        <f t="shared" si="5"/>
        <v>Okada A, Arndell T, Borisjuk N, Sharma N, Watson-Haigh NS, Tucker EJ, Baumann U, Langridge P, Whitford R.</v>
      </c>
      <c r="Q47" t="str">
        <f t="shared" si="6"/>
        <v>Plant Biotechnol J. 2019 Oct;17(10):1905-1913. doi: 10.1111/pbi.13106. Epub 2019 Apr 11.</v>
      </c>
      <c r="R47" t="str">
        <f t="shared" si="7"/>
        <v>Okada A</v>
      </c>
      <c r="S47" t="str">
        <f t="shared" si="8"/>
        <v>Plant Biotechnol J</v>
      </c>
      <c r="T47">
        <f t="shared" si="9"/>
        <v>2019</v>
      </c>
      <c r="U47">
        <f t="shared" si="10"/>
        <v>43531</v>
      </c>
      <c r="V47" t="str">
        <f t="shared" si="11"/>
        <v>PMC6737020</v>
      </c>
      <c r="W47">
        <f t="shared" si="12"/>
        <v>0</v>
      </c>
      <c r="X47" t="str">
        <f t="shared" si="13"/>
        <v>10.1111/pbi.13106</v>
      </c>
    </row>
    <row r="48" spans="1:24" x14ac:dyDescent="0.2">
      <c r="A48">
        <v>30838409</v>
      </c>
      <c r="B48" t="s">
        <v>1906</v>
      </c>
      <c r="C48" t="s">
        <v>19</v>
      </c>
      <c r="D48" t="s">
        <v>20</v>
      </c>
      <c r="E48" t="s">
        <v>1907</v>
      </c>
      <c r="F48" t="s">
        <v>286</v>
      </c>
      <c r="G48">
        <v>2019</v>
      </c>
      <c r="H48" s="2">
        <v>43531</v>
      </c>
      <c r="I48" t="s">
        <v>1908</v>
      </c>
      <c r="K48" t="s">
        <v>1909</v>
      </c>
      <c r="N48">
        <v>30838409</v>
      </c>
      <c r="O48" t="str">
        <f t="shared" si="4"/>
        <v>Uracil-DNA glycosylase UNG1 isoform variant supports class switch recombination and repairs nuclear genomic uracil</v>
      </c>
      <c r="P48" t="str">
        <f t="shared" si="5"/>
        <v>Sarno A, Lundb√¶k M, Liabakk NB, Aas PA, Mjelle R, Hagen L, Sousa MML, Krokan HE, Kavli B.</v>
      </c>
      <c r="Q48" t="str">
        <f t="shared" si="6"/>
        <v>Nucleic Acids Res. 2019 May 21;47(9):4569-4585. doi: 10.1093/nar/gkz145.</v>
      </c>
      <c r="R48" t="str">
        <f t="shared" si="7"/>
        <v>Sarno A</v>
      </c>
      <c r="S48" t="str">
        <f t="shared" si="8"/>
        <v>Nucleic Acids Res</v>
      </c>
      <c r="T48">
        <f t="shared" si="9"/>
        <v>2019</v>
      </c>
      <c r="U48">
        <f t="shared" si="10"/>
        <v>43531</v>
      </c>
      <c r="V48" t="str">
        <f t="shared" si="11"/>
        <v>PMC6511853</v>
      </c>
      <c r="W48">
        <f t="shared" si="12"/>
        <v>0</v>
      </c>
      <c r="X48" t="str">
        <f t="shared" si="13"/>
        <v>10.1093/nar/gkz145</v>
      </c>
    </row>
    <row r="49" spans="1:24" x14ac:dyDescent="0.2">
      <c r="A49">
        <v>30837472</v>
      </c>
      <c r="B49" t="s">
        <v>1910</v>
      </c>
      <c r="C49" t="s">
        <v>29</v>
      </c>
      <c r="D49" t="s">
        <v>30</v>
      </c>
      <c r="E49" t="s">
        <v>1911</v>
      </c>
      <c r="F49" t="s">
        <v>197</v>
      </c>
      <c r="G49">
        <v>2019</v>
      </c>
      <c r="H49" s="2">
        <v>43531</v>
      </c>
      <c r="I49" t="s">
        <v>1912</v>
      </c>
      <c r="K49" t="s">
        <v>1913</v>
      </c>
      <c r="N49">
        <v>30837472</v>
      </c>
      <c r="O49" t="str">
        <f t="shared" si="4"/>
        <v>Stem cell proliferation is induced by apoptotic bodies from dying cells during epithelial tissue maintenance</v>
      </c>
      <c r="P49" t="str">
        <f t="shared" si="5"/>
        <v>Brock CK, Wallin ST, Ruiz OE, Samms KM, Mandal A, Sumner EA, Eisenhoffer GT.</v>
      </c>
      <c r="Q49" t="str">
        <f t="shared" si="6"/>
        <v>Nat Commun. 2019 Mar 5;10(1):1044. doi: 10.1038/s41467-019-09010-6.</v>
      </c>
      <c r="R49" t="str">
        <f t="shared" si="7"/>
        <v>Brock CK</v>
      </c>
      <c r="S49" t="str">
        <f t="shared" si="8"/>
        <v>Nat Commun</v>
      </c>
      <c r="T49">
        <f t="shared" si="9"/>
        <v>2019</v>
      </c>
      <c r="U49">
        <f t="shared" si="10"/>
        <v>43531</v>
      </c>
      <c r="V49" t="str">
        <f t="shared" si="11"/>
        <v>PMC6400930</v>
      </c>
      <c r="W49">
        <f t="shared" si="12"/>
        <v>0</v>
      </c>
      <c r="X49" t="str">
        <f t="shared" si="13"/>
        <v>10.1038/s41467-019-09010-6</v>
      </c>
    </row>
    <row r="50" spans="1:24" x14ac:dyDescent="0.2">
      <c r="A50">
        <v>30816277</v>
      </c>
      <c r="B50" t="s">
        <v>1914</v>
      </c>
      <c r="C50" t="s">
        <v>34</v>
      </c>
      <c r="D50" t="s">
        <v>35</v>
      </c>
      <c r="E50" t="s">
        <v>1915</v>
      </c>
      <c r="F50" t="s">
        <v>190</v>
      </c>
      <c r="G50">
        <v>2019</v>
      </c>
      <c r="H50" s="2">
        <v>43525</v>
      </c>
      <c r="I50" t="s">
        <v>1916</v>
      </c>
      <c r="K50" t="s">
        <v>1917</v>
      </c>
      <c r="N50">
        <v>30816277</v>
      </c>
      <c r="O50" t="str">
        <f t="shared" si="4"/>
        <v>Probing the Behaviour of Cas1-Cas2 upon Protospacer Binding in CRISPR-Cas Systems using Molecular Dynamics Simulations</v>
      </c>
      <c r="P50" t="str">
        <f t="shared" si="5"/>
        <v>Wan H, Li J, Chang S, Lin S, Tian Y, Tian X, Wang M, Hu J.</v>
      </c>
      <c r="Q50" t="str">
        <f t="shared" si="6"/>
        <v>Sci Rep. 2019 Feb 28;9(1):3188. doi: 10.1038/s41598-019-39616-1.</v>
      </c>
      <c r="R50" t="str">
        <f t="shared" si="7"/>
        <v>Wan H</v>
      </c>
      <c r="S50" t="str">
        <f t="shared" si="8"/>
        <v>Sci Rep</v>
      </c>
      <c r="T50">
        <f t="shared" si="9"/>
        <v>2019</v>
      </c>
      <c r="U50">
        <f t="shared" si="10"/>
        <v>43525</v>
      </c>
      <c r="V50" t="str">
        <f t="shared" si="11"/>
        <v>PMC6395717</v>
      </c>
      <c r="W50">
        <f t="shared" si="12"/>
        <v>0</v>
      </c>
      <c r="X50" t="str">
        <f t="shared" si="13"/>
        <v>10.1038/s41598-019-39616-1</v>
      </c>
    </row>
    <row r="51" spans="1:24" x14ac:dyDescent="0.2">
      <c r="A51">
        <v>30811422</v>
      </c>
      <c r="B51" t="s">
        <v>1918</v>
      </c>
      <c r="C51" t="s">
        <v>36</v>
      </c>
      <c r="D51" t="s">
        <v>37</v>
      </c>
      <c r="E51" t="s">
        <v>1919</v>
      </c>
      <c r="F51" t="s">
        <v>183</v>
      </c>
      <c r="G51">
        <v>2019</v>
      </c>
      <c r="H51" s="2">
        <v>43524</v>
      </c>
      <c r="I51" t="s">
        <v>1920</v>
      </c>
      <c r="K51" t="s">
        <v>1921</v>
      </c>
      <c r="N51">
        <v>30811422</v>
      </c>
      <c r="O51" t="str">
        <f t="shared" si="4"/>
        <v>Comparison of efficiency and specificity of CRISPR-associated (Cas) nucleases in plants: An expanded toolkit for precision genome engineering</v>
      </c>
      <c r="P51" t="str">
        <f t="shared" si="5"/>
        <v>Raitskin O, Schudoma C, West A, Patron NJ.</v>
      </c>
      <c r="Q51" t="str">
        <f t="shared" si="6"/>
        <v>PLoS One. 2019 Feb 27;14(2):e0211598. doi: 10.1371/journal.pone.0211598. eCollection 2019.</v>
      </c>
      <c r="R51" t="str">
        <f t="shared" si="7"/>
        <v>Raitskin O</v>
      </c>
      <c r="S51" t="str">
        <f t="shared" si="8"/>
        <v>PLoS One</v>
      </c>
      <c r="T51">
        <f t="shared" si="9"/>
        <v>2019</v>
      </c>
      <c r="U51">
        <f t="shared" si="10"/>
        <v>43524</v>
      </c>
      <c r="V51" t="str">
        <f t="shared" si="11"/>
        <v>PMC6392405</v>
      </c>
      <c r="W51">
        <f t="shared" si="12"/>
        <v>0</v>
      </c>
      <c r="X51" t="str">
        <f t="shared" si="13"/>
        <v>10.1371/journal.pone.0211598</v>
      </c>
    </row>
    <row r="52" spans="1:24" x14ac:dyDescent="0.2">
      <c r="A52">
        <v>30809026</v>
      </c>
      <c r="B52" t="s">
        <v>224</v>
      </c>
      <c r="C52" t="s">
        <v>31</v>
      </c>
      <c r="D52" t="s">
        <v>225</v>
      </c>
      <c r="E52" t="s">
        <v>226</v>
      </c>
      <c r="F52" t="s">
        <v>227</v>
      </c>
      <c r="G52">
        <v>2019</v>
      </c>
      <c r="H52" s="2">
        <v>43524</v>
      </c>
      <c r="I52" t="s">
        <v>228</v>
      </c>
      <c r="J52" t="s">
        <v>229</v>
      </c>
      <c r="K52" t="s">
        <v>230</v>
      </c>
      <c r="N52">
        <v>30809026</v>
      </c>
      <c r="O52" t="str">
        <f t="shared" si="4"/>
        <v>CRISPResso2 provides accurate and rapid genome editing sequence analysis</v>
      </c>
      <c r="P52" t="str">
        <f t="shared" si="5"/>
        <v>Clement K, Rees H, Canver MC, Gehrke JM, Farouni R, Hsu JY, Cole MA, Liu DR, Joung JK, Bauer DE, Pinello L.</v>
      </c>
      <c r="Q52" t="str">
        <f t="shared" si="6"/>
        <v>Nat Biotechnol. 2019 Mar;37(3):224-226. doi: 10.1038/s41587-019-0032-3.</v>
      </c>
      <c r="R52" t="str">
        <f t="shared" si="7"/>
        <v>Clement K</v>
      </c>
      <c r="S52" t="str">
        <f t="shared" si="8"/>
        <v>Nat Biotechnol</v>
      </c>
      <c r="T52">
        <f t="shared" si="9"/>
        <v>2019</v>
      </c>
      <c r="U52">
        <f t="shared" si="10"/>
        <v>43524</v>
      </c>
      <c r="V52" t="str">
        <f t="shared" si="11"/>
        <v>PMC6533916</v>
      </c>
      <c r="W52" t="str">
        <f t="shared" si="12"/>
        <v>NIHMS1019061</v>
      </c>
      <c r="X52" t="str">
        <f t="shared" si="13"/>
        <v>10.1038/s41587-019-0032-3</v>
      </c>
    </row>
    <row r="53" spans="1:24" x14ac:dyDescent="0.2">
      <c r="A53">
        <v>30800139</v>
      </c>
      <c r="B53" t="s">
        <v>1922</v>
      </c>
      <c r="C53" t="s">
        <v>40</v>
      </c>
      <c r="D53" t="s">
        <v>41</v>
      </c>
      <c r="E53" t="s">
        <v>1923</v>
      </c>
      <c r="F53" t="s">
        <v>1383</v>
      </c>
      <c r="G53">
        <v>2019</v>
      </c>
      <c r="H53" s="2">
        <v>43522</v>
      </c>
      <c r="I53" t="s">
        <v>1924</v>
      </c>
      <c r="K53" t="s">
        <v>1925</v>
      </c>
      <c r="N53">
        <v>30800139</v>
      </c>
      <c r="O53" t="str">
        <f t="shared" si="4"/>
        <v>Evaluation of Methods to Assess in vivo Activity of Engineered Genome-Editing Nucleases in Protoplasts</v>
      </c>
      <c r="P53" t="str">
        <f t="shared" si="5"/>
        <v>Nadakuduti SS, Starker CG, Ko DK, Jayakody TB, Buell CR, Voytas DF, Douches DS.</v>
      </c>
      <c r="Q53" t="str">
        <f t="shared" si="6"/>
        <v>Front Plant Sci. 2019 Feb 8;10:110. doi: 10.3389/fpls.2019.00110. eCollection 2019.</v>
      </c>
      <c r="R53" t="str">
        <f t="shared" si="7"/>
        <v>Nadakuduti SS</v>
      </c>
      <c r="S53" t="str">
        <f t="shared" si="8"/>
        <v>Front Plant Sci</v>
      </c>
      <c r="T53">
        <f t="shared" si="9"/>
        <v>2019</v>
      </c>
      <c r="U53">
        <f t="shared" si="10"/>
        <v>43522</v>
      </c>
      <c r="V53" t="str">
        <f t="shared" si="11"/>
        <v>PMC6376315</v>
      </c>
      <c r="W53">
        <f t="shared" si="12"/>
        <v>0</v>
      </c>
      <c r="X53" t="str">
        <f t="shared" si="13"/>
        <v>10.3389/fpls.2019.00110</v>
      </c>
    </row>
    <row r="54" spans="1:24" x14ac:dyDescent="0.2">
      <c r="A54">
        <v>30783971</v>
      </c>
      <c r="B54" t="s">
        <v>1926</v>
      </c>
      <c r="C54" t="s">
        <v>1927</v>
      </c>
      <c r="D54" t="s">
        <v>1928</v>
      </c>
      <c r="E54" t="s">
        <v>1929</v>
      </c>
      <c r="F54" t="s">
        <v>1930</v>
      </c>
      <c r="G54">
        <v>2019</v>
      </c>
      <c r="H54" s="2">
        <v>43517</v>
      </c>
      <c r="I54" t="s">
        <v>1931</v>
      </c>
      <c r="J54" t="s">
        <v>1932</v>
      </c>
      <c r="K54" t="s">
        <v>1933</v>
      </c>
      <c r="N54">
        <v>30783971</v>
      </c>
      <c r="O54" t="str">
        <f t="shared" si="4"/>
        <v>Use of AAV Vectors for CRISPR-Mediated In Vivo Genome Editing in the Retina</v>
      </c>
      <c r="P54" t="str">
        <f t="shared" si="5"/>
        <v>Yu W, Wu Z.</v>
      </c>
      <c r="Q54" t="str">
        <f t="shared" si="6"/>
        <v>Methods Mol Biol. 2019;1950:123-139. doi: 10.1007/978-1-4939-9139-6_7.</v>
      </c>
      <c r="R54" t="str">
        <f t="shared" si="7"/>
        <v>Yu W</v>
      </c>
      <c r="S54" t="str">
        <f t="shared" si="8"/>
        <v>Methods Mol Biol</v>
      </c>
      <c r="T54">
        <f t="shared" si="9"/>
        <v>2019</v>
      </c>
      <c r="U54">
        <f t="shared" si="10"/>
        <v>43517</v>
      </c>
      <c r="V54" t="str">
        <f t="shared" si="11"/>
        <v>PMC6730636</v>
      </c>
      <c r="W54" t="str">
        <f t="shared" si="12"/>
        <v>NIHMS1047552</v>
      </c>
      <c r="X54" t="str">
        <f t="shared" si="13"/>
        <v>10.1007/978-1-4939-9139-6_7</v>
      </c>
    </row>
    <row r="55" spans="1:24" x14ac:dyDescent="0.2">
      <c r="A55">
        <v>30778238</v>
      </c>
      <c r="B55" t="s">
        <v>1934</v>
      </c>
      <c r="C55" t="s">
        <v>32</v>
      </c>
      <c r="D55" t="s">
        <v>33</v>
      </c>
      <c r="E55" t="s">
        <v>1935</v>
      </c>
      <c r="F55" t="s">
        <v>364</v>
      </c>
      <c r="G55">
        <v>2019</v>
      </c>
      <c r="H55" s="2">
        <v>43516</v>
      </c>
      <c r="I55" t="s">
        <v>1936</v>
      </c>
      <c r="J55" t="s">
        <v>1937</v>
      </c>
      <c r="K55" t="s">
        <v>1938</v>
      </c>
      <c r="N55">
        <v>30778238</v>
      </c>
      <c r="O55" t="str">
        <f t="shared" si="4"/>
        <v>Long-term evaluation of AAV-CRISPR genome editing for Duchenne muscular dystrophy</v>
      </c>
      <c r="P55" t="str">
        <f t="shared" si="5"/>
        <v>Nelson CE, Wu Y, Gemberling MP, Oliver ML, Waller MA, Bohning JD, Robinson-Hamm JN, Bulaklak K, Castellanos Rivera RM, Collier JH, Asokan A, Gersbach CA.</v>
      </c>
      <c r="Q55" t="str">
        <f t="shared" si="6"/>
        <v>Nat Med. 2019 Mar;25(3):427-432. doi: 10.1038/s41591-019-0344-3. Epub 2019 Feb 18.</v>
      </c>
      <c r="R55" t="str">
        <f t="shared" si="7"/>
        <v>Nelson CE</v>
      </c>
      <c r="S55" t="str">
        <f t="shared" si="8"/>
        <v>Nat Med</v>
      </c>
      <c r="T55">
        <f t="shared" si="9"/>
        <v>2019</v>
      </c>
      <c r="U55">
        <f t="shared" si="10"/>
        <v>43516</v>
      </c>
      <c r="V55" t="str">
        <f t="shared" si="11"/>
        <v>PMC6455975</v>
      </c>
      <c r="W55" t="str">
        <f t="shared" si="12"/>
        <v>NIHMS1517342</v>
      </c>
      <c r="X55" t="str">
        <f t="shared" si="13"/>
        <v>10.1038/s41591-019-0344-3</v>
      </c>
    </row>
    <row r="56" spans="1:24" x14ac:dyDescent="0.2">
      <c r="A56">
        <v>30704988</v>
      </c>
      <c r="B56" t="s">
        <v>1939</v>
      </c>
      <c r="C56" t="s">
        <v>17</v>
      </c>
      <c r="D56" t="s">
        <v>18</v>
      </c>
      <c r="E56" t="s">
        <v>1940</v>
      </c>
      <c r="F56" t="s">
        <v>1941</v>
      </c>
      <c r="G56">
        <v>2019</v>
      </c>
      <c r="H56" s="2">
        <v>43498</v>
      </c>
      <c r="I56" t="s">
        <v>1942</v>
      </c>
      <c r="K56" t="s">
        <v>1943</v>
      </c>
      <c r="N56">
        <v>30704988</v>
      </c>
      <c r="O56" t="str">
        <f t="shared" si="4"/>
        <v>Editing aberrant splice sites efficiently restores Œ≤-globin expression in Œ≤-thalassemia</v>
      </c>
      <c r="P56" t="str">
        <f t="shared" si="5"/>
        <v>Xu S, Luk K, Yao Q, Shen AH, Zeng J, Wu Y, Luo HY, Brendel C, Pinello L, Chui DHK, Wolfe SA, Bauer DE.</v>
      </c>
      <c r="Q56" t="str">
        <f t="shared" si="6"/>
        <v>Blood. 2019 May 23;133(21):2255-2262. doi: 10.1182/blood-2019-01-895094. Epub 2019 Jan 31.</v>
      </c>
      <c r="R56" t="str">
        <f t="shared" si="7"/>
        <v>Xu S</v>
      </c>
      <c r="S56" t="str">
        <f t="shared" si="8"/>
        <v>Blood</v>
      </c>
      <c r="T56">
        <f t="shared" si="9"/>
        <v>2019</v>
      </c>
      <c r="U56">
        <f t="shared" si="10"/>
        <v>43498</v>
      </c>
      <c r="V56" t="str">
        <f t="shared" si="11"/>
        <v>PMC6533605</v>
      </c>
      <c r="W56">
        <f t="shared" si="12"/>
        <v>0</v>
      </c>
      <c r="X56" t="str">
        <f t="shared" si="13"/>
        <v>10.1182/blood-2019-01-895094</v>
      </c>
    </row>
    <row r="57" spans="1:24" x14ac:dyDescent="0.2">
      <c r="A57">
        <v>30644359</v>
      </c>
      <c r="B57" t="s">
        <v>1944</v>
      </c>
      <c r="C57" t="s">
        <v>42</v>
      </c>
      <c r="D57" t="s">
        <v>1945</v>
      </c>
      <c r="E57" t="s">
        <v>1675</v>
      </c>
      <c r="F57" t="s">
        <v>305</v>
      </c>
      <c r="G57">
        <v>2019</v>
      </c>
      <c r="H57" s="2">
        <v>43481</v>
      </c>
      <c r="I57" t="s">
        <v>1946</v>
      </c>
      <c r="K57" t="s">
        <v>1947</v>
      </c>
      <c r="N57">
        <v>30644359</v>
      </c>
      <c r="O57" t="str">
        <f t="shared" si="4"/>
        <v>Programmed knockout mutation of liver fluke granulin attenuates virulence of infection-induced hepatobiliary morbidity</v>
      </c>
      <c r="P57" t="str">
        <f t="shared" si="5"/>
        <v>Arunsan P, Ittiprasert W, Smout MJ, Cochran CJ, Mann VH, Chaiyadet S, Karinshak SE, Sripa B, Young ND, Sotillo J, Loukas A, Brindley PJ, Laha T.</v>
      </c>
      <c r="Q57" t="str">
        <f t="shared" si="6"/>
        <v>Elife. 2019 Jan 15;8:e41463. doi: 10.7554/eLife.41463.</v>
      </c>
      <c r="R57" t="str">
        <f t="shared" si="7"/>
        <v>Arunsan P</v>
      </c>
      <c r="S57" t="str">
        <f t="shared" si="8"/>
        <v>Elife</v>
      </c>
      <c r="T57">
        <f t="shared" si="9"/>
        <v>2019</v>
      </c>
      <c r="U57">
        <f t="shared" si="10"/>
        <v>43481</v>
      </c>
      <c r="V57" t="str">
        <f t="shared" si="11"/>
        <v>PMC6355195</v>
      </c>
      <c r="W57">
        <f t="shared" si="12"/>
        <v>0</v>
      </c>
      <c r="X57" t="str">
        <f t="shared" si="13"/>
        <v>10.7554/eLife.41463</v>
      </c>
    </row>
    <row r="58" spans="1:24" x14ac:dyDescent="0.2">
      <c r="A58">
        <v>30644357</v>
      </c>
      <c r="B58" t="s">
        <v>1948</v>
      </c>
      <c r="C58" t="s">
        <v>43</v>
      </c>
      <c r="D58" t="s">
        <v>1949</v>
      </c>
      <c r="E58" t="s">
        <v>1950</v>
      </c>
      <c r="F58" t="s">
        <v>305</v>
      </c>
      <c r="G58">
        <v>2019</v>
      </c>
      <c r="H58" s="2">
        <v>43481</v>
      </c>
      <c r="I58" t="s">
        <v>1951</v>
      </c>
      <c r="K58" t="s">
        <v>1952</v>
      </c>
      <c r="N58">
        <v>30644357</v>
      </c>
      <c r="O58" t="str">
        <f t="shared" si="4"/>
        <v>Programmed genome editing of the omega-1 ribonuclease of the blood fluke, Schistosoma mansoni</v>
      </c>
      <c r="P58" t="str">
        <f t="shared" si="5"/>
        <v>Ittiprasert W, Mann VH, Karinshak SE, Coghlan A, Rinaldi G, Sankaranarayanan G, Chaidee A, Tanno T, Kumkhaek C, Prangtaworn P, Mentink-Kane MM, Cochran CJ, Driguez P, Holroyd N, Tracey A, Rodpai R, Everts B, Hokke CH, Hoffmann KF, Berriman M, Brindley PJ.</v>
      </c>
      <c r="Q58" t="str">
        <f t="shared" si="6"/>
        <v>Elife. 2019 Jan 15;8:e41337. doi: 10.7554/eLife.41337.</v>
      </c>
      <c r="R58" t="str">
        <f t="shared" si="7"/>
        <v>Ittiprasert W</v>
      </c>
      <c r="S58" t="str">
        <f t="shared" si="8"/>
        <v>Elife</v>
      </c>
      <c r="T58">
        <f t="shared" si="9"/>
        <v>2019</v>
      </c>
      <c r="U58">
        <f t="shared" si="10"/>
        <v>43481</v>
      </c>
      <c r="V58" t="str">
        <f t="shared" si="11"/>
        <v>PMC6355194</v>
      </c>
      <c r="W58">
        <f t="shared" si="12"/>
        <v>0</v>
      </c>
      <c r="X58" t="str">
        <f t="shared" si="13"/>
        <v>10.7554/eLife.41337</v>
      </c>
    </row>
    <row r="59" spans="1:24" x14ac:dyDescent="0.2">
      <c r="A59">
        <v>30581144</v>
      </c>
      <c r="B59" t="s">
        <v>1953</v>
      </c>
      <c r="C59" t="s">
        <v>38</v>
      </c>
      <c r="D59" t="s">
        <v>39</v>
      </c>
      <c r="E59" t="s">
        <v>1954</v>
      </c>
      <c r="F59" t="s">
        <v>1597</v>
      </c>
      <c r="G59">
        <v>2019</v>
      </c>
      <c r="H59" s="2">
        <v>43459</v>
      </c>
      <c r="I59" t="s">
        <v>1955</v>
      </c>
      <c r="J59" t="s">
        <v>1956</v>
      </c>
      <c r="K59" t="s">
        <v>1957</v>
      </c>
      <c r="N59">
        <v>30581144</v>
      </c>
      <c r="O59" t="str">
        <f t="shared" si="4"/>
        <v>A Compact, High-Accuracy Cas9 with a Dinucleotide PAM for In¬†Vivo Genome Editing</v>
      </c>
      <c r="P59" t="str">
        <f t="shared" si="5"/>
        <v>Edraki A, Mir A, Ibraheim R, Gainetdinov I, Yoon Y, Song CQ, Cao Y, Gallant J, Xue W, Rivera-P√©rez JA, Sontheimer EJ.</v>
      </c>
      <c r="Q59" t="str">
        <f t="shared" si="6"/>
        <v>Mol Cell. 2019 Feb 21;73(4):714-726.e4. doi: 10.1016/j.molcel.2018.12.003. Epub 2018 Dec 20.</v>
      </c>
      <c r="R59" t="str">
        <f t="shared" si="7"/>
        <v>Edraki A</v>
      </c>
      <c r="S59" t="str">
        <f t="shared" si="8"/>
        <v>Mol Cell</v>
      </c>
      <c r="T59">
        <f t="shared" si="9"/>
        <v>2019</v>
      </c>
      <c r="U59">
        <f t="shared" si="10"/>
        <v>43459</v>
      </c>
      <c r="V59" t="str">
        <f t="shared" si="11"/>
        <v>PMC6386616</v>
      </c>
      <c r="W59" t="str">
        <f t="shared" si="12"/>
        <v>NIHMS1515913</v>
      </c>
      <c r="X59" t="str">
        <f t="shared" si="13"/>
        <v>10.1016/j.molcel.2018.12.003</v>
      </c>
    </row>
    <row r="60" spans="1:24" x14ac:dyDescent="0.2">
      <c r="A60">
        <v>30523254</v>
      </c>
      <c r="B60" t="s">
        <v>1958</v>
      </c>
      <c r="C60" t="s">
        <v>47</v>
      </c>
      <c r="D60" t="s">
        <v>48</v>
      </c>
      <c r="E60" t="s">
        <v>1959</v>
      </c>
      <c r="F60" t="s">
        <v>197</v>
      </c>
      <c r="G60">
        <v>2018</v>
      </c>
      <c r="H60" s="2">
        <v>43442</v>
      </c>
      <c r="I60" t="s">
        <v>1960</v>
      </c>
      <c r="K60" t="s">
        <v>1961</v>
      </c>
      <c r="N60">
        <v>30523254</v>
      </c>
      <c r="O60" t="str">
        <f t="shared" si="4"/>
        <v>In vivo cell type-specific CRISPR knockdown of dopamine beta¬†hydroxylase reduces locus coeruleus evoked wakefulness</v>
      </c>
      <c r="P60" t="str">
        <f t="shared" si="5"/>
        <v>Yamaguchi H, Hopf FW, Li SB, de Lecea L.</v>
      </c>
      <c r="Q60" t="str">
        <f t="shared" si="6"/>
        <v>Nat Commun. 2018 Dec 6;9(1):5211. doi: 10.1038/s41467-018-07566-3.</v>
      </c>
      <c r="R60" t="str">
        <f t="shared" si="7"/>
        <v>Yamaguchi H</v>
      </c>
      <c r="S60" t="str">
        <f t="shared" si="8"/>
        <v>Nat Commun</v>
      </c>
      <c r="T60">
        <f t="shared" si="9"/>
        <v>2018</v>
      </c>
      <c r="U60">
        <f t="shared" si="10"/>
        <v>43442</v>
      </c>
      <c r="V60" t="str">
        <f t="shared" si="11"/>
        <v>PMC6283864</v>
      </c>
      <c r="W60">
        <f t="shared" si="12"/>
        <v>0</v>
      </c>
      <c r="X60" t="str">
        <f t="shared" si="13"/>
        <v>10.1038/s41467-018-07566-3</v>
      </c>
    </row>
    <row r="61" spans="1:24" x14ac:dyDescent="0.2">
      <c r="A61">
        <v>30518686</v>
      </c>
      <c r="B61" t="s">
        <v>1962</v>
      </c>
      <c r="C61" t="s">
        <v>46</v>
      </c>
      <c r="D61" t="s">
        <v>1963</v>
      </c>
      <c r="E61" t="s">
        <v>1964</v>
      </c>
      <c r="F61" t="s">
        <v>1965</v>
      </c>
      <c r="G61">
        <v>2018</v>
      </c>
      <c r="H61" s="2">
        <v>43441</v>
      </c>
      <c r="I61" t="s">
        <v>1966</v>
      </c>
      <c r="K61" t="s">
        <v>1967</v>
      </c>
      <c r="N61">
        <v>30518686</v>
      </c>
      <c r="O61" t="str">
        <f t="shared" si="4"/>
        <v>AAV CRISPR editing rescues cardiac and muscle function for 18 months in dystrophic mice</v>
      </c>
      <c r="P61" t="str">
        <f t="shared" si="5"/>
        <v>Hakim CH, Wasala NB, Nelson CE, Wasala LP, Yue Y, Louderman JA, Lessa TB, Dai A, Zhang K, Jenkins GJ, Nance ME, Pan X, Kodippili K, Yang NN, Chen SJ, Gersbach CA, Duan D.</v>
      </c>
      <c r="Q61" t="str">
        <f t="shared" si="6"/>
        <v>JCI Insight. 2018 Dec 6;3(23):e124297. doi: 10.1172/jci.insight.124297.</v>
      </c>
      <c r="R61" t="str">
        <f t="shared" si="7"/>
        <v>Hakim CH</v>
      </c>
      <c r="S61" t="str">
        <f t="shared" si="8"/>
        <v>JCI Insight</v>
      </c>
      <c r="T61">
        <f t="shared" si="9"/>
        <v>2018</v>
      </c>
      <c r="U61">
        <f t="shared" si="10"/>
        <v>43441</v>
      </c>
      <c r="V61" t="str">
        <f t="shared" si="11"/>
        <v>PMC6328021</v>
      </c>
      <c r="W61">
        <f t="shared" si="12"/>
        <v>0</v>
      </c>
      <c r="X61" t="str">
        <f t="shared" si="13"/>
        <v>10.1172/jci.insight.124297</v>
      </c>
    </row>
    <row r="62" spans="1:24" x14ac:dyDescent="0.2">
      <c r="A62">
        <v>30455712</v>
      </c>
      <c r="B62" t="s">
        <v>1381</v>
      </c>
      <c r="C62" t="s">
        <v>52</v>
      </c>
      <c r="D62" t="s">
        <v>53</v>
      </c>
      <c r="E62" t="s">
        <v>1382</v>
      </c>
      <c r="F62" t="s">
        <v>1383</v>
      </c>
      <c r="G62">
        <v>2018</v>
      </c>
      <c r="H62" s="2">
        <v>43425</v>
      </c>
      <c r="I62" t="s">
        <v>1384</v>
      </c>
      <c r="K62" t="s">
        <v>1385</v>
      </c>
      <c r="N62">
        <v>30455712</v>
      </c>
      <c r="O62" t="str">
        <f t="shared" si="4"/>
        <v>DNA-Free Genome Editing of Brassica oleracea and B. rapa Protoplasts Using CRISPR-Cas9 Ribonucleoprotein Complexes</v>
      </c>
      <c r="P62" t="str">
        <f t="shared" si="5"/>
        <v>Murovec J, Guƒçek K, Bohanec B, Avbelj M, Jerala R.</v>
      </c>
      <c r="Q62" t="str">
        <f t="shared" si="6"/>
        <v>Front Plant Sci. 2018 Nov 5;9:1594. doi: 10.3389/fpls.2018.01594. eCollection 2018.</v>
      </c>
      <c r="R62" t="str">
        <f t="shared" si="7"/>
        <v>Murovec J</v>
      </c>
      <c r="S62" t="str">
        <f t="shared" si="8"/>
        <v>Front Plant Sci</v>
      </c>
      <c r="T62">
        <f t="shared" si="9"/>
        <v>2018</v>
      </c>
      <c r="U62">
        <f t="shared" si="10"/>
        <v>43425</v>
      </c>
      <c r="V62" t="str">
        <f t="shared" si="11"/>
        <v>PMC6230560</v>
      </c>
      <c r="W62">
        <f t="shared" si="12"/>
        <v>0</v>
      </c>
      <c r="X62" t="str">
        <f t="shared" si="13"/>
        <v>10.3389/fpls.2018.01594</v>
      </c>
    </row>
    <row r="63" spans="1:24" x14ac:dyDescent="0.2">
      <c r="A63">
        <v>30424953</v>
      </c>
      <c r="B63" t="s">
        <v>1968</v>
      </c>
      <c r="C63" t="s">
        <v>44</v>
      </c>
      <c r="D63" t="s">
        <v>45</v>
      </c>
      <c r="E63" t="s">
        <v>1969</v>
      </c>
      <c r="F63" t="s">
        <v>204</v>
      </c>
      <c r="G63">
        <v>2019</v>
      </c>
      <c r="H63" s="2">
        <v>43419</v>
      </c>
      <c r="I63" t="s">
        <v>1970</v>
      </c>
      <c r="K63" t="s">
        <v>1971</v>
      </c>
      <c r="N63">
        <v>30424953</v>
      </c>
      <c r="O63" t="str">
        <f t="shared" si="4"/>
        <v>Optimization of CRISPR/Cas9 Delivery to Human Hematopoietic Stem and Progenitor Cells for Therapeutic Genomic Rearrangements</v>
      </c>
      <c r="P63" t="str">
        <f t="shared" si="5"/>
        <v>Lattanzi A, Meneghini V, Pavani G, Amor F, Ramadier S, Felix T, Antoniani C, Masson C, Alibeu O, Lee C, Porteus MH, Bao G, Amendola M, Mavilio F, Miccio A.</v>
      </c>
      <c r="Q63" t="str">
        <f t="shared" si="6"/>
        <v>Mol Ther. 2019 Jan 2;27(1):137-150. doi: 10.1016/j.ymthe.2018.10.008. Epub 2018 Oct 17.</v>
      </c>
      <c r="R63" t="str">
        <f t="shared" si="7"/>
        <v>Lattanzi A</v>
      </c>
      <c r="S63" t="str">
        <f t="shared" si="8"/>
        <v>Mol Ther</v>
      </c>
      <c r="T63">
        <f t="shared" si="9"/>
        <v>2019</v>
      </c>
      <c r="U63">
        <f t="shared" si="10"/>
        <v>43419</v>
      </c>
      <c r="V63" t="str">
        <f t="shared" si="11"/>
        <v>PMC6318785</v>
      </c>
      <c r="W63">
        <f t="shared" si="12"/>
        <v>0</v>
      </c>
      <c r="X63" t="str">
        <f t="shared" si="13"/>
        <v>10.1016/j.ymthe.2018.10.008</v>
      </c>
    </row>
    <row r="64" spans="1:24" x14ac:dyDescent="0.2">
      <c r="A64">
        <v>30323312</v>
      </c>
      <c r="B64" t="s">
        <v>1972</v>
      </c>
      <c r="C64" t="s">
        <v>49</v>
      </c>
      <c r="D64" t="s">
        <v>1973</v>
      </c>
      <c r="E64" t="s">
        <v>1872</v>
      </c>
      <c r="F64" t="s">
        <v>1974</v>
      </c>
      <c r="G64">
        <v>2018</v>
      </c>
      <c r="H64" s="2">
        <v>43390</v>
      </c>
      <c r="I64" t="s">
        <v>1975</v>
      </c>
      <c r="J64" t="s">
        <v>1976</v>
      </c>
      <c r="K64" t="s">
        <v>1977</v>
      </c>
      <c r="N64">
        <v>30323312</v>
      </c>
      <c r="O64" t="str">
        <f t="shared" si="4"/>
        <v>Base editing: precision chemistry on the genome and transcriptome of¬†living cells</v>
      </c>
      <c r="P64" t="str">
        <f t="shared" si="5"/>
        <v>Rees HA, Liu DR.</v>
      </c>
      <c r="Q64" t="str">
        <f t="shared" si="6"/>
        <v>Nat Rev Genet. 2018 Dec;19(12):770-788. doi: 10.1038/s41576-018-0059-1.</v>
      </c>
      <c r="R64" t="str">
        <f t="shared" si="7"/>
        <v>Rees HA</v>
      </c>
      <c r="S64" t="str">
        <f t="shared" si="8"/>
        <v>Nat Rev Genet</v>
      </c>
      <c r="T64">
        <f t="shared" si="9"/>
        <v>2018</v>
      </c>
      <c r="U64">
        <f t="shared" si="10"/>
        <v>43390</v>
      </c>
      <c r="V64" t="str">
        <f t="shared" si="11"/>
        <v>PMC6535181</v>
      </c>
      <c r="W64" t="str">
        <f t="shared" si="12"/>
        <v>NIHMS1016555</v>
      </c>
      <c r="X64" t="str">
        <f t="shared" si="13"/>
        <v>10.1038/s41576-018-0059-1</v>
      </c>
    </row>
    <row r="65" spans="1:24" x14ac:dyDescent="0.2">
      <c r="A65">
        <v>30271937</v>
      </c>
      <c r="B65" t="s">
        <v>1978</v>
      </c>
      <c r="C65" t="s">
        <v>88</v>
      </c>
      <c r="D65" t="s">
        <v>89</v>
      </c>
      <c r="E65" t="s">
        <v>1979</v>
      </c>
      <c r="F65" t="s">
        <v>325</v>
      </c>
      <c r="G65">
        <v>2018</v>
      </c>
      <c r="H65" s="2">
        <v>43375</v>
      </c>
      <c r="I65" t="s">
        <v>1980</v>
      </c>
      <c r="K65" t="s">
        <v>1981</v>
      </c>
      <c r="N65">
        <v>30271937</v>
      </c>
      <c r="O65" t="str">
        <f t="shared" si="4"/>
        <v>Increasing Cas9-mediated homology-directed repair efficiency through covalent tethering of DNA repair template</v>
      </c>
      <c r="P65" t="str">
        <f t="shared" si="5"/>
        <v>Aird EJ, Lovendahl KN, St Martin A, Harris RS, Gordon WR.</v>
      </c>
      <c r="Q65" t="str">
        <f t="shared" si="6"/>
        <v>Commun Biol. 2018 May 31;1:54. doi: 10.1038/s42003-018-0054-2. eCollection 2018.</v>
      </c>
      <c r="R65" t="str">
        <f t="shared" si="7"/>
        <v>Aird EJ</v>
      </c>
      <c r="S65" t="str">
        <f t="shared" si="8"/>
        <v>Commun Biol</v>
      </c>
      <c r="T65">
        <f t="shared" si="9"/>
        <v>2018</v>
      </c>
      <c r="U65">
        <f t="shared" si="10"/>
        <v>43375</v>
      </c>
      <c r="V65" t="str">
        <f t="shared" si="11"/>
        <v>PMC6123678</v>
      </c>
      <c r="W65">
        <f t="shared" si="12"/>
        <v>0</v>
      </c>
      <c r="X65" t="str">
        <f t="shared" si="13"/>
        <v>10.1038/s42003-018-0054-2</v>
      </c>
    </row>
    <row r="66" spans="1:24" x14ac:dyDescent="0.2">
      <c r="A66">
        <v>30247490</v>
      </c>
      <c r="B66" t="s">
        <v>1982</v>
      </c>
      <c r="C66" t="s">
        <v>1983</v>
      </c>
      <c r="D66" t="s">
        <v>1984</v>
      </c>
      <c r="E66" t="s">
        <v>1985</v>
      </c>
      <c r="F66" t="s">
        <v>227</v>
      </c>
      <c r="G66">
        <v>2018</v>
      </c>
      <c r="H66" s="2">
        <v>43368</v>
      </c>
      <c r="I66" t="s">
        <v>1986</v>
      </c>
      <c r="K66" t="s">
        <v>1987</v>
      </c>
      <c r="N66">
        <v>30247490</v>
      </c>
      <c r="O66" t="str">
        <f t="shared" si="4"/>
        <v>A CRISPR-Cas9 gene drive targeting doublesex causes complete population suppression in caged Anopheles gambiae mosquitoes</v>
      </c>
      <c r="P66" t="str">
        <f t="shared" si="5"/>
        <v>Kyrou K, Hammond AM, Galizi R, Kranjc N, Burt A, Beaghton AK, Nolan T, Crisanti A.</v>
      </c>
      <c r="Q66" t="str">
        <f t="shared" si="6"/>
        <v>Nat Biotechnol. 2018 Dec;36(11):1062-1066. doi: 10.1038/nbt.4245. Epub 2018 Sep 24.</v>
      </c>
      <c r="R66" t="str">
        <f t="shared" si="7"/>
        <v>Kyrou K</v>
      </c>
      <c r="S66" t="str">
        <f t="shared" si="8"/>
        <v>Nat Biotechnol</v>
      </c>
      <c r="T66">
        <f t="shared" si="9"/>
        <v>2018</v>
      </c>
      <c r="U66">
        <f t="shared" si="10"/>
        <v>43368</v>
      </c>
      <c r="V66" t="str">
        <f t="shared" si="11"/>
        <v>PMC6871539</v>
      </c>
      <c r="W66">
        <f t="shared" si="12"/>
        <v>0</v>
      </c>
      <c r="X66" t="str">
        <f t="shared" si="13"/>
        <v>10.1038/nbt.4245</v>
      </c>
    </row>
    <row r="67" spans="1:24" x14ac:dyDescent="0.2">
      <c r="A67">
        <v>30231914</v>
      </c>
      <c r="B67" t="s">
        <v>1988</v>
      </c>
      <c r="C67" t="s">
        <v>56</v>
      </c>
      <c r="D67" t="s">
        <v>57</v>
      </c>
      <c r="E67" t="s">
        <v>1989</v>
      </c>
      <c r="F67" t="s">
        <v>1033</v>
      </c>
      <c r="G67">
        <v>2018</v>
      </c>
      <c r="H67" s="2">
        <v>43364</v>
      </c>
      <c r="I67" t="s">
        <v>1990</v>
      </c>
      <c r="K67" t="s">
        <v>1991</v>
      </c>
      <c r="N67">
        <v>30231914</v>
      </c>
      <c r="O67" t="str">
        <f t="shared" ref="O67:O130" si="14">VLOOKUP(N67, A:K, 2, FALSE)</f>
        <v>All-in-one adeno-associated virus delivery and genome editing by Neisseria meningitidis Cas9 in vivo</v>
      </c>
      <c r="P67" t="str">
        <f t="shared" ref="P67:P130" si="15">VLOOKUP($N67, $A:$K, 3, FALSE)</f>
        <v>Ibraheim R, Song CQ, Mir A, Amrani N, Xue W, Sontheimer EJ.</v>
      </c>
      <c r="Q67" t="str">
        <f t="shared" ref="Q67:Q130" si="16">VLOOKUP($N67, $A:$K, 4, FALSE)</f>
        <v>Genome Biol. 2018 Sep 19;19(1):137. doi: 10.1186/s13059-018-1515-0.</v>
      </c>
      <c r="R67" t="str">
        <f t="shared" ref="R67:R130" si="17">VLOOKUP($N67, $A:$K, 5, FALSE)</f>
        <v>Ibraheim R</v>
      </c>
      <c r="S67" t="str">
        <f t="shared" ref="S67:S130" si="18">VLOOKUP($N67, $A:$K, 6, FALSE)</f>
        <v>Genome Biol</v>
      </c>
      <c r="T67">
        <f t="shared" ref="T67:T130" si="19">VLOOKUP($N67, $A:$K, 7, FALSE)</f>
        <v>2018</v>
      </c>
      <c r="U67">
        <f t="shared" ref="U67:U130" si="20">VLOOKUP($N67, $A:$K, 8, FALSE)</f>
        <v>43364</v>
      </c>
      <c r="V67" t="str">
        <f t="shared" ref="V67:V130" si="21">VLOOKUP($N67, $A:$K, 9, FALSE)</f>
        <v>PMC6146650</v>
      </c>
      <c r="W67">
        <f t="shared" ref="W67:W130" si="22">VLOOKUP($N67, $A:$K, 10, FALSE)</f>
        <v>0</v>
      </c>
      <c r="X67" t="str">
        <f t="shared" ref="X67:X130" si="23">VLOOKUP($N67, $A:$K, 11, FALSE)</f>
        <v>10.1186/s13059-018-1515-0</v>
      </c>
    </row>
    <row r="68" spans="1:24" x14ac:dyDescent="0.2">
      <c r="A68">
        <v>30209390</v>
      </c>
      <c r="B68" t="s">
        <v>1992</v>
      </c>
      <c r="C68" t="s">
        <v>62</v>
      </c>
      <c r="D68" t="s">
        <v>63</v>
      </c>
      <c r="E68" t="s">
        <v>1993</v>
      </c>
      <c r="F68" t="s">
        <v>524</v>
      </c>
      <c r="G68">
        <v>2018</v>
      </c>
      <c r="H68" s="2">
        <v>43357</v>
      </c>
      <c r="I68" t="s">
        <v>1994</v>
      </c>
      <c r="J68" t="s">
        <v>1995</v>
      </c>
      <c r="K68" t="s">
        <v>1996</v>
      </c>
      <c r="N68">
        <v>30209390</v>
      </c>
      <c r="O68" t="str">
        <f t="shared" si="14"/>
        <v>In vivo CRISPR editing with no detectable genome-wide off-target mutations</v>
      </c>
      <c r="P68" t="str">
        <f t="shared" si="15"/>
        <v>Akcakaya P, Bobbin ML, Guo JA, Malagon-Lopez J, Clement K, Garcia SP, Fellows MD, Porritt MJ, Firth MA, Carreras A, Baccega T, Seeliger F, Bjursell M, Tsai SQ, Nguyen NT, Nitsch R, Mayr LM, Pinello L, Bohlooly-Y M, Aryee MJ, Maresca M, Joung JK.</v>
      </c>
      <c r="Q68" t="str">
        <f t="shared" si="16"/>
        <v>Nature. 2018 Sep;561(7723):416-419. doi: 10.1038/s41586-018-0500-9. Epub 2018 Sep 12.</v>
      </c>
      <c r="R68" t="str">
        <f t="shared" si="17"/>
        <v>Akcakaya P</v>
      </c>
      <c r="S68" t="str">
        <f t="shared" si="18"/>
        <v>Nature</v>
      </c>
      <c r="T68">
        <f t="shared" si="19"/>
        <v>2018</v>
      </c>
      <c r="U68">
        <f t="shared" si="20"/>
        <v>43357</v>
      </c>
      <c r="V68" t="str">
        <f t="shared" si="21"/>
        <v>PMC6194229</v>
      </c>
      <c r="W68" t="str">
        <f t="shared" si="22"/>
        <v>NIHMS1500756</v>
      </c>
      <c r="X68" t="str">
        <f t="shared" si="23"/>
        <v>10.1038/s41586-018-0500-9</v>
      </c>
    </row>
    <row r="69" spans="1:24" x14ac:dyDescent="0.2">
      <c r="A69">
        <v>30126372</v>
      </c>
      <c r="B69" t="s">
        <v>1416</v>
      </c>
      <c r="C69" t="s">
        <v>64</v>
      </c>
      <c r="D69" t="s">
        <v>65</v>
      </c>
      <c r="E69" t="s">
        <v>1417</v>
      </c>
      <c r="F69" t="s">
        <v>1378</v>
      </c>
      <c r="G69">
        <v>2018</v>
      </c>
      <c r="H69" s="2">
        <v>43334</v>
      </c>
      <c r="I69" t="s">
        <v>1418</v>
      </c>
      <c r="K69" t="s">
        <v>1419</v>
      </c>
      <c r="N69">
        <v>30126372</v>
      </c>
      <c r="O69" t="str">
        <f t="shared" si="14"/>
        <v>Rscreenorm: normalization of CRISPR and siRNA screen data for more reproducible hit selection</v>
      </c>
      <c r="P69" t="str">
        <f t="shared" si="15"/>
        <v>Bachas C, Hodzic J, van der Mijn JC, Stoepker C, Verheul HMW, Wolthuis RMF, Felley-Bosco E, van Wieringen WN, van Beusechem VW, Brakenhoff RH, de Menezes RX.</v>
      </c>
      <c r="Q69" t="str">
        <f t="shared" si="16"/>
        <v>BMC Bioinformatics. 2018 Aug 20;19(1):301. doi: 10.1186/s12859-018-2306-z.</v>
      </c>
      <c r="R69" t="str">
        <f t="shared" si="17"/>
        <v>Bachas C</v>
      </c>
      <c r="S69" t="str">
        <f t="shared" si="18"/>
        <v>BMC Bioinformatics</v>
      </c>
      <c r="T69">
        <f t="shared" si="19"/>
        <v>2018</v>
      </c>
      <c r="U69">
        <f t="shared" si="20"/>
        <v>43334</v>
      </c>
      <c r="V69" t="str">
        <f t="shared" si="21"/>
        <v>PMC6102854</v>
      </c>
      <c r="W69">
        <f t="shared" si="22"/>
        <v>0</v>
      </c>
      <c r="X69" t="str">
        <f t="shared" si="23"/>
        <v>10.1186/s12859-018-2306-z</v>
      </c>
    </row>
    <row r="70" spans="1:24" x14ac:dyDescent="0.2">
      <c r="A70">
        <v>30115916</v>
      </c>
      <c r="B70" t="s">
        <v>1420</v>
      </c>
      <c r="C70" t="s">
        <v>66</v>
      </c>
      <c r="D70" t="s">
        <v>67</v>
      </c>
      <c r="E70" t="s">
        <v>1421</v>
      </c>
      <c r="F70" t="s">
        <v>197</v>
      </c>
      <c r="G70">
        <v>2018</v>
      </c>
      <c r="H70" s="2">
        <v>43330</v>
      </c>
      <c r="I70" t="s">
        <v>1422</v>
      </c>
      <c r="K70" t="s">
        <v>1423</v>
      </c>
      <c r="N70">
        <v>30115916</v>
      </c>
      <c r="O70" t="str">
        <f t="shared" si="14"/>
        <v>Biased genome editing using the local accumulation of DSB repair molecules system</v>
      </c>
      <c r="P70" t="str">
        <f t="shared" si="15"/>
        <v>Nakade S, Mochida K, Kunii A, Nakamae K, Aida T, Tanaka K, Sakamoto N, Sakuma T, Yamamoto T.</v>
      </c>
      <c r="Q70" t="str">
        <f t="shared" si="16"/>
        <v>Nat Commun. 2018 Aug 16;9(1):3270. doi: 10.1038/s41467-018-05773-6.</v>
      </c>
      <c r="R70" t="str">
        <f t="shared" si="17"/>
        <v>Nakade S</v>
      </c>
      <c r="S70" t="str">
        <f t="shared" si="18"/>
        <v>Nat Commun</v>
      </c>
      <c r="T70">
        <f t="shared" si="19"/>
        <v>2018</v>
      </c>
      <c r="U70">
        <f t="shared" si="20"/>
        <v>43330</v>
      </c>
      <c r="V70" t="str">
        <f t="shared" si="21"/>
        <v>PMC6095859</v>
      </c>
      <c r="W70">
        <f t="shared" si="22"/>
        <v>0</v>
      </c>
      <c r="X70" t="str">
        <f t="shared" si="23"/>
        <v>10.1038/s41467-018-05773-6</v>
      </c>
    </row>
    <row r="71" spans="1:24" x14ac:dyDescent="0.2">
      <c r="A71">
        <v>30059493</v>
      </c>
      <c r="B71" t="s">
        <v>1997</v>
      </c>
      <c r="C71" t="s">
        <v>54</v>
      </c>
      <c r="D71" t="s">
        <v>55</v>
      </c>
      <c r="E71" t="s">
        <v>1998</v>
      </c>
      <c r="F71" t="s">
        <v>227</v>
      </c>
      <c r="G71">
        <v>2018</v>
      </c>
      <c r="H71" s="2">
        <v>43312</v>
      </c>
      <c r="I71" t="s">
        <v>1999</v>
      </c>
      <c r="J71" t="s">
        <v>2000</v>
      </c>
      <c r="K71" t="s">
        <v>2001</v>
      </c>
      <c r="N71">
        <v>30059493</v>
      </c>
      <c r="O71" t="str">
        <f t="shared" si="14"/>
        <v>An APOBEC3A-Cas9 base editor with minimized bystander and off-target activities</v>
      </c>
      <c r="P71" t="str">
        <f t="shared" si="15"/>
        <v>Gehrke JM, Cervantes O, Clement MK, Wu Y, Zeng J, Bauer DE, Pinello L, Joung JK.</v>
      </c>
      <c r="Q71" t="str">
        <f t="shared" si="16"/>
        <v>Nat Biotechnol. 2018 Nov;36(10):977-982. doi: 10.1038/nbt.4199. Epub 2018 Jul 30.</v>
      </c>
      <c r="R71" t="str">
        <f t="shared" si="17"/>
        <v>Gehrke JM</v>
      </c>
      <c r="S71" t="str">
        <f t="shared" si="18"/>
        <v>Nat Biotechnol</v>
      </c>
      <c r="T71">
        <f t="shared" si="19"/>
        <v>2018</v>
      </c>
      <c r="U71">
        <f t="shared" si="20"/>
        <v>43312</v>
      </c>
      <c r="V71" t="str">
        <f t="shared" si="21"/>
        <v>PMC6181770</v>
      </c>
      <c r="W71" t="str">
        <f t="shared" si="22"/>
        <v>NIHMS978145</v>
      </c>
      <c r="X71" t="str">
        <f t="shared" si="23"/>
        <v>10.1038/nbt.4199</v>
      </c>
    </row>
    <row r="72" spans="1:24" x14ac:dyDescent="0.2">
      <c r="A72">
        <v>30032200</v>
      </c>
      <c r="B72" t="s">
        <v>1430</v>
      </c>
      <c r="C72" t="s">
        <v>58</v>
      </c>
      <c r="D72" t="s">
        <v>59</v>
      </c>
      <c r="E72" t="s">
        <v>1431</v>
      </c>
      <c r="F72" t="s">
        <v>286</v>
      </c>
      <c r="G72">
        <v>2018</v>
      </c>
      <c r="H72" s="2">
        <v>43304</v>
      </c>
      <c r="I72" t="s">
        <v>1432</v>
      </c>
      <c r="K72" t="s">
        <v>1433</v>
      </c>
      <c r="N72">
        <v>30032200</v>
      </c>
      <c r="O72" t="str">
        <f t="shared" si="14"/>
        <v>Decoding non-random mutational signatures at Cas9 targeted sites</v>
      </c>
      <c r="P72" t="str">
        <f t="shared" si="15"/>
        <v>Taheri-Ghahfarokhi A, Taylor BJM, Nitsch R, Lundin A, Cavallo AL, Madeyski-Bengtson K, Karlsson F, Clausen M, Hicks R, Mayr LM, Bohlooly-Y M, Maresca M.</v>
      </c>
      <c r="Q72" t="str">
        <f t="shared" si="16"/>
        <v>Nucleic Acids Res. 2018 Sep 19;46(16):8417-8434. doi: 10.1093/nar/gky653.</v>
      </c>
      <c r="R72" t="str">
        <f t="shared" si="17"/>
        <v>Taheri-Ghahfarokhi A</v>
      </c>
      <c r="S72" t="str">
        <f t="shared" si="18"/>
        <v>Nucleic Acids Res</v>
      </c>
      <c r="T72">
        <f t="shared" si="19"/>
        <v>2018</v>
      </c>
      <c r="U72">
        <f t="shared" si="20"/>
        <v>43304</v>
      </c>
      <c r="V72" t="str">
        <f t="shared" si="21"/>
        <v>PMC6144780</v>
      </c>
      <c r="W72">
        <f t="shared" si="22"/>
        <v>0</v>
      </c>
      <c r="X72" t="str">
        <f t="shared" si="23"/>
        <v>10.1093/nar/gky653</v>
      </c>
    </row>
    <row r="73" spans="1:24" x14ac:dyDescent="0.2">
      <c r="A73">
        <v>30011268</v>
      </c>
      <c r="B73" t="s">
        <v>2002</v>
      </c>
      <c r="C73" t="s">
        <v>68</v>
      </c>
      <c r="D73" t="s">
        <v>69</v>
      </c>
      <c r="E73" t="s">
        <v>1881</v>
      </c>
      <c r="F73" t="s">
        <v>1502</v>
      </c>
      <c r="G73">
        <v>2018</v>
      </c>
      <c r="H73" s="2">
        <v>43298</v>
      </c>
      <c r="I73" t="s">
        <v>2003</v>
      </c>
      <c r="K73" t="s">
        <v>2004</v>
      </c>
      <c r="N73">
        <v>30011268</v>
      </c>
      <c r="O73" t="str">
        <f t="shared" si="14"/>
        <v>In vitro-transcribed guide RNAs trigger an innate immune response via the RIG-I pathway</v>
      </c>
      <c r="P73" t="str">
        <f t="shared" si="15"/>
        <v>Wienert B, Shin J, Zelin E, Pestal K, Corn JE.</v>
      </c>
      <c r="Q73" t="str">
        <f t="shared" si="16"/>
        <v>PLoS Biol. 2018 Jul 16;16(7):e2005840. doi: 10.1371/journal.pbio.2005840. eCollection 2018 Jul.</v>
      </c>
      <c r="R73" t="str">
        <f t="shared" si="17"/>
        <v>Wienert B</v>
      </c>
      <c r="S73" t="str">
        <f t="shared" si="18"/>
        <v>PLoS Biol</v>
      </c>
      <c r="T73">
        <f t="shared" si="19"/>
        <v>2018</v>
      </c>
      <c r="U73">
        <f t="shared" si="20"/>
        <v>43298</v>
      </c>
      <c r="V73" t="str">
        <f t="shared" si="21"/>
        <v>PMC6049001</v>
      </c>
      <c r="W73">
        <f t="shared" si="22"/>
        <v>0</v>
      </c>
      <c r="X73" t="str">
        <f t="shared" si="23"/>
        <v>10.1371/journal.pbio.2005840</v>
      </c>
    </row>
    <row r="74" spans="1:24" x14ac:dyDescent="0.2">
      <c r="A74">
        <v>29989077</v>
      </c>
      <c r="B74" t="s">
        <v>245</v>
      </c>
      <c r="C74" t="s">
        <v>90</v>
      </c>
      <c r="D74" t="s">
        <v>91</v>
      </c>
      <c r="E74" t="s">
        <v>246</v>
      </c>
      <c r="F74" t="s">
        <v>247</v>
      </c>
      <c r="G74">
        <v>2018</v>
      </c>
      <c r="H74" s="2">
        <v>43292</v>
      </c>
      <c r="I74" t="s">
        <v>248</v>
      </c>
      <c r="K74" t="s">
        <v>249</v>
      </c>
      <c r="N74">
        <v>29989077</v>
      </c>
      <c r="O74" t="str">
        <f t="shared" si="14"/>
        <v>CRISPRMatch: An Automatic Calculation and Visualization Tool for High-throughput CRISPR Genome-editing Data Analysis</v>
      </c>
      <c r="P74" t="str">
        <f t="shared" si="15"/>
        <v>You Q, Zhong Z, Ren Q, Hassan F, Zhang Y, Zhang T.</v>
      </c>
      <c r="Q74" t="str">
        <f t="shared" si="16"/>
        <v>Int J Biol Sci. 2018 May 22;14(8):858-862. doi: 10.7150/ijbs.24581. eCollection 2018.</v>
      </c>
      <c r="R74" t="str">
        <f t="shared" si="17"/>
        <v>You Q</v>
      </c>
      <c r="S74" t="str">
        <f t="shared" si="18"/>
        <v>Int J Biol Sci</v>
      </c>
      <c r="T74">
        <f t="shared" si="19"/>
        <v>2018</v>
      </c>
      <c r="U74">
        <f t="shared" si="20"/>
        <v>43292</v>
      </c>
      <c r="V74" t="str">
        <f t="shared" si="21"/>
        <v>PMC6036748</v>
      </c>
      <c r="W74">
        <f t="shared" si="22"/>
        <v>0</v>
      </c>
      <c r="X74" t="str">
        <f t="shared" si="23"/>
        <v>10.7150/ijbs.24581</v>
      </c>
    </row>
    <row r="75" spans="1:24" x14ac:dyDescent="0.2">
      <c r="A75">
        <v>29985941</v>
      </c>
      <c r="B75" t="s">
        <v>2005</v>
      </c>
      <c r="C75" t="s">
        <v>70</v>
      </c>
      <c r="D75" t="s">
        <v>71</v>
      </c>
      <c r="E75" t="s">
        <v>2006</v>
      </c>
      <c r="F75" t="s">
        <v>573</v>
      </c>
      <c r="G75">
        <v>2018</v>
      </c>
      <c r="H75" s="2">
        <v>43291</v>
      </c>
      <c r="I75" t="s">
        <v>2007</v>
      </c>
      <c r="K75" t="s">
        <v>2008</v>
      </c>
      <c r="N75">
        <v>29985941</v>
      </c>
      <c r="O75" t="str">
        <f t="shared" si="14"/>
        <v>No unexpected CRISPR-Cas9 off-target activity revealed by trio sequencing of gene-edited mice</v>
      </c>
      <c r="P75" t="str">
        <f t="shared" si="15"/>
        <v>Iyer V, Boroviak K, Thomas M, Doe B, Riva L, Ryder E, Adams DJ.</v>
      </c>
      <c r="Q75" t="str">
        <f t="shared" si="16"/>
        <v>PLoS Genet. 2018 Jul 9;14(7):e1007503. doi: 10.1371/journal.pgen.1007503. eCollection 2018 Jul.</v>
      </c>
      <c r="R75" t="str">
        <f t="shared" si="17"/>
        <v>Iyer V</v>
      </c>
      <c r="S75" t="str">
        <f t="shared" si="18"/>
        <v>PLoS Genet</v>
      </c>
      <c r="T75">
        <f t="shared" si="19"/>
        <v>2018</v>
      </c>
      <c r="U75">
        <f t="shared" si="20"/>
        <v>43291</v>
      </c>
      <c r="V75" t="str">
        <f t="shared" si="21"/>
        <v>PMC6057650</v>
      </c>
      <c r="W75">
        <f t="shared" si="22"/>
        <v>0</v>
      </c>
      <c r="X75" t="str">
        <f t="shared" si="23"/>
        <v>10.1371/journal.pgen.1007503</v>
      </c>
    </row>
    <row r="76" spans="1:24" x14ac:dyDescent="0.2">
      <c r="A76">
        <v>29979968</v>
      </c>
      <c r="B76" t="s">
        <v>2009</v>
      </c>
      <c r="C76" t="s">
        <v>72</v>
      </c>
      <c r="D76" t="s">
        <v>73</v>
      </c>
      <c r="E76" t="s">
        <v>2010</v>
      </c>
      <c r="F76" t="s">
        <v>1597</v>
      </c>
      <c r="G76">
        <v>2018</v>
      </c>
      <c r="H76" s="2">
        <v>43288</v>
      </c>
      <c r="I76" t="s">
        <v>2011</v>
      </c>
      <c r="J76" t="s">
        <v>2012</v>
      </c>
      <c r="K76" t="s">
        <v>2013</v>
      </c>
      <c r="N76">
        <v>29979968</v>
      </c>
      <c r="O76" t="str">
        <f t="shared" si="14"/>
        <v>Enhanced Bacterial Immunity and Mammalian Genome Editing via RNA-Polymerase-Mediated Dislodging of Cas9 from Double-Strand DNA Breaks</v>
      </c>
      <c r="P76" t="str">
        <f t="shared" si="15"/>
        <v>Clarke R, Heler R, MacDougall MS, Yeo NC, Chavez A, Regan M, Hanakahi L, Church GM, Marraffini LA, Merrill BJ.</v>
      </c>
      <c r="Q76" t="str">
        <f t="shared" si="16"/>
        <v>Mol Cell. 2018 Jul 5;71(1):42-55.e8. doi: 10.1016/j.molcel.2018.06.005.</v>
      </c>
      <c r="R76" t="str">
        <f t="shared" si="17"/>
        <v>Clarke R</v>
      </c>
      <c r="S76" t="str">
        <f t="shared" si="18"/>
        <v>Mol Cell</v>
      </c>
      <c r="T76">
        <f t="shared" si="19"/>
        <v>2018</v>
      </c>
      <c r="U76">
        <f t="shared" si="20"/>
        <v>43288</v>
      </c>
      <c r="V76" t="str">
        <f t="shared" si="21"/>
        <v>PMC6063522</v>
      </c>
      <c r="W76" t="str">
        <f t="shared" si="22"/>
        <v>NIHMS974242</v>
      </c>
      <c r="X76" t="str">
        <f t="shared" si="23"/>
        <v>10.1016/j.molcel.2018.06.005</v>
      </c>
    </row>
    <row r="77" spans="1:24" x14ac:dyDescent="0.2">
      <c r="A77">
        <v>29976770</v>
      </c>
      <c r="B77" t="s">
        <v>2014</v>
      </c>
      <c r="C77" t="s">
        <v>60</v>
      </c>
      <c r="D77" t="s">
        <v>61</v>
      </c>
      <c r="E77" t="s">
        <v>2015</v>
      </c>
      <c r="F77" t="s">
        <v>702</v>
      </c>
      <c r="G77">
        <v>2018</v>
      </c>
      <c r="H77" s="2">
        <v>43288</v>
      </c>
      <c r="I77" t="s">
        <v>2016</v>
      </c>
      <c r="J77" t="s">
        <v>2017</v>
      </c>
      <c r="K77" t="s">
        <v>2018</v>
      </c>
      <c r="N77">
        <v>29976770</v>
      </c>
      <c r="O77" t="str">
        <f t="shared" si="14"/>
        <v>CRISPR-Cas9-Mediated Epitope Tagging Provides Accurate and Versatile Assessment of Myocardin-Brief Report</v>
      </c>
      <c r="P77" t="str">
        <f t="shared" si="15"/>
        <v>Lyu Q, Dhagia V, Han Y, Guo B, Wines-Samuelson ME, Christie CK, Yin Q, Slivano OJ, Herring P, Long X, Gupte SA, Miano JM.</v>
      </c>
      <c r="Q77" t="str">
        <f t="shared" si="16"/>
        <v>Arterioscler Thromb Vasc Biol. 2018 Sep;38(9):2184-2190. doi: 10.1161/ATVBAHA.118.311171.</v>
      </c>
      <c r="R77" t="str">
        <f t="shared" si="17"/>
        <v>Lyu Q</v>
      </c>
      <c r="S77" t="str">
        <f t="shared" si="18"/>
        <v>Arterioscler Thromb Vasc Biol</v>
      </c>
      <c r="T77">
        <f t="shared" si="19"/>
        <v>2018</v>
      </c>
      <c r="U77">
        <f t="shared" si="20"/>
        <v>43288</v>
      </c>
      <c r="V77" t="str">
        <f t="shared" si="21"/>
        <v>PMC6204210</v>
      </c>
      <c r="W77" t="str">
        <f t="shared" si="22"/>
        <v>NIHMS977834</v>
      </c>
      <c r="X77" t="str">
        <f t="shared" si="23"/>
        <v>10.1161/ATVBAHA.118.311171</v>
      </c>
    </row>
    <row r="78" spans="1:24" x14ac:dyDescent="0.2">
      <c r="A78">
        <v>29949956</v>
      </c>
      <c r="B78" t="s">
        <v>2019</v>
      </c>
      <c r="C78" t="s">
        <v>76</v>
      </c>
      <c r="D78" t="s">
        <v>77</v>
      </c>
      <c r="E78" t="s">
        <v>226</v>
      </c>
      <c r="F78" t="s">
        <v>170</v>
      </c>
      <c r="G78">
        <v>2018</v>
      </c>
      <c r="H78" s="2">
        <v>43280</v>
      </c>
      <c r="I78" t="s">
        <v>2020</v>
      </c>
      <c r="K78" t="s">
        <v>2021</v>
      </c>
      <c r="N78">
        <v>29949956</v>
      </c>
      <c r="O78" t="str">
        <f t="shared" si="14"/>
        <v>AmpUMI: design and analysis of unique molecular identifiers for deep amplicon sequencing</v>
      </c>
      <c r="P78" t="str">
        <f t="shared" si="15"/>
        <v>Clement K, Farouni R, Bauer DE, Pinello L.</v>
      </c>
      <c r="Q78" t="str">
        <f t="shared" si="16"/>
        <v>Bioinformatics. 2018 Jul 1;34(13):i202-i210. doi: 10.1093/bioinformatics/bty264.</v>
      </c>
      <c r="R78" t="str">
        <f t="shared" si="17"/>
        <v>Clement K</v>
      </c>
      <c r="S78" t="str">
        <f t="shared" si="18"/>
        <v>Bioinformatics</v>
      </c>
      <c r="T78">
        <f t="shared" si="19"/>
        <v>2018</v>
      </c>
      <c r="U78">
        <f t="shared" si="20"/>
        <v>43280</v>
      </c>
      <c r="V78" t="str">
        <f t="shared" si="21"/>
        <v>PMC6022702</v>
      </c>
      <c r="W78">
        <f t="shared" si="22"/>
        <v>0</v>
      </c>
      <c r="X78" t="str">
        <f t="shared" si="23"/>
        <v>10.1093/bioinformatics/bty264</v>
      </c>
    </row>
    <row r="79" spans="1:24" x14ac:dyDescent="0.2">
      <c r="A79">
        <v>29867139</v>
      </c>
      <c r="B79" t="s">
        <v>2022</v>
      </c>
      <c r="C79" t="s">
        <v>78</v>
      </c>
      <c r="D79" t="s">
        <v>79</v>
      </c>
      <c r="E79" t="s">
        <v>1803</v>
      </c>
      <c r="F79" t="s">
        <v>197</v>
      </c>
      <c r="G79">
        <v>2018</v>
      </c>
      <c r="H79" s="2">
        <v>43257</v>
      </c>
      <c r="I79" t="s">
        <v>2023</v>
      </c>
      <c r="K79" t="s">
        <v>2024</v>
      </c>
      <c r="N79">
        <v>29867139</v>
      </c>
      <c r="O79" t="str">
        <f t="shared" si="14"/>
        <v>Targeting repair pathways with small molecules increases precise genome editing in pluripotent stem cells</v>
      </c>
      <c r="P79" t="str">
        <f t="shared" si="15"/>
        <v>Riesenberg S, Maricic T.</v>
      </c>
      <c r="Q79" t="str">
        <f t="shared" si="16"/>
        <v>Nat Commun. 2018 Jun 4;9(1):2164. doi: 10.1038/s41467-018-04609-7.</v>
      </c>
      <c r="R79" t="str">
        <f t="shared" si="17"/>
        <v>Riesenberg S</v>
      </c>
      <c r="S79" t="str">
        <f t="shared" si="18"/>
        <v>Nat Commun</v>
      </c>
      <c r="T79">
        <f t="shared" si="19"/>
        <v>2018</v>
      </c>
      <c r="U79">
        <f t="shared" si="20"/>
        <v>43257</v>
      </c>
      <c r="V79" t="str">
        <f t="shared" si="21"/>
        <v>PMC5986859</v>
      </c>
      <c r="W79">
        <f t="shared" si="22"/>
        <v>0</v>
      </c>
      <c r="X79" t="str">
        <f t="shared" si="23"/>
        <v>10.1038/s41467-018-04609-7</v>
      </c>
    </row>
    <row r="80" spans="1:24" x14ac:dyDescent="0.2">
      <c r="A80">
        <v>29860898</v>
      </c>
      <c r="B80" t="s">
        <v>2025</v>
      </c>
      <c r="C80" t="s">
        <v>80</v>
      </c>
      <c r="D80" t="s">
        <v>81</v>
      </c>
      <c r="E80" t="s">
        <v>1877</v>
      </c>
      <c r="F80" t="s">
        <v>2026</v>
      </c>
      <c r="G80">
        <v>2018</v>
      </c>
      <c r="H80" s="2">
        <v>43256</v>
      </c>
      <c r="I80" t="s">
        <v>2027</v>
      </c>
      <c r="K80" t="s">
        <v>2028</v>
      </c>
      <c r="N80">
        <v>29860898</v>
      </c>
      <c r="O80" t="str">
        <f t="shared" si="14"/>
        <v>Efficiency and Specificity of Targeted Integration Mediated by the Adeno-Associated Virus Serotype 2 Rep 78 Protein</v>
      </c>
      <c r="P80" t="str">
        <f t="shared" si="15"/>
        <v>Li P, Marino MP, Zou J, Argaw T, Morreale MT, Iaffaldano BJ, Reiser J.</v>
      </c>
      <c r="Q80" t="str">
        <f t="shared" si="16"/>
        <v>Hum Gene Ther Methods. 2018 Jun;29(3):135-145. doi: 10.1089/hgtb.2018.052.</v>
      </c>
      <c r="R80" t="str">
        <f t="shared" si="17"/>
        <v>Li P</v>
      </c>
      <c r="S80" t="str">
        <f t="shared" si="18"/>
        <v>Hum Gene Ther Methods</v>
      </c>
      <c r="T80">
        <f t="shared" si="19"/>
        <v>2018</v>
      </c>
      <c r="U80">
        <f t="shared" si="20"/>
        <v>43256</v>
      </c>
      <c r="V80" t="str">
        <f t="shared" si="21"/>
        <v>PMC6016731</v>
      </c>
      <c r="W80">
        <f t="shared" si="22"/>
        <v>0</v>
      </c>
      <c r="X80" t="str">
        <f t="shared" si="23"/>
        <v>10.1089/hgtb.2018.052</v>
      </c>
    </row>
    <row r="81" spans="1:24" x14ac:dyDescent="0.2">
      <c r="A81">
        <v>29765551</v>
      </c>
      <c r="B81" t="s">
        <v>2029</v>
      </c>
      <c r="C81" t="s">
        <v>96</v>
      </c>
      <c r="D81" t="s">
        <v>97</v>
      </c>
      <c r="E81" t="s">
        <v>2030</v>
      </c>
      <c r="F81" t="s">
        <v>1173</v>
      </c>
      <c r="G81">
        <v>2018</v>
      </c>
      <c r="H81" s="2">
        <v>43237</v>
      </c>
      <c r="I81" t="s">
        <v>2031</v>
      </c>
      <c r="K81" t="s">
        <v>2032</v>
      </c>
      <c r="N81">
        <v>29765551</v>
      </c>
      <c r="O81" t="str">
        <f t="shared" si="14"/>
        <v>Functional significance of co-occurring mutations in PIK3CA and MAP3K1 in breast cancer</v>
      </c>
      <c r="P81" t="str">
        <f t="shared" si="15"/>
        <v>Avivar-Valderas A, McEwen R, Taheri-Ghahfarokhi A, Carnevalli LS, Hardaker EL, Maresca M, Hudson K, Harrington EA, Cruzalegui F.</v>
      </c>
      <c r="Q81" t="str">
        <f t="shared" si="16"/>
        <v>Oncotarget. 2018 Apr 20;9(30):21444-21458. doi: 10.18632/oncotarget.25118. eCollection 2018 Apr 20.</v>
      </c>
      <c r="R81" t="str">
        <f t="shared" si="17"/>
        <v>Avivar-Valderas A</v>
      </c>
      <c r="S81" t="str">
        <f t="shared" si="18"/>
        <v>Oncotarget</v>
      </c>
      <c r="T81">
        <f t="shared" si="19"/>
        <v>2018</v>
      </c>
      <c r="U81">
        <f t="shared" si="20"/>
        <v>43237</v>
      </c>
      <c r="V81" t="str">
        <f t="shared" si="21"/>
        <v>PMC5940413</v>
      </c>
      <c r="W81">
        <f t="shared" si="22"/>
        <v>0</v>
      </c>
      <c r="X81" t="str">
        <f t="shared" si="23"/>
        <v>10.18632/oncotarget.25118</v>
      </c>
    </row>
    <row r="82" spans="1:24" x14ac:dyDescent="0.2">
      <c r="A82">
        <v>29762716</v>
      </c>
      <c r="B82" t="s">
        <v>2033</v>
      </c>
      <c r="C82" t="s">
        <v>74</v>
      </c>
      <c r="D82" t="s">
        <v>75</v>
      </c>
      <c r="E82" t="s">
        <v>2034</v>
      </c>
      <c r="F82" t="s">
        <v>286</v>
      </c>
      <c r="G82">
        <v>2018</v>
      </c>
      <c r="H82" s="2">
        <v>43236</v>
      </c>
      <c r="I82" t="s">
        <v>2035</v>
      </c>
      <c r="K82" t="s">
        <v>2036</v>
      </c>
      <c r="N82">
        <v>29762716</v>
      </c>
      <c r="O82" t="str">
        <f t="shared" si="14"/>
        <v>CRISPOR: intuitive guide selection for CRISPR/Cas9 genome editing experiments and screens</v>
      </c>
      <c r="P82" t="str">
        <f t="shared" si="15"/>
        <v>Concordet JP, Haeussler M.</v>
      </c>
      <c r="Q82" t="str">
        <f t="shared" si="16"/>
        <v>Nucleic Acids Res. 2018 Jul 2;46(W1):W242-W245. doi: 10.1093/nar/gky354.</v>
      </c>
      <c r="R82" t="str">
        <f t="shared" si="17"/>
        <v>Concordet JP</v>
      </c>
      <c r="S82" t="str">
        <f t="shared" si="18"/>
        <v>Nucleic Acids Res</v>
      </c>
      <c r="T82">
        <f t="shared" si="19"/>
        <v>2018</v>
      </c>
      <c r="U82">
        <f t="shared" si="20"/>
        <v>43236</v>
      </c>
      <c r="V82" t="str">
        <f t="shared" si="21"/>
        <v>PMC6030908</v>
      </c>
      <c r="W82">
        <f t="shared" si="22"/>
        <v>0</v>
      </c>
      <c r="X82" t="str">
        <f t="shared" si="23"/>
        <v>10.1093/nar/gky354</v>
      </c>
    </row>
    <row r="83" spans="1:24" x14ac:dyDescent="0.2">
      <c r="A83">
        <v>29731168</v>
      </c>
      <c r="B83" t="s">
        <v>2037</v>
      </c>
      <c r="C83" t="s">
        <v>86</v>
      </c>
      <c r="D83" t="s">
        <v>87</v>
      </c>
      <c r="E83" t="s">
        <v>2038</v>
      </c>
      <c r="F83" t="s">
        <v>545</v>
      </c>
      <c r="G83">
        <v>2018</v>
      </c>
      <c r="H83" s="2">
        <v>43228</v>
      </c>
      <c r="I83" t="s">
        <v>2039</v>
      </c>
      <c r="J83" t="s">
        <v>2040</v>
      </c>
      <c r="K83" t="s">
        <v>2041</v>
      </c>
      <c r="N83">
        <v>29731168</v>
      </c>
      <c r="O83" t="str">
        <f t="shared" si="14"/>
        <v>Promoter of lncRNA Gene PVT1 Is a Tumor-Suppressor DNA Boundary Element</v>
      </c>
      <c r="P83" t="str">
        <f t="shared" si="15"/>
        <v>Cho SW, Xu J, Sun R, Mumbach MR, Carter AC, Chen YG, Yost KE, Kim J, He J, Nevins SA, Chin SF, Caldas C, Liu SJ, Horlbeck MA, Lim DA, Weissman JS, Curtis C, Chang HY.</v>
      </c>
      <c r="Q83" t="str">
        <f t="shared" si="16"/>
        <v>Cell. 2018 May 31;173(6):1398-1412.e22. doi: 10.1016/j.cell.2018.03.068. Epub 2018 May 3.</v>
      </c>
      <c r="R83" t="str">
        <f t="shared" si="17"/>
        <v>Cho SW</v>
      </c>
      <c r="S83" t="str">
        <f t="shared" si="18"/>
        <v>Cell</v>
      </c>
      <c r="T83">
        <f t="shared" si="19"/>
        <v>2018</v>
      </c>
      <c r="U83">
        <f t="shared" si="20"/>
        <v>43228</v>
      </c>
      <c r="V83" t="str">
        <f t="shared" si="21"/>
        <v>PMC5984165</v>
      </c>
      <c r="W83" t="str">
        <f t="shared" si="22"/>
        <v>NIHMS957310</v>
      </c>
      <c r="X83" t="str">
        <f t="shared" si="23"/>
        <v>10.1016/j.cell.2018.03.068</v>
      </c>
    </row>
    <row r="84" spans="1:24" x14ac:dyDescent="0.2">
      <c r="A84">
        <v>29723918</v>
      </c>
      <c r="B84" t="s">
        <v>1434</v>
      </c>
      <c r="C84" t="s">
        <v>50</v>
      </c>
      <c r="D84" t="s">
        <v>51</v>
      </c>
      <c r="E84" t="s">
        <v>1435</v>
      </c>
      <c r="F84" t="s">
        <v>235</v>
      </c>
      <c r="G84">
        <v>2018</v>
      </c>
      <c r="H84" s="2">
        <v>43224</v>
      </c>
      <c r="I84" t="s">
        <v>1436</v>
      </c>
      <c r="K84" t="s">
        <v>1437</v>
      </c>
      <c r="N84">
        <v>29723918</v>
      </c>
      <c r="O84" t="str">
        <f t="shared" si="14"/>
        <v>Genotyping genome-edited mutations in plants using CRISPR ribonucleoprotein complexes</v>
      </c>
      <c r="P84" t="str">
        <f t="shared" si="15"/>
        <v>Liang Z, Chen K, Yan Y, Zhang Y, Gao C.</v>
      </c>
      <c r="Q84" t="str">
        <f t="shared" si="16"/>
        <v>Plant Biotechnol J. 2018 Dec;16(12):2053-2062. doi: 10.1111/pbi.12938. Epub 2018 May 29.</v>
      </c>
      <c r="R84" t="str">
        <f t="shared" si="17"/>
        <v>Liang Z</v>
      </c>
      <c r="S84" t="str">
        <f t="shared" si="18"/>
        <v>Plant Biotechnol J</v>
      </c>
      <c r="T84">
        <f t="shared" si="19"/>
        <v>2018</v>
      </c>
      <c r="U84">
        <f t="shared" si="20"/>
        <v>43224</v>
      </c>
      <c r="V84" t="str">
        <f t="shared" si="21"/>
        <v>PMC6230946</v>
      </c>
      <c r="W84">
        <f t="shared" si="22"/>
        <v>0</v>
      </c>
      <c r="X84" t="str">
        <f t="shared" si="23"/>
        <v>10.1111/pbi.12938</v>
      </c>
    </row>
    <row r="85" spans="1:24" x14ac:dyDescent="0.2">
      <c r="A85">
        <v>29654229</v>
      </c>
      <c r="B85" t="s">
        <v>2042</v>
      </c>
      <c r="C85" t="s">
        <v>98</v>
      </c>
      <c r="D85" t="s">
        <v>99</v>
      </c>
      <c r="E85" t="s">
        <v>2043</v>
      </c>
      <c r="F85" t="s">
        <v>197</v>
      </c>
      <c r="G85">
        <v>2018</v>
      </c>
      <c r="H85" s="2">
        <v>43205</v>
      </c>
      <c r="I85" t="s">
        <v>2044</v>
      </c>
      <c r="K85" t="s">
        <v>2045</v>
      </c>
      <c r="N85">
        <v>29654229</v>
      </c>
      <c r="O85" t="str">
        <f t="shared" si="14"/>
        <v>Somatic genome editing with the RCAS-TVA-CRISPR-Cas9 system for precision tumor modeling</v>
      </c>
      <c r="P85" t="str">
        <f t="shared" si="15"/>
        <v>Oldrini B, Curiel-Garc√≠a √Å, Marques C, Matia V, Ulu√ßkan √ñ, Gra√±a-Castro O, Torres-Ruiz R, Rodriguez-Perales S, Huse JT, Squatrito M.</v>
      </c>
      <c r="Q85" t="str">
        <f t="shared" si="16"/>
        <v>Nat Commun. 2018 Apr 13;9(1):1466. doi: 10.1038/s41467-018-03731-w.</v>
      </c>
      <c r="R85" t="str">
        <f t="shared" si="17"/>
        <v>Oldrini B</v>
      </c>
      <c r="S85" t="str">
        <f t="shared" si="18"/>
        <v>Nat Commun</v>
      </c>
      <c r="T85">
        <f t="shared" si="19"/>
        <v>2018</v>
      </c>
      <c r="U85">
        <f t="shared" si="20"/>
        <v>43205</v>
      </c>
      <c r="V85" t="str">
        <f t="shared" si="21"/>
        <v>PMC5899147</v>
      </c>
      <c r="W85">
        <f t="shared" si="22"/>
        <v>0</v>
      </c>
      <c r="X85" t="str">
        <f t="shared" si="23"/>
        <v>10.1038/s41467-018-03731-w</v>
      </c>
    </row>
    <row r="86" spans="1:24" x14ac:dyDescent="0.2">
      <c r="A86">
        <v>29651054</v>
      </c>
      <c r="B86" t="s">
        <v>1211</v>
      </c>
      <c r="C86" t="s">
        <v>92</v>
      </c>
      <c r="D86" t="s">
        <v>93</v>
      </c>
      <c r="E86" t="s">
        <v>1212</v>
      </c>
      <c r="F86" t="s">
        <v>937</v>
      </c>
      <c r="G86">
        <v>2018</v>
      </c>
      <c r="H86" s="2">
        <v>43204</v>
      </c>
      <c r="I86" t="s">
        <v>1213</v>
      </c>
      <c r="J86" t="s">
        <v>1214</v>
      </c>
      <c r="K86" t="s">
        <v>1215</v>
      </c>
      <c r="N86">
        <v>29651054</v>
      </c>
      <c r="O86" t="str">
        <f t="shared" si="14"/>
        <v>Integrated design, execution, and analysis of arrayed and pooled CRISPR genome-editing experiments</v>
      </c>
      <c r="P86" t="str">
        <f t="shared" si="15"/>
        <v>Canver MC, Haeussler M, Bauer DE, Orkin SH, Sanjana NE, Shalem O, Yuan GC, Zhang F, Concordet JP, Pinello L.</v>
      </c>
      <c r="Q86" t="str">
        <f t="shared" si="16"/>
        <v>Nat Protoc. 2018 May;13(5):946-986. doi: 10.1038/nprot.2018.005. Epub 2018 Apr 12.</v>
      </c>
      <c r="R86" t="str">
        <f t="shared" si="17"/>
        <v>Canver MC</v>
      </c>
      <c r="S86" t="str">
        <f t="shared" si="18"/>
        <v>Nat Protoc</v>
      </c>
      <c r="T86">
        <f t="shared" si="19"/>
        <v>2018</v>
      </c>
      <c r="U86">
        <f t="shared" si="20"/>
        <v>43204</v>
      </c>
      <c r="V86" t="str">
        <f t="shared" si="21"/>
        <v>PMC6182299</v>
      </c>
      <c r="W86" t="str">
        <f t="shared" si="22"/>
        <v>NIHMS961575</v>
      </c>
      <c r="X86" t="str">
        <f t="shared" si="23"/>
        <v>10.1038/nprot.2018.005</v>
      </c>
    </row>
    <row r="87" spans="1:24" x14ac:dyDescent="0.2">
      <c r="A87">
        <v>29622802</v>
      </c>
      <c r="B87" t="s">
        <v>2046</v>
      </c>
      <c r="C87" t="s">
        <v>94</v>
      </c>
      <c r="D87" t="s">
        <v>95</v>
      </c>
      <c r="E87" t="s">
        <v>189</v>
      </c>
      <c r="F87" t="s">
        <v>937</v>
      </c>
      <c r="G87">
        <v>2018</v>
      </c>
      <c r="H87" s="2">
        <v>43197</v>
      </c>
      <c r="I87" t="s">
        <v>2047</v>
      </c>
      <c r="J87" t="s">
        <v>2048</v>
      </c>
      <c r="K87" t="s">
        <v>2049</v>
      </c>
      <c r="N87">
        <v>29622802</v>
      </c>
      <c r="O87" t="str">
        <f t="shared" si="14"/>
        <v>Design and assessment of engineered CRISPR-Cpf1 and its use for genome editing</v>
      </c>
      <c r="P87" t="str">
        <f t="shared" si="15"/>
        <v>Li B, Zeng C, Dong Y.</v>
      </c>
      <c r="Q87" t="str">
        <f t="shared" si="16"/>
        <v>Nat Protoc. 2018 May;13(5):899-914. doi: 10.1038/nprot.2018.004. Epub 2018 Apr 5.</v>
      </c>
      <c r="R87" t="str">
        <f t="shared" si="17"/>
        <v>Li B</v>
      </c>
      <c r="S87" t="str">
        <f t="shared" si="18"/>
        <v>Nat Protoc</v>
      </c>
      <c r="T87">
        <f t="shared" si="19"/>
        <v>2018</v>
      </c>
      <c r="U87">
        <f t="shared" si="20"/>
        <v>43197</v>
      </c>
      <c r="V87" t="str">
        <f t="shared" si="21"/>
        <v>PMC6383568</v>
      </c>
      <c r="W87" t="str">
        <f t="shared" si="22"/>
        <v>NIHMS1002789</v>
      </c>
      <c r="X87" t="str">
        <f t="shared" si="23"/>
        <v>10.1038/nprot.2018.004</v>
      </c>
    </row>
    <row r="88" spans="1:24" x14ac:dyDescent="0.2">
      <c r="A88">
        <v>29614266</v>
      </c>
      <c r="B88" t="s">
        <v>2050</v>
      </c>
      <c r="C88" t="s">
        <v>82</v>
      </c>
      <c r="D88" t="s">
        <v>83</v>
      </c>
      <c r="E88" t="s">
        <v>2051</v>
      </c>
      <c r="F88" t="s">
        <v>2052</v>
      </c>
      <c r="G88">
        <v>2018</v>
      </c>
      <c r="H88" s="2">
        <v>43194</v>
      </c>
      <c r="I88" t="s">
        <v>2053</v>
      </c>
      <c r="J88" t="s">
        <v>2054</v>
      </c>
      <c r="K88" t="s">
        <v>2055</v>
      </c>
      <c r="N88">
        <v>29614266</v>
      </c>
      <c r="O88" t="str">
        <f t="shared" si="14"/>
        <v>Genetic engineering in primary human B cells with CRISPR-Cas9 ribonucleoproteins</v>
      </c>
      <c r="P88" t="str">
        <f t="shared" si="15"/>
        <v>Wu CM, Roth TL, Baglaenko Y, Ferri DM, Brauer P, Zuniga-Pflucker JC, Rosbe KW, Wither JE, Marson A, Allen CDC.</v>
      </c>
      <c r="Q88" t="str">
        <f t="shared" si="16"/>
        <v>J Immunol Methods. 2018 Jun;457:33-40. doi: 10.1016/j.jim.2018.03.009. Epub 2018 Mar 31.</v>
      </c>
      <c r="R88" t="str">
        <f t="shared" si="17"/>
        <v>Wu CM</v>
      </c>
      <c r="S88" t="str">
        <f t="shared" si="18"/>
        <v>J Immunol Methods</v>
      </c>
      <c r="T88">
        <f t="shared" si="19"/>
        <v>2018</v>
      </c>
      <c r="U88">
        <f t="shared" si="20"/>
        <v>43194</v>
      </c>
      <c r="V88" t="str">
        <f t="shared" si="21"/>
        <v>PMC6124898</v>
      </c>
      <c r="W88" t="str">
        <f t="shared" si="22"/>
        <v>NIHMS958571</v>
      </c>
      <c r="X88" t="str">
        <f t="shared" si="23"/>
        <v>10.1016/j.jim.2018.03.009</v>
      </c>
    </row>
    <row r="89" spans="1:24" x14ac:dyDescent="0.2">
      <c r="A89">
        <v>29538768</v>
      </c>
      <c r="B89" t="s">
        <v>1558</v>
      </c>
      <c r="C89" t="s">
        <v>84</v>
      </c>
      <c r="D89" t="s">
        <v>85</v>
      </c>
      <c r="E89" t="s">
        <v>1559</v>
      </c>
      <c r="F89" t="s">
        <v>286</v>
      </c>
      <c r="G89">
        <v>2018</v>
      </c>
      <c r="H89" s="2">
        <v>43174</v>
      </c>
      <c r="I89" t="s">
        <v>1560</v>
      </c>
      <c r="K89" t="s">
        <v>1561</v>
      </c>
      <c r="N89">
        <v>29538768</v>
      </c>
      <c r="O89" t="str">
        <f t="shared" si="14"/>
        <v>Easy quantification of template-directed CRISPR/Cas9 editing</v>
      </c>
      <c r="P89" t="str">
        <f t="shared" si="15"/>
        <v>Brinkman EK, Kousholt AN, Harmsen T, Leemans C, Chen T, Jonkers J, van Steensel B.</v>
      </c>
      <c r="Q89" t="str">
        <f t="shared" si="16"/>
        <v>Nucleic Acids Res. 2018 Jun 1;46(10):e58. doi: 10.1093/nar/gky164.</v>
      </c>
      <c r="R89" t="str">
        <f t="shared" si="17"/>
        <v>Brinkman EK</v>
      </c>
      <c r="S89" t="str">
        <f t="shared" si="18"/>
        <v>Nucleic Acids Res</v>
      </c>
      <c r="T89">
        <f t="shared" si="19"/>
        <v>2018</v>
      </c>
      <c r="U89">
        <f t="shared" si="20"/>
        <v>43174</v>
      </c>
      <c r="V89" t="str">
        <f t="shared" si="21"/>
        <v>PMC6007333</v>
      </c>
      <c r="W89">
        <f t="shared" si="22"/>
        <v>0</v>
      </c>
      <c r="X89" t="str">
        <f t="shared" si="23"/>
        <v>10.1093/nar/gky164</v>
      </c>
    </row>
    <row r="90" spans="1:24" x14ac:dyDescent="0.2">
      <c r="A90">
        <v>29500128</v>
      </c>
      <c r="B90" t="s">
        <v>2056</v>
      </c>
      <c r="C90" t="s">
        <v>101</v>
      </c>
      <c r="D90" t="s">
        <v>102</v>
      </c>
      <c r="E90" t="s">
        <v>2057</v>
      </c>
      <c r="F90" t="s">
        <v>1266</v>
      </c>
      <c r="G90">
        <v>2018</v>
      </c>
      <c r="H90" s="2">
        <v>43163</v>
      </c>
      <c r="I90" t="s">
        <v>2058</v>
      </c>
      <c r="K90" t="s">
        <v>2059</v>
      </c>
      <c r="N90">
        <v>29500128</v>
      </c>
      <c r="O90" t="str">
        <f t="shared" si="14"/>
        <v>Therapeutic Genome Editing With CRISPR/Cas9 in a Humanized Mouse Model Ameliorates Œ±1-antitrypsin Deficiency Phenotype</v>
      </c>
      <c r="P90" t="str">
        <f t="shared" si="15"/>
        <v>Bjursell M, Porritt MJ, Ericson E, Taheri-Ghahfarokhi A, Clausen M, Magnusson L, Admyre T, Nitsch R, Mayr L, Aasehaug L, Seeliger F, Maresca M, Bohlooly-Y M, Wiseman J.</v>
      </c>
      <c r="Q90" t="str">
        <f t="shared" si="16"/>
        <v>EBioMedicine. 2018 Mar;29:104-111. doi: 10.1016/j.ebiom.2018.02.015. Epub 2018 Feb 19.</v>
      </c>
      <c r="R90" t="str">
        <f t="shared" si="17"/>
        <v>Bjursell M</v>
      </c>
      <c r="S90" t="str">
        <f t="shared" si="18"/>
        <v>EBioMedicine</v>
      </c>
      <c r="T90">
        <f t="shared" si="19"/>
        <v>2018</v>
      </c>
      <c r="U90">
        <f t="shared" si="20"/>
        <v>43163</v>
      </c>
      <c r="V90" t="str">
        <f t="shared" si="21"/>
        <v>PMC5925576</v>
      </c>
      <c r="W90">
        <f t="shared" si="22"/>
        <v>0</v>
      </c>
      <c r="X90" t="str">
        <f t="shared" si="23"/>
        <v>10.1016/j.ebiom.2018.02.015</v>
      </c>
    </row>
    <row r="91" spans="1:24" x14ac:dyDescent="0.2">
      <c r="A91">
        <v>29474905</v>
      </c>
      <c r="B91" t="s">
        <v>2060</v>
      </c>
      <c r="C91" t="s">
        <v>104</v>
      </c>
      <c r="D91" t="s">
        <v>105</v>
      </c>
      <c r="E91" t="s">
        <v>2061</v>
      </c>
      <c r="F91" t="s">
        <v>545</v>
      </c>
      <c r="G91">
        <v>2018</v>
      </c>
      <c r="H91" s="2">
        <v>43155</v>
      </c>
      <c r="I91" t="s">
        <v>2062</v>
      </c>
      <c r="J91" t="s">
        <v>2063</v>
      </c>
      <c r="K91" t="s">
        <v>2064</v>
      </c>
      <c r="N91">
        <v>29474905</v>
      </c>
      <c r="O91" t="str">
        <f t="shared" si="14"/>
        <v>A Non-catalytic Function of SETD1A Regulates Cyclin K and the DNA Damage Response</v>
      </c>
      <c r="P91" t="str">
        <f t="shared" si="15"/>
        <v>Hoshii T, Cifani P, Feng Z, Huang CH, Koche R, Chen CW, Delaney CD, Lowe SW, Kentsis A, Armstrong SA.</v>
      </c>
      <c r="Q91" t="str">
        <f t="shared" si="16"/>
        <v>Cell. 2018 Feb 22;172(5):1007-1021.e17. doi: 10.1016/j.cell.2018.01.032.</v>
      </c>
      <c r="R91" t="str">
        <f t="shared" si="17"/>
        <v>Hoshii T</v>
      </c>
      <c r="S91" t="str">
        <f t="shared" si="18"/>
        <v>Cell</v>
      </c>
      <c r="T91">
        <f t="shared" si="19"/>
        <v>2018</v>
      </c>
      <c r="U91">
        <f t="shared" si="20"/>
        <v>43155</v>
      </c>
      <c r="V91" t="str">
        <f t="shared" si="21"/>
        <v>PMC6052445</v>
      </c>
      <c r="W91" t="str">
        <f t="shared" si="22"/>
        <v>NIHMS939010</v>
      </c>
      <c r="X91" t="str">
        <f t="shared" si="23"/>
        <v>10.1016/j.cell.2018.01.032</v>
      </c>
    </row>
    <row r="92" spans="1:24" x14ac:dyDescent="0.2">
      <c r="A92">
        <v>29386245</v>
      </c>
      <c r="B92" t="s">
        <v>2065</v>
      </c>
      <c r="C92" t="s">
        <v>103</v>
      </c>
      <c r="D92" t="s">
        <v>2066</v>
      </c>
      <c r="E92" t="s">
        <v>2067</v>
      </c>
      <c r="F92" t="s">
        <v>415</v>
      </c>
      <c r="G92">
        <v>2018</v>
      </c>
      <c r="H92" s="2">
        <v>43133</v>
      </c>
      <c r="I92" t="s">
        <v>2068</v>
      </c>
      <c r="K92" t="s">
        <v>2069</v>
      </c>
      <c r="N92">
        <v>29386245</v>
      </c>
      <c r="O92" t="str">
        <f t="shared" si="14"/>
        <v>Genome and epigenome engineering CRISPR toolkit for in vivo modulation of cis-regulatory interactions and gene expression in the chicken embryo</v>
      </c>
      <c r="P92" t="str">
        <f t="shared" si="15"/>
        <v>Williams RM, Senanayake U, Artibani M, Taylor G, Wells D, Ahmed AA, Sauka-Spengler T.</v>
      </c>
      <c r="Q92" t="str">
        <f t="shared" si="16"/>
        <v>Development. 2018 Feb 23;145(4):dev160333. doi: 10.1242/dev.160333.</v>
      </c>
      <c r="R92" t="str">
        <f t="shared" si="17"/>
        <v>Williams RM</v>
      </c>
      <c r="S92" t="str">
        <f t="shared" si="18"/>
        <v>Development</v>
      </c>
      <c r="T92">
        <f t="shared" si="19"/>
        <v>2018</v>
      </c>
      <c r="U92">
        <f t="shared" si="20"/>
        <v>43133</v>
      </c>
      <c r="V92" t="str">
        <f t="shared" si="21"/>
        <v>PMC5869010</v>
      </c>
      <c r="W92">
        <f t="shared" si="22"/>
        <v>0</v>
      </c>
      <c r="X92" t="str">
        <f t="shared" si="23"/>
        <v>10.1242/dev.160333</v>
      </c>
    </row>
    <row r="93" spans="1:24" x14ac:dyDescent="0.2">
      <c r="A93">
        <v>29346415</v>
      </c>
      <c r="B93" t="s">
        <v>737</v>
      </c>
      <c r="C93" t="s">
        <v>107</v>
      </c>
      <c r="D93" t="s">
        <v>108</v>
      </c>
      <c r="E93" t="s">
        <v>738</v>
      </c>
      <c r="F93" t="s">
        <v>183</v>
      </c>
      <c r="G93">
        <v>2018</v>
      </c>
      <c r="H93" s="2">
        <v>43119</v>
      </c>
      <c r="I93" t="s">
        <v>739</v>
      </c>
      <c r="K93" t="s">
        <v>740</v>
      </c>
      <c r="N93">
        <v>29346415</v>
      </c>
      <c r="O93" t="str">
        <f t="shared" si="14"/>
        <v>Acute multi-sgRNA knockdown of KEOPS complex genes reproduces the microcephaly phenotype of the stable knockout zebrafish model</v>
      </c>
      <c r="P93" t="str">
        <f t="shared" si="15"/>
        <v>Jobst-Schwan T, Schmidt JM, Schneider R, Hoogstraten CA, Ullmann JFP, Schapiro D, Majmundar AJ, Kolb A, Eddy K, Shril S, Braun DA, Poduri A, Hildebrandt F.</v>
      </c>
      <c r="Q93" t="str">
        <f t="shared" si="16"/>
        <v>PLoS One. 2018 Jan 18;13(1):e0191503. doi: 10.1371/journal.pone.0191503. eCollection 2018.</v>
      </c>
      <c r="R93" t="str">
        <f t="shared" si="17"/>
        <v>Jobst-Schwan T</v>
      </c>
      <c r="S93" t="str">
        <f t="shared" si="18"/>
        <v>PLoS One</v>
      </c>
      <c r="T93">
        <f t="shared" si="19"/>
        <v>2018</v>
      </c>
      <c r="U93">
        <f t="shared" si="20"/>
        <v>43119</v>
      </c>
      <c r="V93" t="str">
        <f t="shared" si="21"/>
        <v>PMC5773193</v>
      </c>
      <c r="W93">
        <f t="shared" si="22"/>
        <v>0</v>
      </c>
      <c r="X93" t="str">
        <f t="shared" si="23"/>
        <v>10.1371/journal.pone.0191503</v>
      </c>
    </row>
    <row r="94" spans="1:24" x14ac:dyDescent="0.2">
      <c r="A94">
        <v>29279867</v>
      </c>
      <c r="B94" t="s">
        <v>2070</v>
      </c>
      <c r="C94" t="s">
        <v>109</v>
      </c>
      <c r="D94" t="s">
        <v>110</v>
      </c>
      <c r="E94" t="s">
        <v>2071</v>
      </c>
      <c r="F94" t="s">
        <v>385</v>
      </c>
      <c r="G94">
        <v>2017</v>
      </c>
      <c r="H94" s="2">
        <v>43097</v>
      </c>
      <c r="I94" t="s">
        <v>2072</v>
      </c>
      <c r="K94" t="s">
        <v>2073</v>
      </c>
      <c r="N94">
        <v>29279867</v>
      </c>
      <c r="O94" t="str">
        <f t="shared" si="14"/>
        <v>In vivo genome editing improves motor function and extends survival in a mouse model of ALS</v>
      </c>
      <c r="P94" t="str">
        <f t="shared" si="15"/>
        <v>Gaj T, Ojala DS, Ekman FK, Byrne LC, Limsirichai P, Schaffer DV.</v>
      </c>
      <c r="Q94" t="str">
        <f t="shared" si="16"/>
        <v>Sci Adv. 2017 Dec 20;3(12):eaar3952. doi: 10.1126/sciadv.aar3952. eCollection 2017 Dec.</v>
      </c>
      <c r="R94" t="str">
        <f t="shared" si="17"/>
        <v>Gaj T</v>
      </c>
      <c r="S94" t="str">
        <f t="shared" si="18"/>
        <v>Sci Adv</v>
      </c>
      <c r="T94">
        <f t="shared" si="19"/>
        <v>2017</v>
      </c>
      <c r="U94">
        <f t="shared" si="20"/>
        <v>43097</v>
      </c>
      <c r="V94" t="str">
        <f t="shared" si="21"/>
        <v>PMC5738228</v>
      </c>
      <c r="W94">
        <f t="shared" si="22"/>
        <v>0</v>
      </c>
      <c r="X94" t="str">
        <f t="shared" si="23"/>
        <v>10.1126/sciadv.aar3952</v>
      </c>
    </row>
    <row r="95" spans="1:24" x14ac:dyDescent="0.2">
      <c r="A95">
        <v>29239838</v>
      </c>
      <c r="B95" t="s">
        <v>2074</v>
      </c>
      <c r="C95" t="s">
        <v>116</v>
      </c>
      <c r="D95" t="s">
        <v>117</v>
      </c>
      <c r="E95" t="s">
        <v>2075</v>
      </c>
      <c r="F95" t="s">
        <v>1266</v>
      </c>
      <c r="G95">
        <v>2017</v>
      </c>
      <c r="H95" s="2">
        <v>43084</v>
      </c>
      <c r="I95" t="s">
        <v>2076</v>
      </c>
      <c r="K95" t="s">
        <v>2077</v>
      </c>
      <c r="N95">
        <v>29239838</v>
      </c>
      <c r="O95" t="str">
        <f t="shared" si="14"/>
        <v>Mediator Kinase Phosphorylation of STAT1 S727 Promotes Growth of Neoplasms With JAK-STAT Activation</v>
      </c>
      <c r="P95" t="str">
        <f t="shared" si="15"/>
        <v>Nitulescu II, Meyer SC, Wen QJ, Crispino JD, Lemieux ME, Levine RL, Pelish HE, Shair MD.</v>
      </c>
      <c r="Q95" t="str">
        <f t="shared" si="16"/>
        <v>EBioMedicine. 2017 Dec;26:112-125. doi: 10.1016/j.ebiom.2017.11.013. Epub 2017 Nov 21.</v>
      </c>
      <c r="R95" t="str">
        <f t="shared" si="17"/>
        <v>Nitulescu II</v>
      </c>
      <c r="S95" t="str">
        <f t="shared" si="18"/>
        <v>EBioMedicine</v>
      </c>
      <c r="T95">
        <f t="shared" si="19"/>
        <v>2017</v>
      </c>
      <c r="U95">
        <f t="shared" si="20"/>
        <v>43084</v>
      </c>
      <c r="V95" t="str">
        <f t="shared" si="21"/>
        <v>PMC5832629</v>
      </c>
      <c r="W95">
        <f t="shared" si="22"/>
        <v>0</v>
      </c>
      <c r="X95" t="str">
        <f t="shared" si="23"/>
        <v>10.1016/j.ebiom.2017.11.013</v>
      </c>
    </row>
    <row r="96" spans="1:24" x14ac:dyDescent="0.2">
      <c r="A96">
        <v>29234012</v>
      </c>
      <c r="B96" t="s">
        <v>2078</v>
      </c>
      <c r="C96" t="s">
        <v>113</v>
      </c>
      <c r="D96" t="s">
        <v>114</v>
      </c>
      <c r="E96" t="s">
        <v>2079</v>
      </c>
      <c r="F96" t="s">
        <v>197</v>
      </c>
      <c r="G96">
        <v>2017</v>
      </c>
      <c r="H96" s="2">
        <v>43083</v>
      </c>
      <c r="I96" t="s">
        <v>2080</v>
      </c>
      <c r="K96" t="s">
        <v>2081</v>
      </c>
      <c r="N96">
        <v>29234012</v>
      </c>
      <c r="O96" t="str">
        <f t="shared" si="14"/>
        <v>Structural basis for genome wide recognition of 5-bp GC motifs by SMAD transcription factors</v>
      </c>
      <c r="P96" t="str">
        <f t="shared" si="15"/>
        <v>Martin-Malpartida P, Batet M, Kaczmarska Z, Freier R, Gomes T, Arag√≥n E, Zou Y, Wang Q, Xi Q, Ruiz L, Vea A, M√°rquez JA, Massagu√© J, Macias MJ.</v>
      </c>
      <c r="Q96" t="str">
        <f t="shared" si="16"/>
        <v>Nat Commun. 2017 Dec 12;8(1):2070. doi: 10.1038/s41467-017-02054-6.</v>
      </c>
      <c r="R96" t="str">
        <f t="shared" si="17"/>
        <v>Martin-Malpartida P</v>
      </c>
      <c r="S96" t="str">
        <f t="shared" si="18"/>
        <v>Nat Commun</v>
      </c>
      <c r="T96">
        <f t="shared" si="19"/>
        <v>2017</v>
      </c>
      <c r="U96">
        <f t="shared" si="20"/>
        <v>43083</v>
      </c>
      <c r="V96" t="str">
        <f t="shared" si="21"/>
        <v>PMC5727232</v>
      </c>
      <c r="W96">
        <f t="shared" si="22"/>
        <v>0</v>
      </c>
      <c r="X96" t="str">
        <f t="shared" si="23"/>
        <v>10.1038/s41467-017-02054-6</v>
      </c>
    </row>
    <row r="97" spans="1:24" x14ac:dyDescent="0.2">
      <c r="A97">
        <v>29198524</v>
      </c>
      <c r="B97" t="s">
        <v>2082</v>
      </c>
      <c r="C97" t="s">
        <v>111</v>
      </c>
      <c r="D97" t="s">
        <v>112</v>
      </c>
      <c r="E97" t="s">
        <v>2083</v>
      </c>
      <c r="F97" t="s">
        <v>545</v>
      </c>
      <c r="G97">
        <v>2017</v>
      </c>
      <c r="H97" s="2">
        <v>43074</v>
      </c>
      <c r="I97" t="s">
        <v>2084</v>
      </c>
      <c r="J97" t="s">
        <v>2085</v>
      </c>
      <c r="K97" t="s">
        <v>2086</v>
      </c>
      <c r="N97">
        <v>29198524</v>
      </c>
      <c r="O97" t="str">
        <f t="shared" si="14"/>
        <v>Single-Cell Transcriptomic Analysis of Primary and Metastatic Tumor Ecosystems in Head and Neck Cancer</v>
      </c>
      <c r="P97" t="str">
        <f t="shared" si="15"/>
        <v>Puram SV, Tirosh I, Parikh AS, Patel AP, Yizhak K, Gillespie S, Rodman C, Luo CL, Mroz EA, Emerick KS, Deschler DG, Varvares MA, Mylvaganam R, Rozenblatt-Rosen O, Rocco JW, Faquin WC, Lin DT, Regev A, Bernstein BE.</v>
      </c>
      <c r="Q97" t="str">
        <f t="shared" si="16"/>
        <v>Cell. 2017 Dec 14;171(7):1611-1624.e24. doi: 10.1016/j.cell.2017.10.044. Epub 2017 Nov 30.</v>
      </c>
      <c r="R97" t="str">
        <f t="shared" si="17"/>
        <v>Puram SV</v>
      </c>
      <c r="S97" t="str">
        <f t="shared" si="18"/>
        <v>Cell</v>
      </c>
      <c r="T97">
        <f t="shared" si="19"/>
        <v>2017</v>
      </c>
      <c r="U97">
        <f t="shared" si="20"/>
        <v>43074</v>
      </c>
      <c r="V97" t="str">
        <f t="shared" si="21"/>
        <v>PMC5878932</v>
      </c>
      <c r="W97" t="str">
        <f t="shared" si="22"/>
        <v>NIHMS950993</v>
      </c>
      <c r="X97" t="str">
        <f t="shared" si="23"/>
        <v>10.1016/j.cell.2017.10.044</v>
      </c>
    </row>
    <row r="98" spans="1:24" x14ac:dyDescent="0.2">
      <c r="A98">
        <v>29187645</v>
      </c>
      <c r="B98" t="s">
        <v>2087</v>
      </c>
      <c r="C98" t="s">
        <v>118</v>
      </c>
      <c r="D98" t="s">
        <v>2088</v>
      </c>
      <c r="E98" t="s">
        <v>2089</v>
      </c>
      <c r="F98" t="s">
        <v>2090</v>
      </c>
      <c r="G98">
        <v>2017</v>
      </c>
      <c r="H98" s="2">
        <v>43070</v>
      </c>
      <c r="I98" t="s">
        <v>2091</v>
      </c>
      <c r="J98" t="s">
        <v>2092</v>
      </c>
      <c r="K98" t="s">
        <v>2093</v>
      </c>
      <c r="N98">
        <v>29187645</v>
      </c>
      <c r="O98" t="str">
        <f t="shared" si="14"/>
        <v>Single-cut genome editing restores dystrophin expression in a new mouse model of muscular dystrophy</v>
      </c>
      <c r="P98" t="str">
        <f t="shared" si="15"/>
        <v>Amoasii L, Long C, Li H, Mireault AA, Shelton JM, Sanchez-Ortiz E, McAnally JR, Bhattacharyya S, Schmidt F, Grimm D, Hauschka SD, Bassel-Duby R, Olson EN.</v>
      </c>
      <c r="Q98" t="str">
        <f t="shared" si="16"/>
        <v>Sci Transl Med. 2017 Nov 29;9(418):eaan8081. doi: 10.1126/scitranslmed.aan8081.</v>
      </c>
      <c r="R98" t="str">
        <f t="shared" si="17"/>
        <v>Amoasii L</v>
      </c>
      <c r="S98" t="str">
        <f t="shared" si="18"/>
        <v>Sci Transl Med</v>
      </c>
      <c r="T98">
        <f t="shared" si="19"/>
        <v>2017</v>
      </c>
      <c r="U98">
        <f t="shared" si="20"/>
        <v>43070</v>
      </c>
      <c r="V98" t="str">
        <f t="shared" si="21"/>
        <v>PMC5749406</v>
      </c>
      <c r="W98" t="str">
        <f t="shared" si="22"/>
        <v>NIHMS928923</v>
      </c>
      <c r="X98" t="str">
        <f t="shared" si="23"/>
        <v>10.1126/scitranslmed.aan8081</v>
      </c>
    </row>
    <row r="99" spans="1:24" x14ac:dyDescent="0.2">
      <c r="A99">
        <v>29153843</v>
      </c>
      <c r="B99" t="s">
        <v>2094</v>
      </c>
      <c r="C99" t="s">
        <v>2095</v>
      </c>
      <c r="D99" t="s">
        <v>115</v>
      </c>
      <c r="E99" t="s">
        <v>2096</v>
      </c>
      <c r="F99" t="s">
        <v>2097</v>
      </c>
      <c r="G99">
        <v>2017</v>
      </c>
      <c r="H99" s="2">
        <v>43060</v>
      </c>
      <c r="I99" t="s">
        <v>2098</v>
      </c>
      <c r="J99" t="s">
        <v>2099</v>
      </c>
      <c r="K99" t="s">
        <v>2100</v>
      </c>
      <c r="N99">
        <v>29153843</v>
      </c>
      <c r="O99" t="str">
        <f t="shared" si="14"/>
        <v>Aberrant Activation of a Gastrointestinal Transcriptional Circuit in Prostate Cancer Mediates Castration Resistance</v>
      </c>
      <c r="P99" t="str">
        <f t="shared" si="15"/>
        <v>Shukla S, Cyrta J, Murphy DA, Walczak EG, Ran L, Agrawal P, Xie Y, Chen Y, Wang S, Zhan Y, Li D, Wong EWP, Sboner A, Beltran H, Mosquera JM, Sher J, Cao Z, Wongvipat J, Koche RP, Gopalan A, Zheng D, Rubin MA, Scher HI, Chi P, Chen Y.</v>
      </c>
      <c r="Q99" t="str">
        <f t="shared" si="16"/>
        <v>Cancer Cell. 2017 Dec 11;32(6):792-806.e7. doi: 10.1016/j.ccell.2017.10.008. Epub 2017 Nov 16.</v>
      </c>
      <c r="R99" t="str">
        <f t="shared" si="17"/>
        <v>Shukla S</v>
      </c>
      <c r="S99" t="str">
        <f t="shared" si="18"/>
        <v>Cancer Cell</v>
      </c>
      <c r="T99">
        <f t="shared" si="19"/>
        <v>2017</v>
      </c>
      <c r="U99">
        <f t="shared" si="20"/>
        <v>43060</v>
      </c>
      <c r="V99" t="str">
        <f t="shared" si="21"/>
        <v>PMC5728174</v>
      </c>
      <c r="W99" t="str">
        <f t="shared" si="22"/>
        <v>NIHMS914919</v>
      </c>
      <c r="X99" t="str">
        <f t="shared" si="23"/>
        <v>10.1016/j.ccell.2017.10.008</v>
      </c>
    </row>
    <row r="100" spans="1:24" x14ac:dyDescent="0.2">
      <c r="A100">
        <v>29016680</v>
      </c>
      <c r="B100" t="s">
        <v>2101</v>
      </c>
      <c r="C100" t="s">
        <v>119</v>
      </c>
      <c r="D100" t="s">
        <v>120</v>
      </c>
      <c r="E100" t="s">
        <v>2102</v>
      </c>
      <c r="F100" t="s">
        <v>2103</v>
      </c>
      <c r="G100">
        <v>2017</v>
      </c>
      <c r="H100" s="2">
        <v>43019</v>
      </c>
      <c r="I100" t="s">
        <v>2104</v>
      </c>
      <c r="K100" t="s">
        <v>2105</v>
      </c>
      <c r="N100">
        <v>29016680</v>
      </c>
      <c r="O100" t="str">
        <f t="shared" si="14"/>
        <v>Targeted mutagenesis in a human-parasitic nematode</v>
      </c>
      <c r="P100" t="str">
        <f t="shared" si="15"/>
        <v>Gang SS, Castelletto ML, Bryant AS, Yang E, Mancuso N, Lopez JB, Pellegrini M, Hallem EA.</v>
      </c>
      <c r="Q100" t="str">
        <f t="shared" si="16"/>
        <v>PLoS Pathog. 2017 Oct 10;13(10):e1006675. doi: 10.1371/journal.ppat.1006675. eCollection 2017 Oct.</v>
      </c>
      <c r="R100" t="str">
        <f t="shared" si="17"/>
        <v>Gang SS</v>
      </c>
      <c r="S100" t="str">
        <f t="shared" si="18"/>
        <v>PLoS Pathog</v>
      </c>
      <c r="T100">
        <f t="shared" si="19"/>
        <v>2017</v>
      </c>
      <c r="U100">
        <f t="shared" si="20"/>
        <v>43019</v>
      </c>
      <c r="V100" t="str">
        <f t="shared" si="21"/>
        <v>PMC5650185</v>
      </c>
      <c r="W100">
        <f t="shared" si="22"/>
        <v>0</v>
      </c>
      <c r="X100" t="str">
        <f t="shared" si="23"/>
        <v>10.1371/journal.ppat.1006675</v>
      </c>
    </row>
    <row r="101" spans="1:24" x14ac:dyDescent="0.2">
      <c r="A101">
        <v>28918053</v>
      </c>
      <c r="B101" t="s">
        <v>2106</v>
      </c>
      <c r="C101" t="s">
        <v>122</v>
      </c>
      <c r="D101" t="s">
        <v>123</v>
      </c>
      <c r="E101" t="s">
        <v>2107</v>
      </c>
      <c r="F101" t="s">
        <v>648</v>
      </c>
      <c r="G101">
        <v>2017</v>
      </c>
      <c r="H101" s="2">
        <v>42996</v>
      </c>
      <c r="I101" t="s">
        <v>2108</v>
      </c>
      <c r="K101" t="s">
        <v>2109</v>
      </c>
      <c r="N101">
        <v>28918053</v>
      </c>
      <c r="O101" t="str">
        <f t="shared" si="14"/>
        <v>USH2A Gene Editing Using the CRISPR System</v>
      </c>
      <c r="P101" t="str">
        <f t="shared" si="15"/>
        <v>Fuster-Garc√≠a C, Garc√≠a-Garc√≠a G, Gonz√°lez-Romero E, Jaijo T, Sequedo MD, Ayuso C, V√°zquez-Manrique RP, Mill√°n JM, Aller E.</v>
      </c>
      <c r="Q101" t="str">
        <f t="shared" si="16"/>
        <v>Mol Ther Nucleic Acids. 2017 Sep 15;8:529-541. doi: 10.1016/j.omtn.2017.08.003. Epub 2017 Aug 12.</v>
      </c>
      <c r="R101" t="str">
        <f t="shared" si="17"/>
        <v>Fuster-Garc√≠a C</v>
      </c>
      <c r="S101" t="str">
        <f t="shared" si="18"/>
        <v>Mol Ther Nucleic Acids</v>
      </c>
      <c r="T101">
        <f t="shared" si="19"/>
        <v>2017</v>
      </c>
      <c r="U101">
        <f t="shared" si="20"/>
        <v>42996</v>
      </c>
      <c r="V101" t="str">
        <f t="shared" si="21"/>
        <v>PMC5573797</v>
      </c>
      <c r="W101">
        <f t="shared" si="22"/>
        <v>0</v>
      </c>
      <c r="X101" t="str">
        <f t="shared" si="23"/>
        <v>10.1016/j.omtn.2017.08.003</v>
      </c>
    </row>
    <row r="102" spans="1:24" x14ac:dyDescent="0.2">
      <c r="A102">
        <v>28883826</v>
      </c>
      <c r="B102" t="s">
        <v>2110</v>
      </c>
      <c r="C102" t="s">
        <v>124</v>
      </c>
      <c r="D102" t="s">
        <v>125</v>
      </c>
      <c r="E102" t="s">
        <v>2111</v>
      </c>
      <c r="F102" t="s">
        <v>1383</v>
      </c>
      <c r="G102">
        <v>2017</v>
      </c>
      <c r="H102" s="2">
        <v>42987</v>
      </c>
      <c r="I102" t="s">
        <v>2112</v>
      </c>
      <c r="K102" t="s">
        <v>2113</v>
      </c>
      <c r="N102">
        <v>28883826</v>
      </c>
      <c r="O102" t="str">
        <f t="shared" si="14"/>
        <v>Efficient CRISPR/Cas9-Mediated Genome Editing Using a Chimeric Single-Guide RNA Molecule</v>
      </c>
      <c r="P102" t="str">
        <f t="shared" si="15"/>
        <v>Butt H, Eid A, Ali Z, Atia MAM, Mokhtar MM, Hassan N, Lee CM, Bao G, Mahfouz MM.</v>
      </c>
      <c r="Q102" t="str">
        <f t="shared" si="16"/>
        <v>Front Plant Sci. 2017 Aug 24;8:1441. doi: 10.3389/fpls.2017.01441. eCollection 2017.</v>
      </c>
      <c r="R102" t="str">
        <f t="shared" si="17"/>
        <v>Butt H</v>
      </c>
      <c r="S102" t="str">
        <f t="shared" si="18"/>
        <v>Front Plant Sci</v>
      </c>
      <c r="T102">
        <f t="shared" si="19"/>
        <v>2017</v>
      </c>
      <c r="U102">
        <f t="shared" si="20"/>
        <v>42987</v>
      </c>
      <c r="V102" t="str">
        <f t="shared" si="21"/>
        <v>PMC5573723</v>
      </c>
      <c r="W102">
        <f t="shared" si="22"/>
        <v>0</v>
      </c>
      <c r="X102" t="str">
        <f t="shared" si="23"/>
        <v>10.3389/fpls.2017.01441</v>
      </c>
    </row>
    <row r="103" spans="1:24" x14ac:dyDescent="0.2">
      <c r="A103">
        <v>28840077</v>
      </c>
      <c r="B103" t="s">
        <v>2114</v>
      </c>
      <c r="C103" t="s">
        <v>138</v>
      </c>
      <c r="D103" t="s">
        <v>2115</v>
      </c>
      <c r="E103" t="s">
        <v>189</v>
      </c>
      <c r="F103" t="s">
        <v>1521</v>
      </c>
      <c r="G103">
        <v>2017</v>
      </c>
      <c r="H103" s="2">
        <v>42973</v>
      </c>
      <c r="I103" t="s">
        <v>2116</v>
      </c>
      <c r="J103" t="s">
        <v>2117</v>
      </c>
      <c r="K103" t="s">
        <v>2118</v>
      </c>
      <c r="N103">
        <v>28840077</v>
      </c>
      <c r="O103" t="str">
        <f t="shared" si="14"/>
        <v>Engineering CRISPR-Cpf1 crRNAs and mRNAs to maximize genome editing efficiency</v>
      </c>
      <c r="P103" t="str">
        <f t="shared" si="15"/>
        <v>Li B, Zhao W, Luo X, Zhang X, Li C, Zeng C, Dong Y.</v>
      </c>
      <c r="Q103" t="str">
        <f t="shared" si="16"/>
        <v>Nat Biomed Eng. 2017 May;1(5):0066. doi: 10.1038/s41551-017-0066. Epub 2017 May 10.</v>
      </c>
      <c r="R103" t="str">
        <f t="shared" si="17"/>
        <v>Li B</v>
      </c>
      <c r="S103" t="str">
        <f t="shared" si="18"/>
        <v>Nat Biomed Eng</v>
      </c>
      <c r="T103">
        <f t="shared" si="19"/>
        <v>2017</v>
      </c>
      <c r="U103">
        <f t="shared" si="20"/>
        <v>42973</v>
      </c>
      <c r="V103" t="str">
        <f t="shared" si="21"/>
        <v>PMC5562407</v>
      </c>
      <c r="W103" t="str">
        <f t="shared" si="22"/>
        <v>NIHMS863051</v>
      </c>
      <c r="X103" t="str">
        <f t="shared" si="23"/>
        <v>10.1038/s41551-017-0066</v>
      </c>
    </row>
    <row r="104" spans="1:24" x14ac:dyDescent="0.2">
      <c r="A104">
        <v>28785016</v>
      </c>
      <c r="B104" t="s">
        <v>2119</v>
      </c>
      <c r="C104" t="s">
        <v>126</v>
      </c>
      <c r="D104" t="s">
        <v>127</v>
      </c>
      <c r="E104" t="s">
        <v>2120</v>
      </c>
      <c r="F104" t="s">
        <v>190</v>
      </c>
      <c r="G104">
        <v>2017</v>
      </c>
      <c r="H104" s="2">
        <v>42956</v>
      </c>
      <c r="I104" t="s">
        <v>2121</v>
      </c>
      <c r="K104" t="s">
        <v>2122</v>
      </c>
      <c r="N104">
        <v>28785016</v>
      </c>
      <c r="O104" t="str">
        <f t="shared" si="14"/>
        <v>ssAAVs containing cassettes encoding SaCas9 and guides targeting hepatitis B virus inactivate replication of the virus in cultured cells</v>
      </c>
      <c r="P104" t="str">
        <f t="shared" si="15"/>
        <v>Scott T, Moyo B, Nicholson S, Maepa MB, Watashi K, Ely A, Weinberg MS, Arbuthnot P.</v>
      </c>
      <c r="Q104" t="str">
        <f t="shared" si="16"/>
        <v>Sci Rep. 2017 Aug 7;7(1):7401. doi: 10.1038/s41598-017-07642-6.</v>
      </c>
      <c r="R104" t="str">
        <f t="shared" si="17"/>
        <v>Scott T</v>
      </c>
      <c r="S104" t="str">
        <f t="shared" si="18"/>
        <v>Sci Rep</v>
      </c>
      <c r="T104">
        <f t="shared" si="19"/>
        <v>2017</v>
      </c>
      <c r="U104">
        <f t="shared" si="20"/>
        <v>42956</v>
      </c>
      <c r="V104" t="str">
        <f t="shared" si="21"/>
        <v>PMC5547162</v>
      </c>
      <c r="W104">
        <f t="shared" si="22"/>
        <v>0</v>
      </c>
      <c r="X104" t="str">
        <f t="shared" si="23"/>
        <v>10.1038/s41598-017-07642-6</v>
      </c>
    </row>
    <row r="105" spans="1:24" x14ac:dyDescent="0.2">
      <c r="A105">
        <v>28757433</v>
      </c>
      <c r="B105" t="s">
        <v>2123</v>
      </c>
      <c r="C105" t="s">
        <v>121</v>
      </c>
      <c r="D105" t="s">
        <v>2124</v>
      </c>
      <c r="E105" t="s">
        <v>2125</v>
      </c>
      <c r="F105" t="s">
        <v>2126</v>
      </c>
      <c r="G105">
        <v>2017</v>
      </c>
      <c r="H105" s="2">
        <v>42948</v>
      </c>
      <c r="I105" t="s">
        <v>2127</v>
      </c>
      <c r="J105" t="s">
        <v>2128</v>
      </c>
      <c r="K105" t="s">
        <v>2129</v>
      </c>
      <c r="N105">
        <v>28757433</v>
      </c>
      <c r="O105" t="str">
        <f t="shared" si="14"/>
        <v>Technical considerations for the use of CRISPR/Cas9 in hematology research</v>
      </c>
      <c r="P105" t="str">
        <f t="shared" si="15"/>
        <v>Gundry MC, Dever DP, Yudovich D, Bauer DE, Haas S, Wilkinson AC, Singbrant S.</v>
      </c>
      <c r="Q105" t="str">
        <f t="shared" si="16"/>
        <v>Exp Hematol. 2017 Oct;54:4-11. doi: 10.1016/j.exphem.2017.07.006. Epub 2017 Jul 27.</v>
      </c>
      <c r="R105" t="str">
        <f t="shared" si="17"/>
        <v>Gundry MC</v>
      </c>
      <c r="S105" t="str">
        <f t="shared" si="18"/>
        <v>Exp Hematol</v>
      </c>
      <c r="T105">
        <f t="shared" si="19"/>
        <v>2017</v>
      </c>
      <c r="U105">
        <f t="shared" si="20"/>
        <v>42948</v>
      </c>
      <c r="V105" t="str">
        <f t="shared" si="21"/>
        <v>PMC5603407</v>
      </c>
      <c r="W105" t="str">
        <f t="shared" si="22"/>
        <v>NIHMS895919</v>
      </c>
      <c r="X105" t="str">
        <f t="shared" si="23"/>
        <v>10.1016/j.exphem.2017.07.006</v>
      </c>
    </row>
    <row r="106" spans="1:24" x14ac:dyDescent="0.2">
      <c r="A106">
        <v>28691711</v>
      </c>
      <c r="B106" t="s">
        <v>2130</v>
      </c>
      <c r="C106" t="s">
        <v>130</v>
      </c>
      <c r="D106" t="s">
        <v>131</v>
      </c>
      <c r="E106" t="s">
        <v>2131</v>
      </c>
      <c r="F106" t="s">
        <v>197</v>
      </c>
      <c r="G106">
        <v>2017</v>
      </c>
      <c r="H106" s="2">
        <v>42927</v>
      </c>
      <c r="I106" t="s">
        <v>2132</v>
      </c>
      <c r="K106" t="s">
        <v>2133</v>
      </c>
      <c r="N106">
        <v>28691711</v>
      </c>
      <c r="O106" t="str">
        <f t="shared" si="14"/>
        <v>Generation and comparison of CRISPR-Cas9 and Cre-mediated genetically engineered mouse models of sarcoma</v>
      </c>
      <c r="P106" t="str">
        <f t="shared" si="15"/>
        <v>Huang J, Chen M, Whitley MJ, Kuo HC, Xu ES, Walens A, Mowery YM, Van Mater D, Eward WC, Cardona DM, Luo L, Ma Y, Lopez OM, Nelson CE, Robinson-Hamm JN, Reddy A, Dave SS, Gersbach CA, Dodd RD, Kirsch DG.</v>
      </c>
      <c r="Q106" t="str">
        <f t="shared" si="16"/>
        <v>Nat Commun. 2017 Jul 10;8:15999. doi: 10.1038/ncomms15999.</v>
      </c>
      <c r="R106" t="str">
        <f t="shared" si="17"/>
        <v>Huang J</v>
      </c>
      <c r="S106" t="str">
        <f t="shared" si="18"/>
        <v>Nat Commun</v>
      </c>
      <c r="T106">
        <f t="shared" si="19"/>
        <v>2017</v>
      </c>
      <c r="U106">
        <f t="shared" si="20"/>
        <v>42927</v>
      </c>
      <c r="V106" t="str">
        <f t="shared" si="21"/>
        <v>PMC5508130</v>
      </c>
      <c r="W106">
        <f t="shared" si="22"/>
        <v>0</v>
      </c>
      <c r="X106" t="str">
        <f t="shared" si="23"/>
        <v>10.1038/ncomms15999</v>
      </c>
    </row>
    <row r="107" spans="1:24" x14ac:dyDescent="0.2">
      <c r="A107">
        <v>28453368</v>
      </c>
      <c r="B107" t="s">
        <v>2134</v>
      </c>
      <c r="C107" t="s">
        <v>136</v>
      </c>
      <c r="D107" t="s">
        <v>137</v>
      </c>
      <c r="E107" t="s">
        <v>2135</v>
      </c>
      <c r="F107" t="s">
        <v>2136</v>
      </c>
      <c r="G107">
        <v>2017</v>
      </c>
      <c r="H107" s="2">
        <v>42854</v>
      </c>
      <c r="I107" t="s">
        <v>2137</v>
      </c>
      <c r="K107" t="s">
        <v>2138</v>
      </c>
      <c r="N107">
        <v>28453368</v>
      </c>
      <c r="O107" t="str">
        <f t="shared" si="14"/>
        <v>Establishment of expanded and streamlined pipeline of PITCh knock-in - a web-based design tool for MMEJ-mediated gene knock-in, PITCh designer, and the variations of PITCh, PITCh-TG and PITCh-KIKO</v>
      </c>
      <c r="P107" t="str">
        <f t="shared" si="15"/>
        <v>Nakamae K, Nishimura Y, Takenaga M, Nakade S, Sakamoto N, Ide H, Sakuma T, Yamamoto T.</v>
      </c>
      <c r="Q107" t="str">
        <f t="shared" si="16"/>
        <v>Bioengineered. 2017 May 4;8(3):302-308. doi: 10.1080/21655979.2017.1313645. Epub 2017 Apr 28.</v>
      </c>
      <c r="R107" t="str">
        <f t="shared" si="17"/>
        <v>Nakamae K</v>
      </c>
      <c r="S107" t="str">
        <f t="shared" si="18"/>
        <v>Bioengineered</v>
      </c>
      <c r="T107">
        <f t="shared" si="19"/>
        <v>2017</v>
      </c>
      <c r="U107">
        <f t="shared" si="20"/>
        <v>42854</v>
      </c>
      <c r="V107" t="str">
        <f t="shared" si="21"/>
        <v>PMC5470537</v>
      </c>
      <c r="W107">
        <f t="shared" si="22"/>
        <v>0</v>
      </c>
      <c r="X107" t="str">
        <f t="shared" si="23"/>
        <v>10.1080/21655979.2017.1313645</v>
      </c>
    </row>
    <row r="108" spans="1:24" x14ac:dyDescent="0.2">
      <c r="A108">
        <v>28444193</v>
      </c>
      <c r="B108" t="s">
        <v>2139</v>
      </c>
      <c r="C108" t="s">
        <v>128</v>
      </c>
      <c r="D108" t="s">
        <v>129</v>
      </c>
      <c r="E108" t="s">
        <v>2140</v>
      </c>
      <c r="F108" t="s">
        <v>560</v>
      </c>
      <c r="G108">
        <v>2017</v>
      </c>
      <c r="H108" s="2">
        <v>42852</v>
      </c>
      <c r="I108" t="s">
        <v>2141</v>
      </c>
      <c r="K108" t="s">
        <v>2142</v>
      </c>
      <c r="N108">
        <v>28444193</v>
      </c>
      <c r="O108" t="str">
        <f t="shared" si="14"/>
        <v>Quantitative assessment of timing, efficiency, specificity and genetic mosaicism of CRISPR/Cas9-mediated gene editing of hemoglobin beta gene in rhesus monkey embryos</v>
      </c>
      <c r="P108" t="str">
        <f t="shared" si="15"/>
        <v>Midic U, Hung PH, Vincent KA, Goheen B, Schupp PG, Chen DD, Bauer DE, VandeVoort CA, Latham KE.</v>
      </c>
      <c r="Q108" t="str">
        <f t="shared" si="16"/>
        <v>Hum Mol Genet. 2017 Jul 15;26(14):2678-2689. doi: 10.1093/hmg/ddx154.</v>
      </c>
      <c r="R108" t="str">
        <f t="shared" si="17"/>
        <v>Midic U</v>
      </c>
      <c r="S108" t="str">
        <f t="shared" si="18"/>
        <v>Hum Mol Genet</v>
      </c>
      <c r="T108">
        <f t="shared" si="19"/>
        <v>2017</v>
      </c>
      <c r="U108">
        <f t="shared" si="20"/>
        <v>42852</v>
      </c>
      <c r="V108" t="str">
        <f t="shared" si="21"/>
        <v>PMC5886216</v>
      </c>
      <c r="W108">
        <f t="shared" si="22"/>
        <v>0</v>
      </c>
      <c r="X108" t="str">
        <f t="shared" si="23"/>
        <v>10.1093/hmg/ddx154</v>
      </c>
    </row>
    <row r="109" spans="1:24" x14ac:dyDescent="0.2">
      <c r="A109">
        <v>28410976</v>
      </c>
      <c r="B109" t="s">
        <v>2143</v>
      </c>
      <c r="C109" t="s">
        <v>2144</v>
      </c>
      <c r="D109" t="s">
        <v>2145</v>
      </c>
      <c r="E109" t="s">
        <v>2146</v>
      </c>
      <c r="F109" t="s">
        <v>661</v>
      </c>
      <c r="G109">
        <v>2017</v>
      </c>
      <c r="H109" s="2">
        <v>42841</v>
      </c>
      <c r="I109" t="s">
        <v>2147</v>
      </c>
      <c r="J109" t="s">
        <v>2148</v>
      </c>
      <c r="K109" t="s">
        <v>2149</v>
      </c>
      <c r="N109">
        <v>28410976</v>
      </c>
      <c r="O109" t="str">
        <f t="shared" si="14"/>
        <v>Genome editing via delivery of Cas9 ribonucleoprotein</v>
      </c>
      <c r="P109" t="str">
        <f t="shared" si="15"/>
        <v>DeWitt MA, Corn JE, Carroll D.</v>
      </c>
      <c r="Q109" t="str">
        <f t="shared" si="16"/>
        <v>Methods. 2017 May 15;121-122:9-15. doi: 10.1016/j.ymeth.2017.04.003. Epub 2017 Apr 12.</v>
      </c>
      <c r="R109" t="str">
        <f t="shared" si="17"/>
        <v>DeWitt MA</v>
      </c>
      <c r="S109" t="str">
        <f t="shared" si="18"/>
        <v>Methods</v>
      </c>
      <c r="T109">
        <f t="shared" si="19"/>
        <v>2017</v>
      </c>
      <c r="U109">
        <f t="shared" si="20"/>
        <v>42841</v>
      </c>
      <c r="V109" t="str">
        <f t="shared" si="21"/>
        <v>PMC6698184</v>
      </c>
      <c r="W109" t="str">
        <f t="shared" si="22"/>
        <v>NIHMS1045447</v>
      </c>
      <c r="X109" t="str">
        <f t="shared" si="23"/>
        <v>10.1016/j.ymeth.2017.04.003</v>
      </c>
    </row>
    <row r="110" spans="1:24" x14ac:dyDescent="0.2">
      <c r="A110">
        <v>28374058</v>
      </c>
      <c r="B110" t="s">
        <v>1235</v>
      </c>
      <c r="C110" t="s">
        <v>1236</v>
      </c>
      <c r="D110" t="s">
        <v>1237</v>
      </c>
      <c r="E110" t="s">
        <v>1238</v>
      </c>
      <c r="F110" t="s">
        <v>1239</v>
      </c>
      <c r="G110">
        <v>2017</v>
      </c>
      <c r="H110" s="2">
        <v>42830</v>
      </c>
      <c r="K110" t="s">
        <v>1240</v>
      </c>
      <c r="N110">
        <v>28374058</v>
      </c>
      <c r="O110" t="str">
        <f t="shared" si="14"/>
        <v>Control of gene editing by manipulation of DNA repair mechanisms</v>
      </c>
      <c r="P110" t="str">
        <f t="shared" si="15"/>
        <v>Danner E, Bashir S, Yumlu S, Wurst W, Wefers B, K√ºhn R.</v>
      </c>
      <c r="Q110" t="str">
        <f t="shared" si="16"/>
        <v>Mamm Genome. 2017 Aug;28(7-8):262-274. doi: 10.1007/s00335-017-9688-5. Epub 2017 Apr 3.</v>
      </c>
      <c r="R110" t="str">
        <f t="shared" si="17"/>
        <v>Danner E</v>
      </c>
      <c r="S110" t="str">
        <f t="shared" si="18"/>
        <v>Mamm Genome</v>
      </c>
      <c r="T110">
        <f t="shared" si="19"/>
        <v>2017</v>
      </c>
      <c r="U110">
        <f t="shared" si="20"/>
        <v>42830</v>
      </c>
      <c r="V110">
        <f t="shared" si="21"/>
        <v>0</v>
      </c>
      <c r="W110">
        <f t="shared" si="22"/>
        <v>0</v>
      </c>
      <c r="X110" t="str">
        <f t="shared" si="23"/>
        <v>10.1007/s00335-017-9688-5</v>
      </c>
    </row>
    <row r="111" spans="1:24" x14ac:dyDescent="0.2">
      <c r="A111">
        <v>28356340</v>
      </c>
      <c r="B111" t="s">
        <v>2150</v>
      </c>
      <c r="C111" t="s">
        <v>133</v>
      </c>
      <c r="D111" t="s">
        <v>2151</v>
      </c>
      <c r="E111" t="s">
        <v>2152</v>
      </c>
      <c r="F111" t="s">
        <v>2153</v>
      </c>
      <c r="G111">
        <v>2017</v>
      </c>
      <c r="H111" s="2">
        <v>42825</v>
      </c>
      <c r="I111" t="s">
        <v>2154</v>
      </c>
      <c r="J111" t="s">
        <v>2155</v>
      </c>
      <c r="K111" t="s">
        <v>2156</v>
      </c>
      <c r="N111">
        <v>28356340</v>
      </c>
      <c r="O111" t="str">
        <f t="shared" si="14"/>
        <v>Analysis of Cardiac Myocyte Maturation Using CASAAV, a Platform for Rapid Dissection of Cardiac Myocyte Gene Function In Vivo</v>
      </c>
      <c r="P111" t="str">
        <f t="shared" si="15"/>
        <v>Guo Y, VanDusen NJ, Zhang L, Gu W, Sethi I, Guatimosim S, Ma Q, Jardin BD, Ai Y, Zhang D, Chen B, Guo A, Yuan GC, Song LS, Pu WT.</v>
      </c>
      <c r="Q111" t="str">
        <f t="shared" si="16"/>
        <v>Circ Res. 2017 Jun 9;120(12):1874-1888. doi: 10.1161/CIRCRESAHA.116.310283. Epub 2017 Mar 29.</v>
      </c>
      <c r="R111" t="str">
        <f t="shared" si="17"/>
        <v>Guo Y</v>
      </c>
      <c r="S111" t="str">
        <f t="shared" si="18"/>
        <v>Circ Res</v>
      </c>
      <c r="T111">
        <f t="shared" si="19"/>
        <v>2017</v>
      </c>
      <c r="U111">
        <f t="shared" si="20"/>
        <v>42825</v>
      </c>
      <c r="V111" t="str">
        <f t="shared" si="21"/>
        <v>PMC5466492</v>
      </c>
      <c r="W111" t="str">
        <f t="shared" si="22"/>
        <v>NIHMS864183</v>
      </c>
      <c r="X111" t="str">
        <f t="shared" si="23"/>
        <v>10.1161/CIRCRESAHA.116.310283</v>
      </c>
    </row>
    <row r="112" spans="1:24" x14ac:dyDescent="0.2">
      <c r="A112">
        <v>28351759</v>
      </c>
      <c r="B112" t="s">
        <v>2157</v>
      </c>
      <c r="C112" t="s">
        <v>134</v>
      </c>
      <c r="D112" t="s">
        <v>135</v>
      </c>
      <c r="E112" t="s">
        <v>2158</v>
      </c>
      <c r="F112" t="s">
        <v>661</v>
      </c>
      <c r="G112">
        <v>2017</v>
      </c>
      <c r="H112" s="2">
        <v>42824</v>
      </c>
      <c r="I112" t="s">
        <v>2159</v>
      </c>
      <c r="J112" t="s">
        <v>2160</v>
      </c>
      <c r="K112" t="s">
        <v>2161</v>
      </c>
      <c r="N112">
        <v>28351759</v>
      </c>
      <c r="O112" t="str">
        <f t="shared" si="14"/>
        <v>Simplified CRISPR tools for efficient genome editing and streamlined protocols for their delivery into mammalian cells and mouse zygotes</v>
      </c>
      <c r="P112" t="str">
        <f t="shared" si="15"/>
        <v>Jacobi AM, Rettig GR, Turk R, Collingwood MA, Zeiner SA, Quadros RM, Harms DW, Bonthuis PJ, Gregg C, Ohtsuka M, Gurumurthy CB, Behlke MA.</v>
      </c>
      <c r="Q112" t="str">
        <f t="shared" si="16"/>
        <v>Methods. 2017 May 15;121-122:16-28. doi: 10.1016/j.ymeth.2017.03.021. Epub 2017 Mar 27.</v>
      </c>
      <c r="R112" t="str">
        <f t="shared" si="17"/>
        <v>Jacobi AM</v>
      </c>
      <c r="S112" t="str">
        <f t="shared" si="18"/>
        <v>Methods</v>
      </c>
      <c r="T112">
        <f t="shared" si="19"/>
        <v>2017</v>
      </c>
      <c r="U112">
        <f t="shared" si="20"/>
        <v>42824</v>
      </c>
      <c r="V112" t="str">
        <f t="shared" si="21"/>
        <v>PMC5761324</v>
      </c>
      <c r="W112" t="str">
        <f t="shared" si="22"/>
        <v>NIHMS863106</v>
      </c>
      <c r="X112" t="str">
        <f t="shared" si="23"/>
        <v>10.1016/j.ymeth.2017.03.021</v>
      </c>
    </row>
    <row r="113" spans="1:24" x14ac:dyDescent="0.2">
      <c r="A113">
        <v>28345006</v>
      </c>
      <c r="B113" t="s">
        <v>2162</v>
      </c>
      <c r="C113" t="s">
        <v>145</v>
      </c>
      <c r="D113" t="s">
        <v>146</v>
      </c>
      <c r="E113" t="s">
        <v>2163</v>
      </c>
      <c r="F113" t="s">
        <v>1728</v>
      </c>
      <c r="G113">
        <v>2017</v>
      </c>
      <c r="H113" s="2">
        <v>42822</v>
      </c>
      <c r="I113" t="s">
        <v>2164</v>
      </c>
      <c r="K113" t="s">
        <v>2165</v>
      </c>
      <c r="N113">
        <v>28345006</v>
      </c>
      <c r="O113" t="str">
        <f t="shared" si="14"/>
        <v>Genome-wide Specificity of Highly Efficient TALENs and CRISPR/Cas9 for T Cell Receptor Modification</v>
      </c>
      <c r="P113" t="str">
        <f t="shared" si="15"/>
        <v>Knipping F, Osborn MJ, Petri K, Tolar J, Glimm H, von Kalle C, Schmidt M, Gabriel R.</v>
      </c>
      <c r="Q113" t="str">
        <f t="shared" si="16"/>
        <v>Mol Ther Methods Clin Dev. 2017 Feb 12;4:213-224. doi: 10.1016/j.omtm.2017.01.005. eCollection 2017 Mar 17.</v>
      </c>
      <c r="R113" t="str">
        <f t="shared" si="17"/>
        <v>Knipping F</v>
      </c>
      <c r="S113" t="str">
        <f t="shared" si="18"/>
        <v>Mol Ther Methods Clin Dev</v>
      </c>
      <c r="T113">
        <f t="shared" si="19"/>
        <v>2017</v>
      </c>
      <c r="U113">
        <f t="shared" si="20"/>
        <v>42822</v>
      </c>
      <c r="V113" t="str">
        <f t="shared" si="21"/>
        <v>PMC5363317</v>
      </c>
      <c r="W113">
        <f t="shared" si="22"/>
        <v>0</v>
      </c>
      <c r="X113" t="str">
        <f t="shared" si="23"/>
        <v>10.1016/j.omtm.2017.01.005</v>
      </c>
    </row>
    <row r="114" spans="1:24" x14ac:dyDescent="0.2">
      <c r="A114">
        <v>28292896</v>
      </c>
      <c r="B114" t="s">
        <v>2166</v>
      </c>
      <c r="C114" t="s">
        <v>2167</v>
      </c>
      <c r="D114" t="s">
        <v>141</v>
      </c>
      <c r="E114" t="s">
        <v>2168</v>
      </c>
      <c r="F114" t="s">
        <v>211</v>
      </c>
      <c r="G114">
        <v>2017</v>
      </c>
      <c r="H114" s="2">
        <v>42810</v>
      </c>
      <c r="I114" t="s">
        <v>2169</v>
      </c>
      <c r="K114" t="s">
        <v>2170</v>
      </c>
      <c r="N114">
        <v>28292896</v>
      </c>
      <c r="O114" t="str">
        <f t="shared" si="14"/>
        <v>Loss of LMOD1 impairs smooth muscle cytocontractility and causes megacystis microcolon intestinal hypoperistalsis syndrome in humans and mice</v>
      </c>
      <c r="P114" t="str">
        <f t="shared" si="15"/>
        <v>Halim D, Wilson MP, Oliver D, Brosens E, Verheij JB, Han Y, Nanda V, Lyu Q, Doukas M, Stoop H, Brouwer RW, van IJcken WF, Slivano OJ, Burns AJ, Christie CK, de Mesy Bentley KL, Brooks AS, Tibboel D, Xu S, Jin ZG, Djuwantono T, Yan W, Alves MM, Hofstra RM, Miano JM.</v>
      </c>
      <c r="Q114" t="str">
        <f t="shared" si="16"/>
        <v>Proc Natl Acad Sci U S A. 2017 Mar 28;114(13):E2739-E2747. doi: 10.1073/pnas.1620507114. Epub 2017 Mar 14.</v>
      </c>
      <c r="R114" t="str">
        <f t="shared" si="17"/>
        <v>Halim D</v>
      </c>
      <c r="S114" t="str">
        <f t="shared" si="18"/>
        <v>Proc Natl Acad Sci U S A</v>
      </c>
      <c r="T114">
        <f t="shared" si="19"/>
        <v>2017</v>
      </c>
      <c r="U114">
        <f t="shared" si="20"/>
        <v>42810</v>
      </c>
      <c r="V114" t="str">
        <f t="shared" si="21"/>
        <v>PMC5380076</v>
      </c>
      <c r="W114">
        <f t="shared" si="22"/>
        <v>0</v>
      </c>
      <c r="X114" t="str">
        <f t="shared" si="23"/>
        <v>10.1073/pnas.1620507114</v>
      </c>
    </row>
    <row r="115" spans="1:24" x14ac:dyDescent="0.2">
      <c r="A115">
        <v>28291770</v>
      </c>
      <c r="B115" t="s">
        <v>2171</v>
      </c>
      <c r="C115" t="s">
        <v>142</v>
      </c>
      <c r="D115" t="s">
        <v>143</v>
      </c>
      <c r="E115" t="s">
        <v>1929</v>
      </c>
      <c r="F115" t="s">
        <v>197</v>
      </c>
      <c r="G115">
        <v>2017</v>
      </c>
      <c r="H115" s="2">
        <v>42809</v>
      </c>
      <c r="I115" t="s">
        <v>2172</v>
      </c>
      <c r="K115" t="s">
        <v>2173</v>
      </c>
      <c r="N115">
        <v>28291770</v>
      </c>
      <c r="O115" t="str">
        <f t="shared" si="14"/>
        <v>Nrl knockdown by AAV-delivered CRISPR/Cas9 prevents retinal degeneration in mice</v>
      </c>
      <c r="P115" t="str">
        <f t="shared" si="15"/>
        <v>Yu W, Mookherjee S, Chaitankar V, Hiriyanna S, Kim JW, Brooks M, Ataeijannati Y, Sun X, Dong L, Li T, Swaroop A, Wu Z.</v>
      </c>
      <c r="Q115" t="str">
        <f t="shared" si="16"/>
        <v>Nat Commun. 2017 Mar 14;8:14716. doi: 10.1038/ncomms14716.</v>
      </c>
      <c r="R115" t="str">
        <f t="shared" si="17"/>
        <v>Yu W</v>
      </c>
      <c r="S115" t="str">
        <f t="shared" si="18"/>
        <v>Nat Commun</v>
      </c>
      <c r="T115">
        <f t="shared" si="19"/>
        <v>2017</v>
      </c>
      <c r="U115">
        <f t="shared" si="20"/>
        <v>42809</v>
      </c>
      <c r="V115" t="str">
        <f t="shared" si="21"/>
        <v>PMC5355895</v>
      </c>
      <c r="W115">
        <f t="shared" si="22"/>
        <v>0</v>
      </c>
      <c r="X115" t="str">
        <f t="shared" si="23"/>
        <v>10.1038/ncomms14716</v>
      </c>
    </row>
    <row r="116" spans="1:24" x14ac:dyDescent="0.2">
      <c r="A116">
        <v>28264986</v>
      </c>
      <c r="B116" t="s">
        <v>2174</v>
      </c>
      <c r="C116" t="s">
        <v>2175</v>
      </c>
      <c r="D116" t="s">
        <v>132</v>
      </c>
      <c r="E116" t="s">
        <v>2176</v>
      </c>
      <c r="F116" t="s">
        <v>2177</v>
      </c>
      <c r="G116">
        <v>2017</v>
      </c>
      <c r="H116" s="2">
        <v>42802</v>
      </c>
      <c r="I116" t="s">
        <v>2178</v>
      </c>
      <c r="K116" t="s">
        <v>2179</v>
      </c>
      <c r="N116">
        <v>28264986</v>
      </c>
      <c r="O116" t="str">
        <f t="shared" si="14"/>
        <v>A truncating mutation in CEP55 is the likely cause of MARCH, a novel syndrome affecting neuronal mitosis</v>
      </c>
      <c r="P116" t="str">
        <f t="shared" si="15"/>
        <v>Frosk P, Arts HH, Philippe J, Gunn CS, Brown EL, Chodirker B, Simard L, Majewski J, Fahiminiya S, Russell C, Liu YP; FORGE Canada Consortium; Canadian Rare Diseases: Models &amp; Mechanisms Network,, Hegele R, Katsanis N, Goerz C, Del Bigio MR, Davis EE.</v>
      </c>
      <c r="Q116" t="str">
        <f t="shared" si="16"/>
        <v>J Med Genet. 2017 Jul;54(7):490-501. doi: 10.1136/jmedgenet-2016-104296. Epub 2017 Mar 6.</v>
      </c>
      <c r="R116" t="str">
        <f t="shared" si="17"/>
        <v>Frosk P</v>
      </c>
      <c r="S116" t="str">
        <f t="shared" si="18"/>
        <v>J Med Genet</v>
      </c>
      <c r="T116">
        <f t="shared" si="19"/>
        <v>2017</v>
      </c>
      <c r="U116">
        <f t="shared" si="20"/>
        <v>42802</v>
      </c>
      <c r="V116" t="str">
        <f t="shared" si="21"/>
        <v>PMC5502313</v>
      </c>
      <c r="W116">
        <f t="shared" si="22"/>
        <v>0</v>
      </c>
      <c r="X116" t="str">
        <f t="shared" si="23"/>
        <v>10.1136/jmedgenet-2016-104296</v>
      </c>
    </row>
    <row r="117" spans="1:24" x14ac:dyDescent="0.2">
      <c r="A117">
        <v>28218758</v>
      </c>
      <c r="B117" t="s">
        <v>2180</v>
      </c>
      <c r="C117" t="s">
        <v>139</v>
      </c>
      <c r="D117" t="s">
        <v>140</v>
      </c>
      <c r="E117" t="s">
        <v>1212</v>
      </c>
      <c r="F117" t="s">
        <v>1838</v>
      </c>
      <c r="G117">
        <v>2017</v>
      </c>
      <c r="H117" s="2">
        <v>42787</v>
      </c>
      <c r="I117" t="s">
        <v>2181</v>
      </c>
      <c r="J117" t="s">
        <v>2182</v>
      </c>
      <c r="K117" t="s">
        <v>2183</v>
      </c>
      <c r="N117">
        <v>28218758</v>
      </c>
      <c r="O117" t="str">
        <f t="shared" si="14"/>
        <v>Variant-aware saturating mutagenesis using multiple Cas9 nucleases identifies regulatory elements at trait-associated loci</v>
      </c>
      <c r="P117" t="str">
        <f t="shared" si="15"/>
        <v>Canver MC, Lessard S, Pinello L, Wu Y, Ilboudo Y, Stern EN, Needleman AJ, Galact√©ros F, Brugnara C, Kutlar A, McKenzie C, Reid M, Chen DD, Das PP, A Cole M, Zeng J, Kurita R, Nakamura Y, Yuan GC, Lettre G, Bauer DE, Orkin SH.</v>
      </c>
      <c r="Q117" t="str">
        <f t="shared" si="16"/>
        <v>Nat Genet. 2017 Apr;49(4):625-634. doi: 10.1038/ng.3793. Epub 2017 Feb 20.</v>
      </c>
      <c r="R117" t="str">
        <f t="shared" si="17"/>
        <v>Canver MC</v>
      </c>
      <c r="S117" t="str">
        <f t="shared" si="18"/>
        <v>Nat Genet</v>
      </c>
      <c r="T117">
        <f t="shared" si="19"/>
        <v>2017</v>
      </c>
      <c r="U117">
        <f t="shared" si="20"/>
        <v>42787</v>
      </c>
      <c r="V117" t="str">
        <f t="shared" si="21"/>
        <v>PMC5374001</v>
      </c>
      <c r="W117" t="str">
        <f t="shared" si="22"/>
        <v>NIHMS846978</v>
      </c>
      <c r="X117" t="str">
        <f t="shared" si="23"/>
        <v>10.1038/ng.3793</v>
      </c>
    </row>
    <row r="118" spans="1:24" x14ac:dyDescent="0.2">
      <c r="A118">
        <v>28195574</v>
      </c>
      <c r="B118" t="s">
        <v>2184</v>
      </c>
      <c r="C118" t="s">
        <v>144</v>
      </c>
      <c r="D118" t="s">
        <v>2185</v>
      </c>
      <c r="E118" t="s">
        <v>2186</v>
      </c>
      <c r="F118" t="s">
        <v>197</v>
      </c>
      <c r="G118">
        <v>2017</v>
      </c>
      <c r="H118" s="2">
        <v>42781</v>
      </c>
      <c r="I118" t="s">
        <v>2187</v>
      </c>
      <c r="K118" t="s">
        <v>2188</v>
      </c>
      <c r="N118">
        <v>28195574</v>
      </c>
      <c r="O118" t="str">
        <f t="shared" si="14"/>
        <v>Muscle-specific CRISPR/Cas9 dystrophin gene editing ameliorates pathophysiology in a mouse model for Duchenne muscular dystrophy</v>
      </c>
      <c r="P118" t="str">
        <f t="shared" si="15"/>
        <v>Bengtsson NE, Hall JK, Odom GL, Phelps MP, Andrus CR, Hawkins RD, Hauschka SD, Chamberlain JR, Chamberlain JS.</v>
      </c>
      <c r="Q118" t="str">
        <f t="shared" si="16"/>
        <v>Nat Commun. 2017 Feb 14;8:14454. doi: 10.1038/ncomms14454.</v>
      </c>
      <c r="R118" t="str">
        <f t="shared" si="17"/>
        <v>Bengtsson NE</v>
      </c>
      <c r="S118" t="str">
        <f t="shared" si="18"/>
        <v>Nat Commun</v>
      </c>
      <c r="T118">
        <f t="shared" si="19"/>
        <v>2017</v>
      </c>
      <c r="U118">
        <f t="shared" si="20"/>
        <v>42781</v>
      </c>
      <c r="V118" t="str">
        <f t="shared" si="21"/>
        <v>PMC5316861</v>
      </c>
      <c r="W118">
        <f t="shared" si="22"/>
        <v>0</v>
      </c>
      <c r="X118" t="str">
        <f t="shared" si="23"/>
        <v>10.1038/ncomms14454</v>
      </c>
    </row>
    <row r="119" spans="1:24" x14ac:dyDescent="0.2">
      <c r="A119">
        <v>27723754</v>
      </c>
      <c r="B119" t="s">
        <v>2189</v>
      </c>
      <c r="C119" t="s">
        <v>2190</v>
      </c>
      <c r="D119" t="s">
        <v>2191</v>
      </c>
      <c r="E119" t="s">
        <v>2192</v>
      </c>
      <c r="F119" t="s">
        <v>1105</v>
      </c>
      <c r="G119">
        <v>2016</v>
      </c>
      <c r="H119" s="2">
        <v>42682</v>
      </c>
      <c r="K119" t="s">
        <v>2193</v>
      </c>
      <c r="N119">
        <v>27723754</v>
      </c>
      <c r="O119" t="str">
        <f t="shared" si="14"/>
        <v>Targeted AID-mediated mutagenesis (TAM) enables efficient genomic diversification in mammalian cells</v>
      </c>
      <c r="P119" t="str">
        <f t="shared" si="15"/>
        <v>Ma Y, Zhang J, Yin W, Zhang Z, Song Y, Chang X.</v>
      </c>
      <c r="Q119" t="str">
        <f t="shared" si="16"/>
        <v>Nat Methods. 2016 Dec;13(12):1029-1035. doi: 10.1038/nmeth.4027. Epub 2016 Oct 10.</v>
      </c>
      <c r="R119" t="str">
        <f t="shared" si="17"/>
        <v>Ma Y</v>
      </c>
      <c r="S119" t="str">
        <f t="shared" si="18"/>
        <v>Nat Methods</v>
      </c>
      <c r="T119">
        <f t="shared" si="19"/>
        <v>2016</v>
      </c>
      <c r="U119">
        <f t="shared" si="20"/>
        <v>42682</v>
      </c>
      <c r="V119">
        <f t="shared" si="21"/>
        <v>0</v>
      </c>
      <c r="W119">
        <f t="shared" si="22"/>
        <v>0</v>
      </c>
      <c r="X119" t="str">
        <f t="shared" si="23"/>
        <v>10.1038/nmeth.4027</v>
      </c>
    </row>
    <row r="120" spans="1:24" x14ac:dyDescent="0.2">
      <c r="A120">
        <v>27559154</v>
      </c>
      <c r="B120" t="s">
        <v>1252</v>
      </c>
      <c r="C120" t="s">
        <v>147</v>
      </c>
      <c r="D120" t="s">
        <v>148</v>
      </c>
      <c r="E120" t="s">
        <v>1253</v>
      </c>
      <c r="F120" t="s">
        <v>170</v>
      </c>
      <c r="G120">
        <v>2017</v>
      </c>
      <c r="H120" s="2">
        <v>42608</v>
      </c>
      <c r="I120" t="s">
        <v>1254</v>
      </c>
      <c r="K120" t="s">
        <v>1255</v>
      </c>
      <c r="N120">
        <v>27559154</v>
      </c>
      <c r="O120" t="str">
        <f t="shared" si="14"/>
        <v>Cas-analyzer: an online tool for assessing genome editing results using NGS data</v>
      </c>
      <c r="P120" t="str">
        <f t="shared" si="15"/>
        <v>Park J, Lim K, Kim JS, Bae S.</v>
      </c>
      <c r="Q120" t="str">
        <f t="shared" si="16"/>
        <v>Bioinformatics. 2017 Jan 15;33(2):286-288. doi: 10.1093/bioinformatics/btw561. Epub 2016 Aug 24.</v>
      </c>
      <c r="R120" t="str">
        <f t="shared" si="17"/>
        <v>Park J</v>
      </c>
      <c r="S120" t="str">
        <f t="shared" si="18"/>
        <v>Bioinformatics</v>
      </c>
      <c r="T120">
        <f t="shared" si="19"/>
        <v>2017</v>
      </c>
      <c r="U120">
        <f t="shared" si="20"/>
        <v>42608</v>
      </c>
      <c r="V120" t="str">
        <f t="shared" si="21"/>
        <v>PMC5254075</v>
      </c>
      <c r="W120">
        <f t="shared" si="22"/>
        <v>0</v>
      </c>
      <c r="X120" t="str">
        <f t="shared" si="23"/>
        <v>10.1093/bioinformatics/btw561</v>
      </c>
    </row>
    <row r="121" spans="1:24" x14ac:dyDescent="0.2">
      <c r="A121">
        <v>32424114</v>
      </c>
      <c r="B121" t="s">
        <v>2194</v>
      </c>
      <c r="C121" t="s">
        <v>2195</v>
      </c>
      <c r="D121" t="s">
        <v>2196</v>
      </c>
      <c r="E121" t="s">
        <v>2197</v>
      </c>
      <c r="F121" t="s">
        <v>197</v>
      </c>
      <c r="G121">
        <v>2020</v>
      </c>
      <c r="H121" s="2">
        <v>43971</v>
      </c>
      <c r="I121" t="s">
        <v>2198</v>
      </c>
      <c r="K121" t="s">
        <v>2199</v>
      </c>
      <c r="N121">
        <v>32424114</v>
      </c>
      <c r="O121" t="str">
        <f t="shared" si="14"/>
        <v>A Cas9 with PAM recognition for adenine dinucleotides</v>
      </c>
      <c r="P121" t="str">
        <f t="shared" si="15"/>
        <v>Chatterjee P, Lee J, Nip L, Koseki SRT, Tysinger E, Sontheimer EJ, Jacobson JM, Jakimo N.</v>
      </c>
      <c r="Q121" t="str">
        <f t="shared" si="16"/>
        <v>Nat Commun. 2020 May 18;11(1):2474. doi: 10.1038/s41467-020-16117-8.</v>
      </c>
      <c r="R121" t="str">
        <f t="shared" si="17"/>
        <v>Chatterjee P</v>
      </c>
      <c r="S121" t="str">
        <f t="shared" si="18"/>
        <v>Nat Commun</v>
      </c>
      <c r="T121">
        <f t="shared" si="19"/>
        <v>2020</v>
      </c>
      <c r="U121">
        <f t="shared" si="20"/>
        <v>43971</v>
      </c>
      <c r="V121" t="str">
        <f t="shared" si="21"/>
        <v>PMC7235249</v>
      </c>
      <c r="W121">
        <f t="shared" si="22"/>
        <v>0</v>
      </c>
      <c r="X121" t="str">
        <f t="shared" si="23"/>
        <v>10.1038/s41467-020-16117-8</v>
      </c>
    </row>
    <row r="122" spans="1:24" x14ac:dyDescent="0.2">
      <c r="A122">
        <v>32300046</v>
      </c>
      <c r="B122" t="s">
        <v>2200</v>
      </c>
      <c r="C122" t="s">
        <v>2201</v>
      </c>
      <c r="D122" t="s">
        <v>2202</v>
      </c>
      <c r="E122" t="s">
        <v>2203</v>
      </c>
      <c r="F122" t="s">
        <v>2204</v>
      </c>
      <c r="G122">
        <v>2020</v>
      </c>
      <c r="H122" s="2">
        <v>43939</v>
      </c>
      <c r="I122" t="s">
        <v>2205</v>
      </c>
      <c r="K122" t="s">
        <v>2206</v>
      </c>
      <c r="N122">
        <v>32300046</v>
      </c>
      <c r="O122" t="str">
        <f t="shared" si="14"/>
        <v>Mouse Œ≥-Synuclein Promoter-Mediated Gene Expression and Editing in Mammalian Retinal Ganglion Cells</v>
      </c>
      <c r="P122" t="str">
        <f t="shared" si="15"/>
        <v>Wang Q, Zhuang P, Huang H, Li L, Liu L, Webber HC, Dalal R, Siew L, Fligor CM, Chang KC, Nahmou M, Kreymerman A, Sun Y, Meyer JS, Goldberg JL, Hu Y.</v>
      </c>
      <c r="Q122" t="str">
        <f t="shared" si="16"/>
        <v>J Neurosci. 2020 May 13;40(20):3896-3914. doi: 10.1523/JNEUROSCI.0102-20.2020. Epub 2020 Apr 16.</v>
      </c>
      <c r="R122" t="str">
        <f t="shared" si="17"/>
        <v>Wang Q</v>
      </c>
      <c r="S122" t="str">
        <f t="shared" si="18"/>
        <v>J Neurosci</v>
      </c>
      <c r="T122">
        <f t="shared" si="19"/>
        <v>2020</v>
      </c>
      <c r="U122">
        <f t="shared" si="20"/>
        <v>43939</v>
      </c>
      <c r="V122" t="str">
        <f t="shared" si="21"/>
        <v>PMC7219295</v>
      </c>
      <c r="W122">
        <f t="shared" si="22"/>
        <v>0</v>
      </c>
      <c r="X122" t="str">
        <f t="shared" si="23"/>
        <v>10.1523/JNEUROSCI.0102-20.2020</v>
      </c>
    </row>
    <row r="123" spans="1:24" x14ac:dyDescent="0.2">
      <c r="A123">
        <v>32160537</v>
      </c>
      <c r="B123" t="s">
        <v>1691</v>
      </c>
      <c r="C123" t="s">
        <v>1692</v>
      </c>
      <c r="D123" t="s">
        <v>1693</v>
      </c>
      <c r="E123" t="s">
        <v>1694</v>
      </c>
      <c r="F123" t="s">
        <v>1695</v>
      </c>
      <c r="G123">
        <v>2020</v>
      </c>
      <c r="H123" s="2">
        <v>43902</v>
      </c>
      <c r="I123" t="s">
        <v>1696</v>
      </c>
      <c r="J123" t="s">
        <v>1697</v>
      </c>
      <c r="K123" t="s">
        <v>1698</v>
      </c>
      <c r="N123">
        <v>32112097</v>
      </c>
      <c r="O123" t="str">
        <f t="shared" si="14"/>
        <v>GO: a functional reporter system to identify and enrich base editing activity</v>
      </c>
      <c r="P123" t="str">
        <f t="shared" si="15"/>
        <v>Katti A, Foronda M, Zimmerman J, Diaz B, Zafra MP, Goswami S, Dow LE.</v>
      </c>
      <c r="Q123" t="str">
        <f t="shared" si="16"/>
        <v>Nucleic Acids Res. 2020 Apr 6;48(6):2841-2852. doi: 10.1093/nar/gkaa124.</v>
      </c>
      <c r="R123" t="str">
        <f t="shared" si="17"/>
        <v>Katti A</v>
      </c>
      <c r="S123" t="str">
        <f t="shared" si="18"/>
        <v>Nucleic Acids Res</v>
      </c>
      <c r="T123">
        <f t="shared" si="19"/>
        <v>2020</v>
      </c>
      <c r="U123">
        <f t="shared" si="20"/>
        <v>43891</v>
      </c>
      <c r="V123" t="str">
        <f t="shared" si="21"/>
        <v>PMC7102966</v>
      </c>
      <c r="W123">
        <f t="shared" si="22"/>
        <v>0</v>
      </c>
      <c r="X123" t="str">
        <f t="shared" si="23"/>
        <v>10.1093/nar/gkaa124</v>
      </c>
    </row>
    <row r="124" spans="1:24" x14ac:dyDescent="0.2">
      <c r="A124">
        <v>32118203</v>
      </c>
      <c r="B124" t="s">
        <v>172</v>
      </c>
      <c r="C124" t="s">
        <v>173</v>
      </c>
      <c r="D124" t="s">
        <v>174</v>
      </c>
      <c r="E124" t="s">
        <v>175</v>
      </c>
      <c r="F124" t="s">
        <v>176</v>
      </c>
      <c r="G124">
        <v>2020</v>
      </c>
      <c r="H124" s="2">
        <v>43893</v>
      </c>
      <c r="I124" t="s">
        <v>177</v>
      </c>
      <c r="K124" t="s">
        <v>178</v>
      </c>
      <c r="N124">
        <v>32102844</v>
      </c>
      <c r="O124" t="str">
        <f t="shared" si="14"/>
        <v>High-Throughput CRISPR/Cas9 Mutagenesis Streamlines Trait Gene Identification in Maize</v>
      </c>
      <c r="P124" t="str">
        <f t="shared" si="15"/>
        <v>Liu HJ, Jian L, Xu J, Zhang Q, Zhang M, Jin M, Peng Y, Yan J, Han B, Liu J, Gao F, Liu X, Huang L, Wei W, Ding Y, Yang X, Li Z, Zhang M, Sun J, Bai M, Song W, Chen H, Sun X, Li W, Lu Y, Liu Y, Zhao J, Qian Y, Jackson D, Fernie AR, Yan J.</v>
      </c>
      <c r="Q124" t="str">
        <f t="shared" si="16"/>
        <v>Plant Cell. 2020 May;32(5):1397-1413. doi: 10.1105/tpc.19.00934. Epub 2020 Feb 25.</v>
      </c>
      <c r="R124" t="str">
        <f t="shared" si="17"/>
        <v>Liu HJ</v>
      </c>
      <c r="S124" t="str">
        <f t="shared" si="18"/>
        <v>Plant Cell</v>
      </c>
      <c r="T124">
        <f t="shared" si="19"/>
        <v>2020</v>
      </c>
      <c r="U124">
        <f t="shared" si="20"/>
        <v>43889</v>
      </c>
      <c r="V124" t="str">
        <f t="shared" si="21"/>
        <v>PMC7203946</v>
      </c>
      <c r="W124">
        <f t="shared" si="22"/>
        <v>0</v>
      </c>
      <c r="X124" t="str">
        <f t="shared" si="23"/>
        <v>10.1105/tpc.19.00934</v>
      </c>
    </row>
    <row r="125" spans="1:24" x14ac:dyDescent="0.2">
      <c r="A125">
        <v>32112097</v>
      </c>
      <c r="B125" t="s">
        <v>2207</v>
      </c>
      <c r="C125" t="s">
        <v>2208</v>
      </c>
      <c r="D125" t="s">
        <v>2209</v>
      </c>
      <c r="E125" t="s">
        <v>2210</v>
      </c>
      <c r="F125" t="s">
        <v>286</v>
      </c>
      <c r="G125">
        <v>2020</v>
      </c>
      <c r="H125" s="2">
        <v>43891</v>
      </c>
      <c r="I125" t="s">
        <v>2211</v>
      </c>
      <c r="K125" t="s">
        <v>2212</v>
      </c>
      <c r="N125">
        <v>32042170</v>
      </c>
      <c r="O125" t="str">
        <f t="shared" si="14"/>
        <v>Continuous evolution of SpCas9 variants compatible with non-G PAMs</v>
      </c>
      <c r="P125" t="str">
        <f t="shared" si="15"/>
        <v>Miller SM, Wang T, Randolph PB, Arbab M, Shen MW, Huang TP, Matuszek Z, Newby GA, Rees HA, Liu DR.</v>
      </c>
      <c r="Q125" t="str">
        <f t="shared" si="16"/>
        <v>Nat Biotechnol. 2020 Apr;38(4):471-481. doi: 10.1038/s41587-020-0412-8. Epub 2020 Feb 10.</v>
      </c>
      <c r="R125" t="str">
        <f t="shared" si="17"/>
        <v>Miller SM</v>
      </c>
      <c r="S125" t="str">
        <f t="shared" si="18"/>
        <v>Nat Biotechnol</v>
      </c>
      <c r="T125">
        <f t="shared" si="19"/>
        <v>2020</v>
      </c>
      <c r="U125">
        <f t="shared" si="20"/>
        <v>43873</v>
      </c>
      <c r="V125" t="str">
        <f t="shared" si="21"/>
        <v>PMC7145744</v>
      </c>
      <c r="W125" t="str">
        <f t="shared" si="22"/>
        <v>NIHMS1548528</v>
      </c>
      <c r="X125" t="str">
        <f t="shared" si="23"/>
        <v>10.1038/s41587-020-0412-8</v>
      </c>
    </row>
    <row r="126" spans="1:24" x14ac:dyDescent="0.2">
      <c r="A126">
        <v>32102844</v>
      </c>
      <c r="B126" t="s">
        <v>2213</v>
      </c>
      <c r="C126" t="s">
        <v>2214</v>
      </c>
      <c r="D126" t="s">
        <v>2215</v>
      </c>
      <c r="E126" t="s">
        <v>2216</v>
      </c>
      <c r="F126" t="s">
        <v>2217</v>
      </c>
      <c r="G126">
        <v>2020</v>
      </c>
      <c r="H126" s="2">
        <v>43889</v>
      </c>
      <c r="I126" t="s">
        <v>2218</v>
      </c>
      <c r="K126" t="s">
        <v>2219</v>
      </c>
      <c r="N126">
        <v>31989039</v>
      </c>
      <c r="O126" t="str">
        <f t="shared" si="14"/>
        <v>CRISPR/Cas9-mediated mutagenesis to validate the synergy between PARP1 inhibition and chemotherapy in BRCA1-mutated breast cancer cells</v>
      </c>
      <c r="P126" t="str">
        <f t="shared" si="15"/>
        <v>Mintz RL, Lao YH, Chi CW, He S, Li M, Quek CH, Shao D, Chen B, Han J, Wang S, Leong KW.</v>
      </c>
      <c r="Q126" t="str">
        <f t="shared" si="16"/>
        <v>Bioeng Transl Med. 2020 Jan 2;5(1):e10152. doi: 10.1002/btm2.10152. eCollection 2020 Jan.</v>
      </c>
      <c r="R126" t="str">
        <f t="shared" si="17"/>
        <v>Mintz RL</v>
      </c>
      <c r="S126" t="str">
        <f t="shared" si="18"/>
        <v>Bioeng Transl Med</v>
      </c>
      <c r="T126">
        <f t="shared" si="19"/>
        <v>2020</v>
      </c>
      <c r="U126">
        <f t="shared" si="20"/>
        <v>43859</v>
      </c>
      <c r="V126" t="str">
        <f t="shared" si="21"/>
        <v>PMC6971465</v>
      </c>
      <c r="W126">
        <f t="shared" si="22"/>
        <v>0</v>
      </c>
      <c r="X126" t="str">
        <f t="shared" si="23"/>
        <v>10.1002/btm2.10152</v>
      </c>
    </row>
    <row r="127" spans="1:24" x14ac:dyDescent="0.2">
      <c r="A127">
        <v>32042170</v>
      </c>
      <c r="B127" t="s">
        <v>2220</v>
      </c>
      <c r="C127" t="s">
        <v>2221</v>
      </c>
      <c r="D127" t="s">
        <v>2222</v>
      </c>
      <c r="E127" t="s">
        <v>2223</v>
      </c>
      <c r="F127" t="s">
        <v>227</v>
      </c>
      <c r="G127">
        <v>2020</v>
      </c>
      <c r="H127" s="2">
        <v>43873</v>
      </c>
      <c r="I127" t="s">
        <v>2224</v>
      </c>
      <c r="J127" t="s">
        <v>2225</v>
      </c>
      <c r="K127" t="s">
        <v>2226</v>
      </c>
      <c r="N127">
        <v>31830245</v>
      </c>
      <c r="O127" t="str">
        <f t="shared" si="14"/>
        <v>Integrated drug profiling and CRISPR screening identify essential pathways for CAR T-cell cytotoxicity</v>
      </c>
      <c r="P127" t="str">
        <f t="shared" si="15"/>
        <v>Dufva O, Koski J, Maliniemi P, Ianevski A, Klievink J, Leitner J, P√∂l√∂nen P, Hohtari H, Saeed K, Hannunen T, Ellonen P, Steinberger P, Kankainen M, Aittokallio T, Ker√§nen MAI, Korhonen M, Mustjoki S.</v>
      </c>
      <c r="Q127" t="str">
        <f t="shared" si="16"/>
        <v>Blood. 2020 Feb 27;135(9):597-609. doi: 10.1182/blood.2019002121.</v>
      </c>
      <c r="R127" t="str">
        <f t="shared" si="17"/>
        <v>Dufva O</v>
      </c>
      <c r="S127" t="str">
        <f t="shared" si="18"/>
        <v>Blood</v>
      </c>
      <c r="T127">
        <f t="shared" si="19"/>
        <v>2020</v>
      </c>
      <c r="U127">
        <f t="shared" si="20"/>
        <v>43812</v>
      </c>
      <c r="V127" t="str">
        <f t="shared" si="21"/>
        <v>PMC7098811</v>
      </c>
      <c r="W127">
        <f t="shared" si="22"/>
        <v>0</v>
      </c>
      <c r="X127" t="str">
        <f t="shared" si="23"/>
        <v>10.1182/blood.2019002121</v>
      </c>
    </row>
    <row r="128" spans="1:24" x14ac:dyDescent="0.2">
      <c r="A128">
        <v>31989039</v>
      </c>
      <c r="B128" t="s">
        <v>2227</v>
      </c>
      <c r="C128" t="s">
        <v>2228</v>
      </c>
      <c r="D128" t="s">
        <v>2229</v>
      </c>
      <c r="E128" t="s">
        <v>2230</v>
      </c>
      <c r="F128" t="s">
        <v>2231</v>
      </c>
      <c r="G128">
        <v>2020</v>
      </c>
      <c r="H128" s="2">
        <v>43859</v>
      </c>
      <c r="I128" t="s">
        <v>2232</v>
      </c>
      <c r="K128" t="s">
        <v>2233</v>
      </c>
      <c r="N128">
        <v>31819258</v>
      </c>
      <c r="O128" t="str">
        <f t="shared" si="14"/>
        <v>Polymer-stabilized Cas9 nanoparticles and modified repair templates increase genome editing efficiency</v>
      </c>
      <c r="P128" t="str">
        <f t="shared" si="15"/>
        <v>Nguyen DN, Roth TL, Li PJ, Chen PA, Apathy R, Mamedov MR, Vo LT, Tobin VR, Goodman D, Shifrut E, Bluestone JA, Puck JM, Szoka FC, Marson A.</v>
      </c>
      <c r="Q128" t="str">
        <f t="shared" si="16"/>
        <v>Nat Biotechnol. 2020 Jan;38(1):44-49. doi: 10.1038/s41587-019-0325-6. Epub 2019 Dec 9.</v>
      </c>
      <c r="R128" t="str">
        <f t="shared" si="17"/>
        <v>Nguyen DN</v>
      </c>
      <c r="S128" t="str">
        <f t="shared" si="18"/>
        <v>Nat Biotechnol</v>
      </c>
      <c r="T128">
        <f t="shared" si="19"/>
        <v>2020</v>
      </c>
      <c r="U128">
        <f t="shared" si="20"/>
        <v>43810</v>
      </c>
      <c r="V128" t="str">
        <f t="shared" si="21"/>
        <v>PMC6954310</v>
      </c>
      <c r="W128" t="str">
        <f t="shared" si="22"/>
        <v>NIHMS1541543</v>
      </c>
      <c r="X128" t="str">
        <f t="shared" si="23"/>
        <v>10.1038/s41587-019-0325-6</v>
      </c>
    </row>
    <row r="129" spans="1:24" x14ac:dyDescent="0.2">
      <c r="A129">
        <v>31830245</v>
      </c>
      <c r="B129" t="s">
        <v>2234</v>
      </c>
      <c r="C129" t="s">
        <v>2235</v>
      </c>
      <c r="D129" t="s">
        <v>2236</v>
      </c>
      <c r="E129" t="s">
        <v>2237</v>
      </c>
      <c r="F129" t="s">
        <v>1941</v>
      </c>
      <c r="G129">
        <v>2020</v>
      </c>
      <c r="H129" s="2">
        <v>43812</v>
      </c>
      <c r="I129" t="s">
        <v>2238</v>
      </c>
      <c r="K129" t="s">
        <v>2239</v>
      </c>
      <c r="N129">
        <v>31811138</v>
      </c>
      <c r="O129" t="str">
        <f t="shared" si="14"/>
        <v>CRISPR-Cas3 induces broad and unidirectional genome editing in human cells</v>
      </c>
      <c r="P129" t="str">
        <f t="shared" si="15"/>
        <v>Morisaka H, Yoshimi K, Okuzaki Y, Gee P, Kunihiro Y, Sonpho E, Xu H, Sasakawa N, Naito Y, Nakada S, Yamamoto T, Sano S, Hotta A, Takeda J, Mashimo T.</v>
      </c>
      <c r="Q129" t="str">
        <f t="shared" si="16"/>
        <v>Nat Commun. 2019 Dec 6;10(1):5302. doi: 10.1038/s41467-019-13226-x.</v>
      </c>
      <c r="R129" t="str">
        <f t="shared" si="17"/>
        <v>Morisaka H</v>
      </c>
      <c r="S129" t="str">
        <f t="shared" si="18"/>
        <v>Nat Commun</v>
      </c>
      <c r="T129">
        <f t="shared" si="19"/>
        <v>2019</v>
      </c>
      <c r="U129">
        <f t="shared" si="20"/>
        <v>43807</v>
      </c>
      <c r="V129" t="str">
        <f t="shared" si="21"/>
        <v>PMC6897959</v>
      </c>
      <c r="W129">
        <f t="shared" si="22"/>
        <v>0</v>
      </c>
      <c r="X129" t="str">
        <f t="shared" si="23"/>
        <v>10.1038/s41467-019-13226-x</v>
      </c>
    </row>
    <row r="130" spans="1:24" x14ac:dyDescent="0.2">
      <c r="A130">
        <v>31819258</v>
      </c>
      <c r="B130" t="s">
        <v>2240</v>
      </c>
      <c r="C130" t="s">
        <v>2241</v>
      </c>
      <c r="D130" t="s">
        <v>2242</v>
      </c>
      <c r="E130" t="s">
        <v>2243</v>
      </c>
      <c r="F130" t="s">
        <v>227</v>
      </c>
      <c r="G130">
        <v>2020</v>
      </c>
      <c r="H130" s="2">
        <v>43810</v>
      </c>
      <c r="I130" t="s">
        <v>2244</v>
      </c>
      <c r="J130" t="s">
        <v>2245</v>
      </c>
      <c r="K130" t="s">
        <v>2246</v>
      </c>
      <c r="N130">
        <v>31685521</v>
      </c>
      <c r="O130" t="str">
        <f t="shared" si="14"/>
        <v>Gene Knock-Ins in Drosophila Using Homology-Independent Insertion of Universal Donor Plasmids</v>
      </c>
      <c r="P130" t="str">
        <f t="shared" si="15"/>
        <v>Bosch JA, Colbeth R, Zirin J, Perrimon N.</v>
      </c>
      <c r="Q130" t="str">
        <f t="shared" si="16"/>
        <v>Genetics. 2020 Jan;214(1):75-89. doi: 10.1534/genetics.119.302819. Epub 2019 Nov 4.</v>
      </c>
      <c r="R130" t="str">
        <f t="shared" si="17"/>
        <v>Bosch JA</v>
      </c>
      <c r="S130" t="str">
        <f t="shared" si="18"/>
        <v>Genetics</v>
      </c>
      <c r="T130">
        <f t="shared" si="19"/>
        <v>2020</v>
      </c>
      <c r="U130">
        <f t="shared" si="20"/>
        <v>43775</v>
      </c>
      <c r="V130" t="str">
        <f t="shared" si="21"/>
        <v>PMC6944404</v>
      </c>
      <c r="W130">
        <f t="shared" si="22"/>
        <v>0</v>
      </c>
      <c r="X130" t="str">
        <f t="shared" si="23"/>
        <v>10.1534/genetics.119.302819</v>
      </c>
    </row>
    <row r="131" spans="1:24" x14ac:dyDescent="0.2">
      <c r="A131">
        <v>31811138</v>
      </c>
      <c r="B131" t="s">
        <v>2247</v>
      </c>
      <c r="C131" t="s">
        <v>2248</v>
      </c>
      <c r="D131" t="s">
        <v>2249</v>
      </c>
      <c r="E131" t="s">
        <v>2250</v>
      </c>
      <c r="F131" t="s">
        <v>197</v>
      </c>
      <c r="G131">
        <v>2019</v>
      </c>
      <c r="H131" s="2">
        <v>43807</v>
      </c>
      <c r="I131" t="s">
        <v>2251</v>
      </c>
      <c r="K131" t="s">
        <v>2252</v>
      </c>
      <c r="N131">
        <v>31670199</v>
      </c>
      <c r="O131" t="str">
        <f t="shared" ref="O131:O139" si="24">VLOOKUP(N131, A:K, 2, FALSE)</f>
        <v>Improved Double-Nicking Strategies for COL7A1-Editing by Homologous Recombination</v>
      </c>
      <c r="P131" t="str">
        <f t="shared" ref="P131:P139" si="25">VLOOKUP($N131, $A:$K, 3, FALSE)</f>
        <v>Kocher T, Wagner RN, Klausegger A, Guttmann-Gruber C, Hainzl S, Bauer JW, Reichelt J, Koller U.</v>
      </c>
      <c r="Q131" t="str">
        <f t="shared" ref="Q131:Q139" si="26">VLOOKUP($N131, $A:$K, 4, FALSE)</f>
        <v>Mol Ther Nucleic Acids. 2019 Dec 6;18:496-507. doi: 10.1016/j.omtn.2019.09.011. Epub 2019 Sep 20.</v>
      </c>
      <c r="R131" t="str">
        <f t="shared" ref="R131:R139" si="27">VLOOKUP($N131, $A:$K, 5, FALSE)</f>
        <v>Kocher T</v>
      </c>
      <c r="S131" t="str">
        <f t="shared" ref="S131:S139" si="28">VLOOKUP($N131, $A:$K, 6, FALSE)</f>
        <v>Mol Ther Nucleic Acids</v>
      </c>
      <c r="T131">
        <f t="shared" ref="T131:T139" si="29">VLOOKUP($N131, $A:$K, 7, FALSE)</f>
        <v>2019</v>
      </c>
      <c r="U131">
        <f t="shared" ref="U131:U139" si="30">VLOOKUP($N131, $A:$K, 8, FALSE)</f>
        <v>43770</v>
      </c>
      <c r="V131" t="str">
        <f t="shared" ref="V131:V139" si="31">VLOOKUP($N131, $A:$K, 9, FALSE)</f>
        <v>PMC6838546</v>
      </c>
      <c r="W131">
        <f t="shared" ref="W131:W139" si="32">VLOOKUP($N131, $A:$K, 10, FALSE)</f>
        <v>0</v>
      </c>
      <c r="X131" t="str">
        <f t="shared" ref="X131:X139" si="33">VLOOKUP($N131, $A:$K, 11, FALSE)</f>
        <v>10.1016/j.omtn.2019.09.011</v>
      </c>
    </row>
    <row r="132" spans="1:24" x14ac:dyDescent="0.2">
      <c r="A132">
        <v>31685521</v>
      </c>
      <c r="B132" t="s">
        <v>2253</v>
      </c>
      <c r="C132" t="s">
        <v>2254</v>
      </c>
      <c r="D132" t="s">
        <v>2255</v>
      </c>
      <c r="E132" t="s">
        <v>2256</v>
      </c>
      <c r="F132" t="s">
        <v>1026</v>
      </c>
      <c r="G132">
        <v>2020</v>
      </c>
      <c r="H132" s="2">
        <v>43775</v>
      </c>
      <c r="I132" t="s">
        <v>2257</v>
      </c>
      <c r="K132" t="s">
        <v>2258</v>
      </c>
      <c r="N132">
        <v>31634902</v>
      </c>
      <c r="O132" t="str">
        <f t="shared" si="24"/>
        <v>Search-and-replace genome editing without double-strand breaks or donor DNA</v>
      </c>
      <c r="P132" t="str">
        <f t="shared" si="25"/>
        <v>Anzalone AV, Randolph PB, Davis JR, Sousa AA, Koblan LW, Levy JM, Chen PJ, Wilson C, Newby GA, Raguram A, Liu DR.</v>
      </c>
      <c r="Q132" t="str">
        <f t="shared" si="26"/>
        <v>Nature. 2019 Dec;576(7785):149-157. doi: 10.1038/s41586-019-1711-4. Epub 2019 Oct 21.</v>
      </c>
      <c r="R132" t="str">
        <f t="shared" si="27"/>
        <v>Anzalone AV</v>
      </c>
      <c r="S132" t="str">
        <f t="shared" si="28"/>
        <v>Nature</v>
      </c>
      <c r="T132">
        <f t="shared" si="29"/>
        <v>2019</v>
      </c>
      <c r="U132">
        <f t="shared" si="30"/>
        <v>43760</v>
      </c>
      <c r="V132" t="str">
        <f t="shared" si="31"/>
        <v>PMC6907074</v>
      </c>
      <c r="W132" t="str">
        <f t="shared" si="32"/>
        <v>NIHMS1541141</v>
      </c>
      <c r="X132" t="str">
        <f t="shared" si="33"/>
        <v>10.1038/s41586-019-1711-4</v>
      </c>
    </row>
    <row r="133" spans="1:24" x14ac:dyDescent="0.2">
      <c r="A133">
        <v>31670199</v>
      </c>
      <c r="B133" t="s">
        <v>2259</v>
      </c>
      <c r="C133" t="s">
        <v>2260</v>
      </c>
      <c r="D133" t="s">
        <v>2261</v>
      </c>
      <c r="E133" t="s">
        <v>2262</v>
      </c>
      <c r="F133" t="s">
        <v>648</v>
      </c>
      <c r="G133">
        <v>2019</v>
      </c>
      <c r="H133" s="2">
        <v>43770</v>
      </c>
      <c r="I133" t="s">
        <v>2263</v>
      </c>
      <c r="K133" t="s">
        <v>2264</v>
      </c>
      <c r="N133">
        <v>31570623</v>
      </c>
      <c r="O133" t="str">
        <f t="shared" si="24"/>
        <v>Francisella novicida Cas9 interrogates genomic DNA with very high specificity and can be used for mammalian genome editing</v>
      </c>
      <c r="P133" t="str">
        <f t="shared" si="25"/>
        <v>Acharya S, Mishra A, Paul D, Ansari AH, Azhar M, Kumar M, Rauthan R, Sharma N, Aich M, Sinha D, Sharma S, Jain S, Ray A, Jain S, Ramalingam S, Maiti S, Chakraborty D.</v>
      </c>
      <c r="Q133" t="str">
        <f t="shared" si="26"/>
        <v>Proc Natl Acad Sci U S A. 2019 Oct 15;116(42):20959-20968. doi: 10.1073/pnas.1818461116. Epub 2019 Sep 30.</v>
      </c>
      <c r="R133" t="str">
        <f t="shared" si="27"/>
        <v>Acharya S</v>
      </c>
      <c r="S133" t="str">
        <f t="shared" si="28"/>
        <v>Proc Natl Acad Sci U S A</v>
      </c>
      <c r="T133">
        <f t="shared" si="29"/>
        <v>2019</v>
      </c>
      <c r="U133">
        <f t="shared" si="30"/>
        <v>43740</v>
      </c>
      <c r="V133" t="str">
        <f t="shared" si="31"/>
        <v>PMC6800334</v>
      </c>
      <c r="W133">
        <f t="shared" si="32"/>
        <v>0</v>
      </c>
      <c r="X133" t="str">
        <f t="shared" si="33"/>
        <v>10.1073/pnas.1818461116</v>
      </c>
    </row>
    <row r="134" spans="1:24" x14ac:dyDescent="0.2">
      <c r="A134">
        <v>31634902</v>
      </c>
      <c r="B134" t="s">
        <v>2265</v>
      </c>
      <c r="C134" t="s">
        <v>2266</v>
      </c>
      <c r="D134" t="s">
        <v>2267</v>
      </c>
      <c r="E134" t="s">
        <v>2268</v>
      </c>
      <c r="F134" t="s">
        <v>524</v>
      </c>
      <c r="G134">
        <v>2019</v>
      </c>
      <c r="H134" s="2">
        <v>43760</v>
      </c>
      <c r="I134" t="s">
        <v>2269</v>
      </c>
      <c r="J134" t="s">
        <v>2270</v>
      </c>
      <c r="K134" t="s">
        <v>2271</v>
      </c>
      <c r="N134">
        <v>31477922</v>
      </c>
      <c r="O134" t="str">
        <f t="shared" si="24"/>
        <v>CRISPR DNA base editors with reduced RNA off-target and self-editing activities</v>
      </c>
      <c r="P134" t="str">
        <f t="shared" si="25"/>
        <v>Gr√ºnewald J, Zhou R, Iyer S, Lareau CA, Garcia SP, Aryee MJ, Joung JK.</v>
      </c>
      <c r="Q134" t="str">
        <f t="shared" si="26"/>
        <v>Nat Biotechnol. 2019 Sep;37(9):1041-1048. doi: 10.1038/s41587-019-0236-6. Epub 2019 Sep 2.</v>
      </c>
      <c r="R134" t="str">
        <f t="shared" si="27"/>
        <v>Gr√ºnewald J</v>
      </c>
      <c r="S134" t="str">
        <f t="shared" si="28"/>
        <v>Nat Biotechnol</v>
      </c>
      <c r="T134">
        <f t="shared" si="29"/>
        <v>2019</v>
      </c>
      <c r="U134">
        <f t="shared" si="30"/>
        <v>43712</v>
      </c>
      <c r="V134" t="str">
        <f t="shared" si="31"/>
        <v>PMC6730565</v>
      </c>
      <c r="W134" t="str">
        <f t="shared" si="32"/>
        <v>NIHMS1535598</v>
      </c>
      <c r="X134" t="str">
        <f t="shared" si="33"/>
        <v>10.1038/s41587-019-0236-6</v>
      </c>
    </row>
    <row r="135" spans="1:24" x14ac:dyDescent="0.2">
      <c r="A135">
        <v>31570623</v>
      </c>
      <c r="B135" t="s">
        <v>207</v>
      </c>
      <c r="C135" t="s">
        <v>208</v>
      </c>
      <c r="D135" t="s">
        <v>209</v>
      </c>
      <c r="E135" t="s">
        <v>210</v>
      </c>
      <c r="F135" t="s">
        <v>211</v>
      </c>
      <c r="G135">
        <v>2019</v>
      </c>
      <c r="H135" s="2">
        <v>43740</v>
      </c>
      <c r="I135" t="s">
        <v>212</v>
      </c>
      <c r="K135" t="s">
        <v>213</v>
      </c>
      <c r="N135">
        <v>31437443</v>
      </c>
      <c r="O135" t="str">
        <f t="shared" si="24"/>
        <v>Base Editor Correction of COL7A1 in Recessive¬†Dystrophic Epidermolysis Bullosa Patient-Derived Fibroblasts and iPSCs</v>
      </c>
      <c r="P135" t="str">
        <f t="shared" si="25"/>
        <v>Osborn MJ, Newby GA, McElroy AN, Knipping F, Nielsen SC, Riddle MJ, Xia L, Chen W, Eide CR, Webber BR, Wandall HH, Dabelsteen S, Blazar BR, Liu DR, Tolar J.</v>
      </c>
      <c r="Q135" t="str">
        <f t="shared" si="26"/>
        <v>J Invest Dermatol. 2020 Feb;140(2):338-347.e5. doi: 10.1016/j.jid.2019.07.701. Epub 2019 Aug 19.</v>
      </c>
      <c r="R135" t="str">
        <f t="shared" si="27"/>
        <v>Osborn MJ</v>
      </c>
      <c r="S135" t="str">
        <f t="shared" si="28"/>
        <v>J Invest Dermatol</v>
      </c>
      <c r="T135">
        <f t="shared" si="29"/>
        <v>2020</v>
      </c>
      <c r="U135">
        <f t="shared" si="30"/>
        <v>43700</v>
      </c>
      <c r="V135" t="str">
        <f t="shared" si="31"/>
        <v>PMC6983342</v>
      </c>
      <c r="W135" t="str">
        <f t="shared" si="32"/>
        <v>NIHMS1537830</v>
      </c>
      <c r="X135" t="str">
        <f t="shared" si="33"/>
        <v>10.1016/j.jid.2019.07.701</v>
      </c>
    </row>
    <row r="136" spans="1:24" x14ac:dyDescent="0.2">
      <c r="A136">
        <v>31477922</v>
      </c>
      <c r="B136" t="s">
        <v>2272</v>
      </c>
      <c r="C136" t="s">
        <v>2273</v>
      </c>
      <c r="D136" t="s">
        <v>2274</v>
      </c>
      <c r="E136" t="s">
        <v>2275</v>
      </c>
      <c r="F136" t="s">
        <v>227</v>
      </c>
      <c r="G136">
        <v>2019</v>
      </c>
      <c r="H136" s="2">
        <v>43712</v>
      </c>
      <c r="I136" t="s">
        <v>2276</v>
      </c>
      <c r="J136" t="s">
        <v>2277</v>
      </c>
      <c r="K136" t="s">
        <v>2278</v>
      </c>
      <c r="N136">
        <v>31332326</v>
      </c>
      <c r="O136" t="str">
        <f t="shared" si="24"/>
        <v>Continuous evolution of base editors with expanded target compatibility and improved activity</v>
      </c>
      <c r="P136" t="str">
        <f t="shared" si="25"/>
        <v>Thuronyi BW, Koblan LW, Levy JM, Yeh WH, Zheng C, Newby GA, Wilson C, Bhaumik M, Shubina-Oleinik O, Holt JR, Liu DR.</v>
      </c>
      <c r="Q136" t="str">
        <f t="shared" si="26"/>
        <v>Nat Biotechnol. 2019 Sep;37(9):1070-1079. doi: 10.1038/s41587-019-0193-0. Epub 2019 Jul 22.</v>
      </c>
      <c r="R136" t="str">
        <f t="shared" si="27"/>
        <v>Thuronyi BW</v>
      </c>
      <c r="S136" t="str">
        <f t="shared" si="28"/>
        <v>Nat Biotechnol</v>
      </c>
      <c r="T136">
        <f t="shared" si="29"/>
        <v>2019</v>
      </c>
      <c r="U136">
        <f t="shared" si="30"/>
        <v>43670</v>
      </c>
      <c r="V136" t="str">
        <f t="shared" si="31"/>
        <v>PMC6728210</v>
      </c>
      <c r="W136" t="str">
        <f t="shared" si="32"/>
        <v>NIHMS1532025</v>
      </c>
      <c r="X136" t="str">
        <f t="shared" si="33"/>
        <v>10.1038/s41587-019-0193-0</v>
      </c>
    </row>
    <row r="137" spans="1:24" x14ac:dyDescent="0.2">
      <c r="A137">
        <v>31437443</v>
      </c>
      <c r="B137" t="s">
        <v>2279</v>
      </c>
      <c r="C137" t="s">
        <v>2280</v>
      </c>
      <c r="D137" t="s">
        <v>2281</v>
      </c>
      <c r="E137" t="s">
        <v>2282</v>
      </c>
      <c r="F137" t="s">
        <v>2283</v>
      </c>
      <c r="G137">
        <v>2020</v>
      </c>
      <c r="H137" s="2">
        <v>43700</v>
      </c>
      <c r="I137" t="s">
        <v>2284</v>
      </c>
      <c r="J137" t="s">
        <v>2285</v>
      </c>
      <c r="K137" t="s">
        <v>2286</v>
      </c>
      <c r="N137">
        <v>31253581</v>
      </c>
      <c r="O137" t="str">
        <f t="shared" si="24"/>
        <v>Genome Editing of Expanded CTG Repeats within the Human DMPK Gene Reduces Nuclear RNA Foci in the Muscle of DM1 Mice</v>
      </c>
      <c r="P137" t="str">
        <f t="shared" si="25"/>
        <v>Lo Scrudato M, Poulard K, Sourd C, Tom√© S, Klein AF, Corre G, Huguet A, Furling D, Gourdon G, Buj-Bello A.</v>
      </c>
      <c r="Q137" t="str">
        <f t="shared" si="26"/>
        <v>Mol Ther. 2019 Aug 7;27(8):1372-1388. doi: 10.1016/j.ymthe.2019.05.021. Epub 2019 Jun 5.</v>
      </c>
      <c r="R137" t="str">
        <f t="shared" si="27"/>
        <v>Lo Scrudato M</v>
      </c>
      <c r="S137" t="str">
        <f t="shared" si="28"/>
        <v>Mol Ther</v>
      </c>
      <c r="T137">
        <f t="shared" si="29"/>
        <v>2019</v>
      </c>
      <c r="U137">
        <f t="shared" si="30"/>
        <v>43646</v>
      </c>
      <c r="V137" t="str">
        <f t="shared" si="31"/>
        <v>PMC6697452</v>
      </c>
      <c r="W137">
        <f t="shared" si="32"/>
        <v>0</v>
      </c>
      <c r="X137" t="str">
        <f t="shared" si="33"/>
        <v>10.1016/j.ymthe.2019.05.021</v>
      </c>
    </row>
    <row r="138" spans="1:24" x14ac:dyDescent="0.2">
      <c r="A138">
        <v>31332326</v>
      </c>
      <c r="B138" t="s">
        <v>2287</v>
      </c>
      <c r="C138" t="s">
        <v>2288</v>
      </c>
      <c r="D138" t="s">
        <v>2289</v>
      </c>
      <c r="E138" t="s">
        <v>2290</v>
      </c>
      <c r="F138" t="s">
        <v>227</v>
      </c>
      <c r="G138">
        <v>2019</v>
      </c>
      <c r="H138" s="2">
        <v>43670</v>
      </c>
      <c r="I138" t="s">
        <v>2291</v>
      </c>
      <c r="J138" t="s">
        <v>2292</v>
      </c>
      <c r="K138" t="s">
        <v>2293</v>
      </c>
      <c r="N138">
        <v>31110355</v>
      </c>
      <c r="O138" t="str">
        <f t="shared" si="24"/>
        <v>Circularly permuted and PAM-modified Cas9 variants broaden the targeting scope of base editors</v>
      </c>
      <c r="P138" t="str">
        <f t="shared" si="25"/>
        <v>Huang TP, Zhao KT, Miller SM, Gaudelli NM, Oakes BL, Fellmann C, Savage DF, Liu DR.</v>
      </c>
      <c r="Q138" t="str">
        <f t="shared" si="26"/>
        <v>Nat Biotechnol. 2019 Jun;37(6):626-631. doi: 10.1038/s41587-019-0134-y. Epub 2019 May 20.</v>
      </c>
      <c r="R138" t="str">
        <f t="shared" si="27"/>
        <v>Huang TP</v>
      </c>
      <c r="S138" t="str">
        <f t="shared" si="28"/>
        <v>Nat Biotechnol</v>
      </c>
      <c r="T138">
        <f t="shared" si="29"/>
        <v>2019</v>
      </c>
      <c r="U138">
        <f t="shared" si="30"/>
        <v>43607</v>
      </c>
      <c r="V138" t="str">
        <f t="shared" si="31"/>
        <v>PMC6551276</v>
      </c>
      <c r="W138" t="str">
        <f t="shared" si="32"/>
        <v>NIHMS1526897</v>
      </c>
      <c r="X138" t="str">
        <f t="shared" si="33"/>
        <v>10.1038/s41587-019-0134-y</v>
      </c>
    </row>
    <row r="139" spans="1:24" x14ac:dyDescent="0.2">
      <c r="A139">
        <v>31253581</v>
      </c>
      <c r="B139" t="s">
        <v>2294</v>
      </c>
      <c r="C139" t="s">
        <v>2295</v>
      </c>
      <c r="D139" t="s">
        <v>2296</v>
      </c>
      <c r="E139" t="s">
        <v>2297</v>
      </c>
      <c r="F139" t="s">
        <v>204</v>
      </c>
      <c r="G139">
        <v>2019</v>
      </c>
      <c r="H139" s="2">
        <v>43646</v>
      </c>
      <c r="I139" t="s">
        <v>2298</v>
      </c>
      <c r="K139" t="s">
        <v>2299</v>
      </c>
      <c r="N139">
        <v>31086823</v>
      </c>
      <c r="O139" t="str">
        <f t="shared" si="24"/>
        <v>Analysis and minimization of cellular RNA editing by DNA adenine base editors</v>
      </c>
      <c r="P139" t="str">
        <f t="shared" si="25"/>
        <v>Rees HA, Wilson C, Doman JL, Liu DR.</v>
      </c>
      <c r="Q139" t="str">
        <f t="shared" si="26"/>
        <v>Sci Adv. 2019 May 8;5(5):eaax5717. doi: 10.1126/sciadv.aax5717. eCollection 2019 May.</v>
      </c>
      <c r="R139" t="str">
        <f t="shared" si="27"/>
        <v>Rees HA</v>
      </c>
      <c r="S139" t="str">
        <f t="shared" si="28"/>
        <v>Sci Adv</v>
      </c>
      <c r="T139">
        <f t="shared" si="29"/>
        <v>2019</v>
      </c>
      <c r="U139">
        <f t="shared" si="30"/>
        <v>43601</v>
      </c>
      <c r="V139" t="str">
        <f t="shared" si="31"/>
        <v>PMC6506237</v>
      </c>
      <c r="W139">
        <f t="shared" si="32"/>
        <v>0</v>
      </c>
      <c r="X139" t="str">
        <f t="shared" si="33"/>
        <v>10.1126/sciadv.aax5717</v>
      </c>
    </row>
    <row r="140" spans="1:24" x14ac:dyDescent="0.2">
      <c r="A140">
        <v>31110355</v>
      </c>
      <c r="B140" t="s">
        <v>2300</v>
      </c>
      <c r="C140" t="s">
        <v>2301</v>
      </c>
      <c r="D140" t="s">
        <v>2302</v>
      </c>
      <c r="E140" t="s">
        <v>2303</v>
      </c>
      <c r="F140" t="s">
        <v>227</v>
      </c>
      <c r="G140">
        <v>2019</v>
      </c>
      <c r="H140" s="2">
        <v>43607</v>
      </c>
      <c r="I140" t="s">
        <v>2304</v>
      </c>
      <c r="J140" t="s">
        <v>2305</v>
      </c>
      <c r="K140" t="s">
        <v>2306</v>
      </c>
    </row>
    <row r="141" spans="1:24" x14ac:dyDescent="0.2">
      <c r="A141">
        <v>31101808</v>
      </c>
      <c r="B141" t="s">
        <v>1871</v>
      </c>
      <c r="C141" t="s">
        <v>21</v>
      </c>
      <c r="D141" t="s">
        <v>22</v>
      </c>
      <c r="E141" t="s">
        <v>1872</v>
      </c>
      <c r="F141" t="s">
        <v>197</v>
      </c>
      <c r="G141">
        <v>2019</v>
      </c>
      <c r="H141" s="2">
        <v>43604</v>
      </c>
      <c r="I141" t="s">
        <v>1873</v>
      </c>
      <c r="K141" t="s">
        <v>1874</v>
      </c>
    </row>
    <row r="142" spans="1:24" x14ac:dyDescent="0.2">
      <c r="A142">
        <v>31086823</v>
      </c>
      <c r="B142" t="s">
        <v>2307</v>
      </c>
      <c r="C142" t="s">
        <v>2308</v>
      </c>
      <c r="D142" t="s">
        <v>2309</v>
      </c>
      <c r="E142" t="s">
        <v>1872</v>
      </c>
      <c r="F142" t="s">
        <v>385</v>
      </c>
      <c r="G142">
        <v>2019</v>
      </c>
      <c r="H142" s="2">
        <v>43601</v>
      </c>
      <c r="I142" t="s">
        <v>2310</v>
      </c>
      <c r="K142" t="s">
        <v>2311</v>
      </c>
    </row>
    <row r="143" spans="1:24" x14ac:dyDescent="0.2">
      <c r="A143">
        <v>30704988</v>
      </c>
      <c r="B143" t="s">
        <v>1939</v>
      </c>
      <c r="C143" t="s">
        <v>17</v>
      </c>
      <c r="D143" t="s">
        <v>18</v>
      </c>
      <c r="E143" t="s">
        <v>1940</v>
      </c>
      <c r="F143" t="s">
        <v>1941</v>
      </c>
      <c r="G143">
        <v>2019</v>
      </c>
      <c r="H143" s="2">
        <v>43498</v>
      </c>
      <c r="I143" t="s">
        <v>1942</v>
      </c>
      <c r="K143" t="s">
        <v>1943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7F108-CC69-5741-BD7C-73E8F808C514}">
  <dimension ref="B2:Q10"/>
  <sheetViews>
    <sheetView tabSelected="1" zoomScale="88" zoomScaleNormal="88" workbookViewId="0">
      <selection activeCell="J23" sqref="J23"/>
    </sheetView>
  </sheetViews>
  <sheetFormatPr baseColWidth="10" defaultRowHeight="16" x14ac:dyDescent="0.2"/>
  <cols>
    <col min="17" max="17" width="22.6640625" customWidth="1"/>
  </cols>
  <sheetData>
    <row r="2" spans="2:17" x14ac:dyDescent="0.2">
      <c r="B2" s="4"/>
      <c r="C2" s="4" t="s">
        <v>1</v>
      </c>
      <c r="D2" s="4" t="s">
        <v>2795</v>
      </c>
      <c r="E2" s="4" t="s">
        <v>2758</v>
      </c>
      <c r="F2" s="4" t="s">
        <v>2759</v>
      </c>
      <c r="G2" s="4" t="s">
        <v>2760</v>
      </c>
      <c r="H2" s="4" t="s">
        <v>3</v>
      </c>
      <c r="I2" s="4" t="s">
        <v>2761</v>
      </c>
      <c r="J2" s="4" t="s">
        <v>0</v>
      </c>
      <c r="K2" s="4" t="s">
        <v>2</v>
      </c>
      <c r="L2" s="4" t="s">
        <v>2762</v>
      </c>
      <c r="M2" s="4" t="s">
        <v>2763</v>
      </c>
      <c r="N2" s="4" t="s">
        <v>2764</v>
      </c>
      <c r="O2" s="4" t="s">
        <v>4</v>
      </c>
      <c r="P2" s="4" t="s">
        <v>2765</v>
      </c>
      <c r="Q2" s="4" t="s">
        <v>2766</v>
      </c>
    </row>
    <row r="3" spans="2:17" x14ac:dyDescent="0.2">
      <c r="B3" s="4">
        <v>2020</v>
      </c>
      <c r="C3" s="4">
        <f>'CRISPR-GA'!$N$3</f>
        <v>2</v>
      </c>
      <c r="D3" s="4">
        <f>AGEseq!$N$3</f>
        <v>1</v>
      </c>
      <c r="E3" s="4">
        <f>OutKnocker!$N$3</f>
        <v>1</v>
      </c>
      <c r="F3" s="4">
        <f>ampliconDIVider!$N$3</f>
        <v>12</v>
      </c>
      <c r="G3" s="4">
        <f>'BATCH-GE'!$N$3</f>
        <v>3</v>
      </c>
      <c r="H3" s="4">
        <f>CRISPResso!$N$3</f>
        <v>12</v>
      </c>
      <c r="I3" s="4">
        <f>CrispRVariants!$N$3</f>
        <v>3</v>
      </c>
      <c r="J3" s="4">
        <f>'Cas-analyzer'!$N$3</f>
        <v>8</v>
      </c>
      <c r="K3" s="4">
        <f>'CRISPR-DAV'!$N$3</f>
        <v>2</v>
      </c>
      <c r="L3" s="4">
        <f>CRISPRMatch!$N$3</f>
        <v>1</v>
      </c>
      <c r="M3" s="4">
        <f>ampliCan!$N$3</f>
        <v>1</v>
      </c>
      <c r="N3" s="4">
        <f>'CRIS.py'!$N$3</f>
        <v>2</v>
      </c>
      <c r="O3" s="4">
        <f>CRISPResso2!$N$3</f>
        <v>12</v>
      </c>
      <c r="P3" s="4">
        <f>'Hi-TOM'!$N$3</f>
        <v>3</v>
      </c>
      <c r="Q3" s="4">
        <f>'CRISPResso or CRISPResso2'!AB2</f>
        <v>22</v>
      </c>
    </row>
    <row r="4" spans="2:17" x14ac:dyDescent="0.2">
      <c r="B4" s="4">
        <v>2019</v>
      </c>
      <c r="C4" s="4">
        <f>'CRISPR-GA'!$N$4</f>
        <v>6</v>
      </c>
      <c r="D4" s="4">
        <f>AGEseq!$N$4</f>
        <v>1</v>
      </c>
      <c r="E4" s="4">
        <f>OutKnocker!$N$4</f>
        <v>5</v>
      </c>
      <c r="F4" s="4">
        <f>ampliconDIVider!$N$4</f>
        <v>29</v>
      </c>
      <c r="G4" s="4">
        <f>'BATCH-GE'!$N$4</f>
        <v>3</v>
      </c>
      <c r="H4" s="4">
        <f>CRISPResso!$N$4</f>
        <v>45</v>
      </c>
      <c r="I4" s="4">
        <f>CrispRVariants!$N$4</f>
        <v>14</v>
      </c>
      <c r="J4" s="4">
        <f>'Cas-analyzer'!$N$4</f>
        <v>16</v>
      </c>
      <c r="K4" s="4">
        <f>'CRISPR-DAV'!$N$4</f>
        <v>8</v>
      </c>
      <c r="L4" s="4">
        <f>CRISPRMatch!$N$4</f>
        <v>6</v>
      </c>
      <c r="M4" s="4">
        <f>ampliCan!$N$4</f>
        <v>3</v>
      </c>
      <c r="N4" s="4">
        <f>'CRIS.py'!$N$4</f>
        <v>0</v>
      </c>
      <c r="O4" s="4">
        <f>CRISPResso2!$N$4</f>
        <v>11</v>
      </c>
      <c r="P4" s="4">
        <f>'Hi-TOM'!$N$4</f>
        <v>4</v>
      </c>
      <c r="Q4" s="4">
        <f>'CRISPResso or CRISPResso2'!AB3</f>
        <v>54</v>
      </c>
    </row>
    <row r="5" spans="2:17" x14ac:dyDescent="0.2">
      <c r="B5" s="4">
        <v>2018</v>
      </c>
      <c r="C5" s="4">
        <f>'CRISPR-GA'!$N$5</f>
        <v>12</v>
      </c>
      <c r="D5" s="4">
        <f>AGEseq!$N$5</f>
        <v>4</v>
      </c>
      <c r="E5" s="4">
        <f>OutKnocker!$N$5</f>
        <v>7</v>
      </c>
      <c r="F5" s="4">
        <f>ampliconDIVider!$N$5</f>
        <v>29</v>
      </c>
      <c r="G5" s="4">
        <f>'BATCH-GE'!$N$5</f>
        <v>7</v>
      </c>
      <c r="H5" s="4">
        <f>CRISPResso!$N$5</f>
        <v>35</v>
      </c>
      <c r="I5" s="4">
        <f>CrispRVariants!$N$5</f>
        <v>11</v>
      </c>
      <c r="J5" s="4">
        <f>'Cas-analyzer'!$N$5</f>
        <v>19</v>
      </c>
      <c r="K5" s="4">
        <f>'CRISPR-DAV'!$N$5</f>
        <v>4</v>
      </c>
      <c r="L5" s="4">
        <f>CRISPRMatch!$N$5</f>
        <v>1</v>
      </c>
      <c r="M5" s="4">
        <f>ampliCan!$N$5</f>
        <v>0</v>
      </c>
      <c r="N5" s="4">
        <f>'CRIS.py'!$N$5</f>
        <v>0</v>
      </c>
      <c r="O5" s="4">
        <f>CRISPResso2!$N$5</f>
        <v>0</v>
      </c>
      <c r="P5" s="4">
        <f>'Hi-TOM'!$N$5</f>
        <v>0</v>
      </c>
      <c r="Q5" s="4">
        <f>'CRISPResso or CRISPResso2'!AB4</f>
        <v>35</v>
      </c>
    </row>
    <row r="6" spans="2:17" x14ac:dyDescent="0.2">
      <c r="B6" s="4">
        <v>2017</v>
      </c>
      <c r="C6" s="4">
        <f>'CRISPR-GA'!$N$6</f>
        <v>5</v>
      </c>
      <c r="D6" s="4">
        <f>AGEseq!$N$6</f>
        <v>1</v>
      </c>
      <c r="E6" s="4">
        <f>OutKnocker!$N$6</f>
        <v>6</v>
      </c>
      <c r="F6" s="4">
        <f>ampliconDIVider!$N$6</f>
        <v>25</v>
      </c>
      <c r="G6" s="4">
        <f>'BATCH-GE'!$N$6</f>
        <v>3</v>
      </c>
      <c r="H6" s="4">
        <f>CRISPResso!$N$6</f>
        <v>26</v>
      </c>
      <c r="I6" s="4">
        <f>CrispRVariants!$N$6</f>
        <v>6</v>
      </c>
      <c r="J6" s="4">
        <f>'Cas-analyzer'!$N$6</f>
        <v>6</v>
      </c>
      <c r="K6" s="4">
        <f>'CRISPR-DAV'!$N$6</f>
        <v>0</v>
      </c>
      <c r="L6" s="4">
        <f>CRISPRMatch!$N$6</f>
        <v>0</v>
      </c>
      <c r="M6" s="4">
        <f>ampliCan!$N$6</f>
        <v>0</v>
      </c>
      <c r="N6" s="4">
        <f>'CRIS.py'!$N$6</f>
        <v>0</v>
      </c>
      <c r="O6" s="4">
        <f>CRISPResso2!$N$6</f>
        <v>0</v>
      </c>
      <c r="P6" s="4">
        <f>'Hi-TOM'!$N$6</f>
        <v>0</v>
      </c>
      <c r="Q6" s="4">
        <f>'CRISPResso or CRISPResso2'!AB5</f>
        <v>26</v>
      </c>
    </row>
    <row r="7" spans="2:17" x14ac:dyDescent="0.2">
      <c r="B7" s="4">
        <v>2016</v>
      </c>
      <c r="C7" s="4">
        <f>'CRISPR-GA'!$N$7</f>
        <v>7</v>
      </c>
      <c r="D7" s="4">
        <f>AGEseq!$N$7</f>
        <v>0</v>
      </c>
      <c r="E7" s="4">
        <f>OutKnocker!$N$7</f>
        <v>8</v>
      </c>
      <c r="F7" s="4">
        <f>ampliconDIVider!$N$7</f>
        <v>29</v>
      </c>
      <c r="G7" s="4">
        <f>'BATCH-GE'!$N$7</f>
        <v>2</v>
      </c>
      <c r="H7" s="4">
        <f>CRISPResso!$N$7</f>
        <v>1</v>
      </c>
      <c r="I7" s="4">
        <f>CrispRVariants!$N$7</f>
        <v>0</v>
      </c>
      <c r="J7" s="4">
        <f>'Cas-analyzer'!$N$7</f>
        <v>0</v>
      </c>
      <c r="K7" s="4">
        <f>'CRISPR-DAV'!$N$7</f>
        <v>0</v>
      </c>
      <c r="L7" s="4">
        <f>CRISPRMatch!$N$7</f>
        <v>0</v>
      </c>
      <c r="M7" s="4">
        <f>ampliCan!$N$7</f>
        <v>0</v>
      </c>
      <c r="N7" s="4">
        <f>'CRIS.py'!$N$7</f>
        <v>0</v>
      </c>
      <c r="O7" s="4">
        <f>CRISPResso2!$N$7</f>
        <v>0</v>
      </c>
      <c r="P7" s="4">
        <f>'Hi-TOM'!$N$7</f>
        <v>0</v>
      </c>
      <c r="Q7" s="4">
        <f>'CRISPResso or CRISPResso2'!AB6</f>
        <v>1</v>
      </c>
    </row>
    <row r="8" spans="2:17" x14ac:dyDescent="0.2">
      <c r="B8" s="4">
        <v>2015</v>
      </c>
      <c r="C8" s="4">
        <f>'CRISPR-GA'!$N$8</f>
        <v>5</v>
      </c>
      <c r="D8" s="4">
        <f>AGEseq!$N$8</f>
        <v>1</v>
      </c>
      <c r="E8" s="4">
        <f>OutKnocker!$N$8</f>
        <v>5</v>
      </c>
      <c r="F8" s="4">
        <f>ampliconDIVider!$N$8</f>
        <v>6</v>
      </c>
      <c r="G8" s="4">
        <f>'BATCH-GE'!$N$8</f>
        <v>0</v>
      </c>
      <c r="H8" s="4">
        <f>CRISPResso!$N$8</f>
        <v>0</v>
      </c>
      <c r="I8" s="4">
        <f>CrispRVariants!$N$8</f>
        <v>0</v>
      </c>
      <c r="J8" s="4">
        <f>'Cas-analyzer'!$N$8</f>
        <v>0</v>
      </c>
      <c r="K8" s="4">
        <f>'CRISPR-DAV'!$N$8</f>
        <v>0</v>
      </c>
      <c r="L8" s="4">
        <f>CRISPRMatch!$N$8</f>
        <v>0</v>
      </c>
      <c r="M8" s="4">
        <f>ampliCan!$N$8</f>
        <v>0</v>
      </c>
      <c r="N8" s="4">
        <f>'CRIS.py'!$N$8</f>
        <v>0</v>
      </c>
      <c r="O8" s="4">
        <f>CRISPResso2!$N$8</f>
        <v>0</v>
      </c>
      <c r="P8" s="4">
        <f>'Hi-TOM'!$N$8</f>
        <v>0</v>
      </c>
      <c r="Q8" s="4">
        <f>'CRISPResso or CRISPResso2'!AB7</f>
        <v>0</v>
      </c>
    </row>
    <row r="9" spans="2:17" x14ac:dyDescent="0.2">
      <c r="B9" s="4">
        <v>2014</v>
      </c>
      <c r="C9" s="4">
        <f>'CRISPR-GA'!$N$9</f>
        <v>3</v>
      </c>
      <c r="D9" s="4">
        <f>AGEseq!$N$9</f>
        <v>0</v>
      </c>
      <c r="E9" s="4">
        <f>OutKnocker!$N$9</f>
        <v>2</v>
      </c>
      <c r="F9" s="4">
        <f>ampliconDIVider!$N$9</f>
        <v>0</v>
      </c>
      <c r="G9" s="4">
        <f>'BATCH-GE'!$N$9</f>
        <v>0</v>
      </c>
      <c r="H9" s="4">
        <f>CRISPResso!$N$9</f>
        <v>0</v>
      </c>
      <c r="I9" s="4">
        <f>CrispRVariants!$N$9</f>
        <v>0</v>
      </c>
      <c r="J9" s="4">
        <f>'Cas-analyzer'!$N$9</f>
        <v>0</v>
      </c>
      <c r="K9" s="4">
        <f>'CRISPR-DAV'!$N$9</f>
        <v>0</v>
      </c>
      <c r="L9" s="4">
        <f>CRISPRMatch!$N$9</f>
        <v>0</v>
      </c>
      <c r="M9" s="4">
        <f>ampliCan!$N$9</f>
        <v>0</v>
      </c>
      <c r="N9" s="4">
        <f>'CRIS.py'!$N$9</f>
        <v>0</v>
      </c>
      <c r="O9" s="4">
        <f>CRISPResso2!$N$9</f>
        <v>0</v>
      </c>
      <c r="P9" s="4">
        <f>'Hi-TOM'!$N$9</f>
        <v>0</v>
      </c>
      <c r="Q9" s="4">
        <f>'CRISPResso or CRISPResso2'!AB8</f>
        <v>0</v>
      </c>
    </row>
    <row r="10" spans="2:17" x14ac:dyDescent="0.2">
      <c r="B10" s="4">
        <v>2013</v>
      </c>
      <c r="C10" s="4">
        <f>'CRISPR-GA'!$N$10</f>
        <v>0</v>
      </c>
      <c r="D10" s="4">
        <f>AGEseq!$N$10</f>
        <v>0</v>
      </c>
      <c r="E10" s="4">
        <f>OutKnocker!$N$10</f>
        <v>0</v>
      </c>
      <c r="F10" s="4">
        <f>ampliconDIVider!$N$10</f>
        <v>0</v>
      </c>
      <c r="G10" s="4">
        <f>'BATCH-GE'!$N$10</f>
        <v>0</v>
      </c>
      <c r="H10" s="4">
        <f>CRISPResso!$N$10</f>
        <v>0</v>
      </c>
      <c r="I10" s="4">
        <f>CrispRVariants!$N$10</f>
        <v>0</v>
      </c>
      <c r="J10" s="4">
        <f>'Cas-analyzer'!$N$10</f>
        <v>0</v>
      </c>
      <c r="K10" s="4">
        <f>'CRISPR-DAV'!$N$10</f>
        <v>0</v>
      </c>
      <c r="L10" s="4">
        <f>CRISPRMatch!$N$10</f>
        <v>0</v>
      </c>
      <c r="M10" s="4">
        <f>ampliCan!$N$10</f>
        <v>0</v>
      </c>
      <c r="N10" s="4">
        <f>'CRIS.py'!$N$10</f>
        <v>0</v>
      </c>
      <c r="O10" s="4">
        <f>CRISPResso2!$N$10</f>
        <v>0</v>
      </c>
      <c r="P10" s="4">
        <f>'Hi-TOM'!$N$10</f>
        <v>0</v>
      </c>
      <c r="Q10" s="4">
        <f>'CRISPResso or CRISPResso2'!AB9</f>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66ECA-2256-9047-886F-2A5C2C415EFA}">
  <dimension ref="B1:X139"/>
  <sheetViews>
    <sheetView topLeftCell="E1" workbookViewId="0">
      <selection activeCell="U21" sqref="U21"/>
    </sheetView>
  </sheetViews>
  <sheetFormatPr baseColWidth="10" defaultRowHeight="16" x14ac:dyDescent="0.2"/>
  <cols>
    <col min="1" max="2" width="10.83203125" customWidth="1"/>
    <col min="3" max="3" width="9.1640625" customWidth="1"/>
    <col min="4" max="4" width="171" customWidth="1"/>
    <col min="5" max="5" width="255.83203125" customWidth="1"/>
    <col min="6" max="6" width="95.5" customWidth="1"/>
    <col min="7" max="7" width="18.83203125" bestFit="1" customWidth="1"/>
    <col min="8" max="8" width="25.83203125" bestFit="1" customWidth="1"/>
    <col min="9" max="9" width="14.33203125" customWidth="1"/>
    <col min="10" max="10" width="10.83203125" customWidth="1"/>
    <col min="11" max="11" width="11.83203125" customWidth="1"/>
    <col min="12" max="12" width="13.83203125" customWidth="1"/>
    <col min="13" max="13" width="30" customWidth="1"/>
    <col min="14" max="14" width="16.83203125" bestFit="1" customWidth="1"/>
  </cols>
  <sheetData>
    <row r="1" spans="2:24" x14ac:dyDescent="0.2">
      <c r="B1" t="s">
        <v>2804</v>
      </c>
      <c r="C1" t="str">
        <f>'CRISPResso or CRISPResso2'!N1</f>
        <v>PMID</v>
      </c>
      <c r="D1" t="str">
        <f>'CRISPResso or CRISPResso2'!O1</f>
        <v>Title</v>
      </c>
      <c r="E1" t="str">
        <f>'CRISPResso or CRISPResso2'!P1</f>
        <v>Authors</v>
      </c>
      <c r="F1" t="str">
        <f>'CRISPResso or CRISPResso2'!Q1</f>
        <v>Citation</v>
      </c>
      <c r="G1" t="str">
        <f>'CRISPResso or CRISPResso2'!R1</f>
        <v>First Author</v>
      </c>
      <c r="H1" t="str">
        <f>'CRISPResso or CRISPResso2'!S1</f>
        <v>Journal/Book</v>
      </c>
      <c r="I1" t="str">
        <f>'CRISPResso or CRISPResso2'!T1</f>
        <v>Publication Year</v>
      </c>
      <c r="J1" t="str">
        <f>'CRISPResso or CRISPResso2'!U1</f>
        <v>Create Date</v>
      </c>
      <c r="K1" t="str">
        <f>'CRISPResso or CRISPResso2'!V1</f>
        <v>PMCID</v>
      </c>
      <c r="L1" t="str">
        <f>'CRISPResso or CRISPResso2'!W1</f>
        <v>NIHMS ID</v>
      </c>
      <c r="M1" t="str">
        <f>'CRISPResso or CRISPResso2'!X1</f>
        <v>DOI</v>
      </c>
      <c r="N1" t="s">
        <v>2799</v>
      </c>
      <c r="P1" s="7" t="s">
        <v>2798</v>
      </c>
      <c r="Q1" s="7"/>
      <c r="R1" s="7"/>
      <c r="S1" s="7"/>
      <c r="T1" s="7"/>
      <c r="U1" s="7"/>
      <c r="V1" s="7"/>
      <c r="W1" s="7"/>
      <c r="X1" s="7"/>
    </row>
    <row r="2" spans="2:24" x14ac:dyDescent="0.2">
      <c r="B2">
        <v>1</v>
      </c>
      <c r="C2">
        <f>'CRISPResso or CRISPResso2'!N119</f>
        <v>27723754</v>
      </c>
      <c r="D2" t="str">
        <f>'CRISPResso or CRISPResso2'!O119</f>
        <v>Targeted AID-mediated mutagenesis (TAM) enables efficient genomic diversification in mammalian cells</v>
      </c>
      <c r="E2" t="str">
        <f>'CRISPResso or CRISPResso2'!P119</f>
        <v>Ma Y, Zhang J, Yin W, Zhang Z, Song Y, Chang X.</v>
      </c>
      <c r="F2" t="str">
        <f>'CRISPResso or CRISPResso2'!Q119</f>
        <v>Nat Methods. 2016 Dec;13(12):1029-1035. doi: 10.1038/nmeth.4027. Epub 2016 Oct 10.</v>
      </c>
      <c r="G2" t="str">
        <f>'CRISPResso or CRISPResso2'!R119</f>
        <v>Ma Y</v>
      </c>
      <c r="H2" t="str">
        <f>'CRISPResso or CRISPResso2'!S119</f>
        <v>Nat Methods</v>
      </c>
      <c r="I2">
        <f>'CRISPResso or CRISPResso2'!T119</f>
        <v>2016</v>
      </c>
      <c r="J2">
        <f>'CRISPResso or CRISPResso2'!U119</f>
        <v>42682</v>
      </c>
      <c r="K2">
        <f>'CRISPResso or CRISPResso2'!V119</f>
        <v>0</v>
      </c>
      <c r="L2">
        <f>'CRISPResso or CRISPResso2'!W119</f>
        <v>0</v>
      </c>
      <c r="M2" t="str">
        <f>'CRISPResso or CRISPResso2'!X119</f>
        <v>10.1038/nmeth.4027</v>
      </c>
      <c r="N2" s="1" t="s">
        <v>2768</v>
      </c>
      <c r="P2" s="4" t="s">
        <v>2769</v>
      </c>
      <c r="Q2" s="7"/>
      <c r="R2" s="7"/>
      <c r="S2" s="7"/>
      <c r="T2" s="7"/>
      <c r="U2" s="7"/>
      <c r="V2" s="7"/>
      <c r="W2" s="7"/>
      <c r="X2" s="4" t="s">
        <v>2770</v>
      </c>
    </row>
    <row r="3" spans="2:24" x14ac:dyDescent="0.2">
      <c r="B3">
        <v>2</v>
      </c>
      <c r="C3">
        <f>'CRISPResso or CRISPResso2'!N98</f>
        <v>29187645</v>
      </c>
      <c r="D3" t="str">
        <f>'CRISPResso or CRISPResso2'!O98</f>
        <v>Single-cut genome editing restores dystrophin expression in a new mouse model of muscular dystrophy</v>
      </c>
      <c r="E3" t="str">
        <f>'CRISPResso or CRISPResso2'!P98</f>
        <v>Amoasii L, Long C, Li H, Mireault AA, Shelton JM, Sanchez-Ortiz E, McAnally JR, Bhattacharyya S, Schmidt F, Grimm D, Hauschka SD, Bassel-Duby R, Olson EN.</v>
      </c>
      <c r="F3" t="str">
        <f>'CRISPResso or CRISPResso2'!Q98</f>
        <v>Sci Transl Med. 2017 Nov 29;9(418):eaan8081. doi: 10.1126/scitranslmed.aan8081.</v>
      </c>
      <c r="G3" t="str">
        <f>'CRISPResso or CRISPResso2'!R98</f>
        <v>Amoasii L</v>
      </c>
      <c r="H3" t="str">
        <f>'CRISPResso or CRISPResso2'!S98</f>
        <v>Sci Transl Med</v>
      </c>
      <c r="I3">
        <f>'CRISPResso or CRISPResso2'!T98</f>
        <v>2017</v>
      </c>
      <c r="J3">
        <f>'CRISPResso or CRISPResso2'!U98</f>
        <v>43070</v>
      </c>
      <c r="K3" t="str">
        <f>'CRISPResso or CRISPResso2'!V98</f>
        <v>PMC5749406</v>
      </c>
      <c r="L3" t="str">
        <f>'CRISPResso or CRISPResso2'!W98</f>
        <v>NIHMS928923</v>
      </c>
      <c r="M3" t="str">
        <f>'CRISPResso or CRISPResso2'!X98</f>
        <v>10.1126/scitranslmed.aan8081</v>
      </c>
      <c r="N3" t="s">
        <v>2801</v>
      </c>
      <c r="P3" s="4" t="s">
        <v>2767</v>
      </c>
      <c r="Q3" s="5" t="s">
        <v>2768</v>
      </c>
      <c r="R3" s="4" t="s">
        <v>149</v>
      </c>
      <c r="S3" s="4" t="s">
        <v>152</v>
      </c>
      <c r="T3" s="4" t="s">
        <v>150</v>
      </c>
      <c r="U3" s="4" t="s">
        <v>151</v>
      </c>
      <c r="V3" s="4" t="s">
        <v>154</v>
      </c>
      <c r="W3" s="4" t="s">
        <v>155</v>
      </c>
      <c r="X3" s="4" t="s">
        <v>153</v>
      </c>
    </row>
    <row r="4" spans="2:24" x14ac:dyDescent="0.2">
      <c r="B4">
        <v>3</v>
      </c>
      <c r="C4">
        <f>'CRISPResso or CRISPResso2'!N118</f>
        <v>28195574</v>
      </c>
      <c r="D4" t="str">
        <f>'CRISPResso or CRISPResso2'!O118</f>
        <v>Muscle-specific CRISPR/Cas9 dystrophin gene editing ameliorates pathophysiology in a mouse model for Duchenne muscular dystrophy</v>
      </c>
      <c r="E4" t="str">
        <f>'CRISPResso or CRISPResso2'!P118</f>
        <v>Bengtsson NE, Hall JK, Odom GL, Phelps MP, Andrus CR, Hawkins RD, Hauschka SD, Chamberlain JR, Chamberlain JS.</v>
      </c>
      <c r="F4" t="str">
        <f>'CRISPResso or CRISPResso2'!Q118</f>
        <v>Nat Commun. 2017 Feb 14;8:14454. doi: 10.1038/ncomms14454.</v>
      </c>
      <c r="G4" t="str">
        <f>'CRISPResso or CRISPResso2'!R118</f>
        <v>Bengtsson NE</v>
      </c>
      <c r="H4" t="str">
        <f>'CRISPResso or CRISPResso2'!S118</f>
        <v>Nat Commun</v>
      </c>
      <c r="I4">
        <f>'CRISPResso or CRISPResso2'!T118</f>
        <v>2017</v>
      </c>
      <c r="J4">
        <f>'CRISPResso or CRISPResso2'!U118</f>
        <v>42781</v>
      </c>
      <c r="K4" t="str">
        <f>'CRISPResso or CRISPResso2'!V118</f>
        <v>PMC5316861</v>
      </c>
      <c r="L4">
        <f>'CRISPResso or CRISPResso2'!W118</f>
        <v>0</v>
      </c>
      <c r="M4" t="str">
        <f>'CRISPResso or CRISPResso2'!X118</f>
        <v>10.1038/ncomms14454</v>
      </c>
      <c r="N4" t="s">
        <v>149</v>
      </c>
    </row>
    <row r="5" spans="2:24" x14ac:dyDescent="0.2">
      <c r="B5">
        <v>4</v>
      </c>
      <c r="C5">
        <f>'CRISPResso or CRISPResso2'!N102</f>
        <v>28883826</v>
      </c>
      <c r="D5" t="str">
        <f>'CRISPResso or CRISPResso2'!O102</f>
        <v>Efficient CRISPR/Cas9-Mediated Genome Editing Using a Chimeric Single-Guide RNA Molecule</v>
      </c>
      <c r="E5" t="str">
        <f>'CRISPResso or CRISPResso2'!P102</f>
        <v>Butt H, Eid A, Ali Z, Atia MAM, Mokhtar MM, Hassan N, Lee CM, Bao G, Mahfouz MM.</v>
      </c>
      <c r="F5" t="str">
        <f>'CRISPResso or CRISPResso2'!Q102</f>
        <v>Front Plant Sci. 2017 Aug 24;8:1441. doi: 10.3389/fpls.2017.01441. eCollection 2017.</v>
      </c>
      <c r="G5" t="str">
        <f>'CRISPResso or CRISPResso2'!R102</f>
        <v>Butt H</v>
      </c>
      <c r="H5" t="str">
        <f>'CRISPResso or CRISPResso2'!S102</f>
        <v>Front Plant Sci</v>
      </c>
      <c r="I5">
        <f>'CRISPResso or CRISPResso2'!T102</f>
        <v>2017</v>
      </c>
      <c r="J5">
        <f>'CRISPResso or CRISPResso2'!U102</f>
        <v>42987</v>
      </c>
      <c r="K5" t="str">
        <f>'CRISPResso or CRISPResso2'!V102</f>
        <v>PMC5573723</v>
      </c>
      <c r="L5">
        <f>'CRISPResso or CRISPResso2'!W102</f>
        <v>0</v>
      </c>
      <c r="M5" t="str">
        <f>'CRISPResso or CRISPResso2'!X102</f>
        <v>10.3389/fpls.2017.01441</v>
      </c>
      <c r="N5" t="s">
        <v>149</v>
      </c>
      <c r="P5" t="s">
        <v>2799</v>
      </c>
      <c r="Q5" t="s">
        <v>6</v>
      </c>
    </row>
    <row r="6" spans="2:24" x14ac:dyDescent="0.2">
      <c r="B6">
        <v>5</v>
      </c>
      <c r="C6">
        <f>'CRISPResso or CRISPResso2'!N117</f>
        <v>28218758</v>
      </c>
      <c r="D6" t="str">
        <f>'CRISPResso or CRISPResso2'!O117</f>
        <v>Variant-aware saturating mutagenesis using multiple Cas9 nucleases identifies regulatory elements at trait-associated loci</v>
      </c>
      <c r="E6" t="str">
        <f>'CRISPResso or CRISPResso2'!P117</f>
        <v>Canver MC, Lessard S, Pinello L, Wu Y, Ilboudo Y, Stern EN, Needleman AJ, Galact√©ros F, Brugnara C, Kutlar A, McKenzie C, Reid M, Chen DD, Das PP, A Cole M, Zeng J, Kurita R, Nakamura Y, Yuan GC, Lettre G, Bauer DE, Orkin SH.</v>
      </c>
      <c r="F6" t="str">
        <f>'CRISPResso or CRISPResso2'!Q117</f>
        <v>Nat Genet. 2017 Apr;49(4):625-634. doi: 10.1038/ng.3793. Epub 2017 Feb 20.</v>
      </c>
      <c r="G6" t="str">
        <f>'CRISPResso or CRISPResso2'!R117</f>
        <v>Canver MC</v>
      </c>
      <c r="H6" t="str">
        <f>'CRISPResso or CRISPResso2'!S117</f>
        <v>Nat Genet</v>
      </c>
      <c r="I6">
        <f>'CRISPResso or CRISPResso2'!T117</f>
        <v>2017</v>
      </c>
      <c r="J6">
        <f>'CRISPResso or CRISPResso2'!U117</f>
        <v>42787</v>
      </c>
      <c r="K6" t="str">
        <f>'CRISPResso or CRISPResso2'!V117</f>
        <v>PMC5374001</v>
      </c>
      <c r="L6" t="str">
        <f>'CRISPResso or CRISPResso2'!W117</f>
        <v>NIHMS846978</v>
      </c>
      <c r="M6" t="str">
        <f>'CRISPResso or CRISPResso2'!X117</f>
        <v>10.1038/ng.3793</v>
      </c>
      <c r="N6" t="s">
        <v>2801</v>
      </c>
      <c r="P6" t="s">
        <v>2767</v>
      </c>
      <c r="Q6" t="s">
        <v>2805</v>
      </c>
    </row>
    <row r="7" spans="2:24" x14ac:dyDescent="0.2">
      <c r="B7">
        <v>6</v>
      </c>
      <c r="C7">
        <f>'CRISPResso or CRISPResso2'!N110</f>
        <v>28374058</v>
      </c>
      <c r="D7" t="str">
        <f>'CRISPResso or CRISPResso2'!O110</f>
        <v>Control of gene editing by manipulation of DNA repair mechanisms</v>
      </c>
      <c r="E7" t="str">
        <f>'CRISPResso or CRISPResso2'!P110</f>
        <v>Danner E, Bashir S, Yumlu S, Wurst W, Wefers B, K√ºhn R.</v>
      </c>
      <c r="F7" t="str">
        <f>'CRISPResso or CRISPResso2'!Q110</f>
        <v>Mamm Genome. 2017 Aug;28(7-8):262-274. doi: 10.1007/s00335-017-9688-5. Epub 2017 Apr 3.</v>
      </c>
      <c r="G7" t="str">
        <f>'CRISPResso or CRISPResso2'!R110</f>
        <v>Danner E</v>
      </c>
      <c r="H7" t="str">
        <f>'CRISPResso or CRISPResso2'!S110</f>
        <v>Mamm Genome</v>
      </c>
      <c r="I7">
        <f>'CRISPResso or CRISPResso2'!T110</f>
        <v>2017</v>
      </c>
      <c r="J7">
        <f>'CRISPResso or CRISPResso2'!U110</f>
        <v>42830</v>
      </c>
      <c r="K7">
        <f>'CRISPResso or CRISPResso2'!V110</f>
        <v>0</v>
      </c>
      <c r="L7">
        <f>'CRISPResso or CRISPResso2'!W110</f>
        <v>0</v>
      </c>
      <c r="M7" t="str">
        <f>'CRISPResso or CRISPResso2'!X110</f>
        <v>10.1007/s00335-017-9688-5</v>
      </c>
      <c r="N7" t="s">
        <v>155</v>
      </c>
      <c r="P7" s="1" t="s">
        <v>2768</v>
      </c>
      <c r="Q7" t="s">
        <v>2806</v>
      </c>
    </row>
    <row r="8" spans="2:24" x14ac:dyDescent="0.2">
      <c r="B8">
        <v>7</v>
      </c>
      <c r="C8">
        <f>'CRISPResso or CRISPResso2'!N109</f>
        <v>28410976</v>
      </c>
      <c r="D8" t="str">
        <f>'CRISPResso or CRISPResso2'!O109</f>
        <v>Genome editing via delivery of Cas9 ribonucleoprotein</v>
      </c>
      <c r="E8" t="str">
        <f>'CRISPResso or CRISPResso2'!P109</f>
        <v>DeWitt MA, Corn JE, Carroll D.</v>
      </c>
      <c r="F8" t="str">
        <f>'CRISPResso or CRISPResso2'!Q109</f>
        <v>Methods. 2017 May 15;121-122:9-15. doi: 10.1016/j.ymeth.2017.04.003. Epub 2017 Apr 12.</v>
      </c>
      <c r="G8" t="str">
        <f>'CRISPResso or CRISPResso2'!R109</f>
        <v>DeWitt MA</v>
      </c>
      <c r="H8" t="str">
        <f>'CRISPResso or CRISPResso2'!S109</f>
        <v>Methods</v>
      </c>
      <c r="I8">
        <f>'CRISPResso or CRISPResso2'!T109</f>
        <v>2017</v>
      </c>
      <c r="J8">
        <f>'CRISPResso or CRISPResso2'!U109</f>
        <v>42841</v>
      </c>
      <c r="K8" t="str">
        <f>'CRISPResso or CRISPResso2'!V109</f>
        <v>PMC6698184</v>
      </c>
      <c r="L8" t="str">
        <f>'CRISPResso or CRISPResso2'!W109</f>
        <v>NIHMS1045447</v>
      </c>
      <c r="M8" t="str">
        <f>'CRISPResso or CRISPResso2'!X109</f>
        <v>10.1016/j.ymeth.2017.04.003</v>
      </c>
      <c r="N8" t="s">
        <v>149</v>
      </c>
      <c r="P8" t="s">
        <v>149</v>
      </c>
      <c r="Q8" t="s">
        <v>2809</v>
      </c>
    </row>
    <row r="9" spans="2:24" x14ac:dyDescent="0.2">
      <c r="B9">
        <v>8</v>
      </c>
      <c r="C9">
        <f>'CRISPResso or CRISPResso2'!N116</f>
        <v>28264986</v>
      </c>
      <c r="D9" t="str">
        <f>'CRISPResso or CRISPResso2'!O116</f>
        <v>A truncating mutation in CEP55 is the likely cause of MARCH, a novel syndrome affecting neuronal mitosis</v>
      </c>
      <c r="E9" t="str">
        <f>'CRISPResso or CRISPResso2'!P116</f>
        <v>Frosk P, Arts HH, Philippe J, Gunn CS, Brown EL, Chodirker B, Simard L, Majewski J, Fahiminiya S, Russell C, Liu YP; FORGE Canada Consortium; Canadian Rare Diseases: Models &amp; Mechanisms Network,, Hegele R, Katsanis N, Goerz C, Del Bigio MR, Davis EE.</v>
      </c>
      <c r="F9" t="str">
        <f>'CRISPResso or CRISPResso2'!Q116</f>
        <v>J Med Genet. 2017 Jul;54(7):490-501. doi: 10.1136/jmedgenet-2016-104296. Epub 2017 Mar 6.</v>
      </c>
      <c r="G9" t="str">
        <f>'CRISPResso or CRISPResso2'!R116</f>
        <v>Frosk P</v>
      </c>
      <c r="H9" t="str">
        <f>'CRISPResso or CRISPResso2'!S116</f>
        <v>J Med Genet</v>
      </c>
      <c r="I9">
        <f>'CRISPResso or CRISPResso2'!T116</f>
        <v>2017</v>
      </c>
      <c r="J9">
        <f>'CRISPResso or CRISPResso2'!U116</f>
        <v>42802</v>
      </c>
      <c r="K9" t="str">
        <f>'CRISPResso or CRISPResso2'!V116</f>
        <v>PMC5502313</v>
      </c>
      <c r="L9">
        <f>'CRISPResso or CRISPResso2'!W116</f>
        <v>0</v>
      </c>
      <c r="M9" t="str">
        <f>'CRISPResso or CRISPResso2'!X116</f>
        <v>10.1136/jmedgenet-2016-104296</v>
      </c>
      <c r="N9" t="s">
        <v>2801</v>
      </c>
      <c r="P9" t="s">
        <v>2801</v>
      </c>
      <c r="Q9" t="s">
        <v>2810</v>
      </c>
    </row>
    <row r="10" spans="2:24" x14ac:dyDescent="0.2">
      <c r="B10">
        <v>9</v>
      </c>
      <c r="C10">
        <f>'CRISPResso or CRISPResso2'!N101</f>
        <v>28918053</v>
      </c>
      <c r="D10" t="str">
        <f>'CRISPResso or CRISPResso2'!O101</f>
        <v>USH2A Gene Editing Using the CRISPR System</v>
      </c>
      <c r="E10" t="str">
        <f>'CRISPResso or CRISPResso2'!P101</f>
        <v>Fuster-Garc√≠a C, Garc√≠a-Garc√≠a G, Gonz√°lez-Romero E, Jaijo T, Sequedo MD, Ayuso C, V√°zquez-Manrique RP, Mill√°n JM, Aller E.</v>
      </c>
      <c r="F10" t="str">
        <f>'CRISPResso or CRISPResso2'!Q101</f>
        <v>Mol Ther Nucleic Acids. 2017 Sep 15;8:529-541. doi: 10.1016/j.omtn.2017.08.003. Epub 2017 Aug 12.</v>
      </c>
      <c r="G10" t="str">
        <f>'CRISPResso or CRISPResso2'!R101</f>
        <v>Fuster-Garc√≠a C</v>
      </c>
      <c r="H10" t="str">
        <f>'CRISPResso or CRISPResso2'!S101</f>
        <v>Mol Ther Nucleic Acids</v>
      </c>
      <c r="I10">
        <f>'CRISPResso or CRISPResso2'!T101</f>
        <v>2017</v>
      </c>
      <c r="J10">
        <f>'CRISPResso or CRISPResso2'!U101</f>
        <v>42996</v>
      </c>
      <c r="K10" t="str">
        <f>'CRISPResso or CRISPResso2'!V101</f>
        <v>PMC5573797</v>
      </c>
      <c r="L10">
        <f>'CRISPResso or CRISPResso2'!W101</f>
        <v>0</v>
      </c>
      <c r="M10" t="str">
        <f>'CRISPResso or CRISPResso2'!X101</f>
        <v>10.1016/j.omtn.2017.08.003</v>
      </c>
      <c r="N10" t="s">
        <v>149</v>
      </c>
      <c r="P10" t="s">
        <v>150</v>
      </c>
      <c r="Q10" t="s">
        <v>2807</v>
      </c>
    </row>
    <row r="11" spans="2:24" x14ac:dyDescent="0.2">
      <c r="B11">
        <v>10</v>
      </c>
      <c r="C11">
        <f>'CRISPResso or CRISPResso2'!N94</f>
        <v>29279867</v>
      </c>
      <c r="D11" t="str">
        <f>'CRISPResso or CRISPResso2'!O94</f>
        <v>In vivo genome editing improves motor function and extends survival in a mouse model of ALS</v>
      </c>
      <c r="E11" t="str">
        <f>'CRISPResso or CRISPResso2'!P94</f>
        <v>Gaj T, Ojala DS, Ekman FK, Byrne LC, Limsirichai P, Schaffer DV.</v>
      </c>
      <c r="F11" t="str">
        <f>'CRISPResso or CRISPResso2'!Q94</f>
        <v>Sci Adv. 2017 Dec 20;3(12):eaar3952. doi: 10.1126/sciadv.aar3952. eCollection 2017 Dec.</v>
      </c>
      <c r="G11" t="str">
        <f>'CRISPResso or CRISPResso2'!R94</f>
        <v>Gaj T</v>
      </c>
      <c r="H11" t="str">
        <f>'CRISPResso or CRISPResso2'!S94</f>
        <v>Sci Adv</v>
      </c>
      <c r="I11">
        <f>'CRISPResso or CRISPResso2'!T94</f>
        <v>2017</v>
      </c>
      <c r="J11">
        <f>'CRISPResso or CRISPResso2'!U94</f>
        <v>43097</v>
      </c>
      <c r="K11" t="str">
        <f>'CRISPResso or CRISPResso2'!V94</f>
        <v>PMC5738228</v>
      </c>
      <c r="L11">
        <f>'CRISPResso or CRISPResso2'!W94</f>
        <v>0</v>
      </c>
      <c r="M11" t="str">
        <f>'CRISPResso or CRISPResso2'!X94</f>
        <v>10.1126/sciadv.aar3952</v>
      </c>
      <c r="N11" t="s">
        <v>2801</v>
      </c>
      <c r="P11" t="s">
        <v>151</v>
      </c>
      <c r="Q11" t="s">
        <v>2808</v>
      </c>
    </row>
    <row r="12" spans="2:24" x14ac:dyDescent="0.2">
      <c r="B12">
        <v>11</v>
      </c>
      <c r="C12">
        <f>'CRISPResso or CRISPResso2'!N100</f>
        <v>29016680</v>
      </c>
      <c r="D12" t="str">
        <f>'CRISPResso or CRISPResso2'!O100</f>
        <v>Targeted mutagenesis in a human-parasitic nematode</v>
      </c>
      <c r="E12" t="str">
        <f>'CRISPResso or CRISPResso2'!P100</f>
        <v>Gang SS, Castelletto ML, Bryant AS, Yang E, Mancuso N, Lopez JB, Pellegrini M, Hallem EA.</v>
      </c>
      <c r="F12" t="str">
        <f>'CRISPResso or CRISPResso2'!Q100</f>
        <v>PLoS Pathog. 2017 Oct 10;13(10):e1006675. doi: 10.1371/journal.ppat.1006675. eCollection 2017 Oct.</v>
      </c>
      <c r="G12" t="str">
        <f>'CRISPResso or CRISPResso2'!R100</f>
        <v>Gang SS</v>
      </c>
      <c r="H12" t="str">
        <f>'CRISPResso or CRISPResso2'!S100</f>
        <v>PLoS Pathog</v>
      </c>
      <c r="I12">
        <f>'CRISPResso or CRISPResso2'!T100</f>
        <v>2017</v>
      </c>
      <c r="J12">
        <f>'CRISPResso or CRISPResso2'!U100</f>
        <v>43019</v>
      </c>
      <c r="K12" t="str">
        <f>'CRISPResso or CRISPResso2'!V100</f>
        <v>PMC5650185</v>
      </c>
      <c r="L12">
        <f>'CRISPResso or CRISPResso2'!W100</f>
        <v>0</v>
      </c>
      <c r="M12" t="str">
        <f>'CRISPResso or CRISPResso2'!X100</f>
        <v>10.1371/journal.ppat.1006675</v>
      </c>
      <c r="N12" t="s">
        <v>151</v>
      </c>
      <c r="P12" t="s">
        <v>154</v>
      </c>
      <c r="Q12" t="s">
        <v>2797</v>
      </c>
    </row>
    <row r="13" spans="2:24" x14ac:dyDescent="0.2">
      <c r="B13">
        <v>12</v>
      </c>
      <c r="C13">
        <f>'CRISPResso or CRISPResso2'!N105</f>
        <v>28757433</v>
      </c>
      <c r="D13" t="str">
        <f>'CRISPResso or CRISPResso2'!O105</f>
        <v>Technical considerations for the use of CRISPR/Cas9 in hematology research</v>
      </c>
      <c r="E13" t="str">
        <f>'CRISPResso or CRISPResso2'!P105</f>
        <v>Gundry MC, Dever DP, Yudovich D, Bauer DE, Haas S, Wilkinson AC, Singbrant S.</v>
      </c>
      <c r="F13" t="str">
        <f>'CRISPResso or CRISPResso2'!Q105</f>
        <v>Exp Hematol. 2017 Oct;54:4-11. doi: 10.1016/j.exphem.2017.07.006. Epub 2017 Jul 27.</v>
      </c>
      <c r="G13" t="str">
        <f>'CRISPResso or CRISPResso2'!R105</f>
        <v>Gundry MC</v>
      </c>
      <c r="H13" t="str">
        <f>'CRISPResso or CRISPResso2'!S105</f>
        <v>Exp Hematol</v>
      </c>
      <c r="I13">
        <f>'CRISPResso or CRISPResso2'!T105</f>
        <v>2017</v>
      </c>
      <c r="J13">
        <f>'CRISPResso or CRISPResso2'!U105</f>
        <v>42948</v>
      </c>
      <c r="K13" t="str">
        <f>'CRISPResso or CRISPResso2'!V105</f>
        <v>PMC5603407</v>
      </c>
      <c r="L13" t="str">
        <f>'CRISPResso or CRISPResso2'!W105</f>
        <v>NIHMS895919</v>
      </c>
      <c r="M13" t="str">
        <f>'CRISPResso or CRISPResso2'!X105</f>
        <v>10.1016/j.exphem.2017.07.006</v>
      </c>
      <c r="N13" t="s">
        <v>153</v>
      </c>
      <c r="P13" t="s">
        <v>155</v>
      </c>
      <c r="Q13" t="s">
        <v>2796</v>
      </c>
    </row>
    <row r="14" spans="2:24" x14ac:dyDescent="0.2">
      <c r="B14">
        <v>13</v>
      </c>
      <c r="C14">
        <f>'CRISPResso or CRISPResso2'!N111</f>
        <v>28356340</v>
      </c>
      <c r="D14" t="str">
        <f>'CRISPResso or CRISPResso2'!O111</f>
        <v>Analysis of Cardiac Myocyte Maturation Using CASAAV, a Platform for Rapid Dissection of Cardiac Myocyte Gene Function In Vivo</v>
      </c>
      <c r="E14" t="str">
        <f>'CRISPResso or CRISPResso2'!P111</f>
        <v>Guo Y, VanDusen NJ, Zhang L, Gu W, Sethi I, Guatimosim S, Ma Q, Jardin BD, Ai Y, Zhang D, Chen B, Guo A, Yuan GC, Song LS, Pu WT.</v>
      </c>
      <c r="F14" t="str">
        <f>'CRISPResso or CRISPResso2'!Q111</f>
        <v>Circ Res. 2017 Jun 9;120(12):1874-1888. doi: 10.1161/CIRCRESAHA.116.310283. Epub 2017 Mar 29.</v>
      </c>
      <c r="G14" t="str">
        <f>'CRISPResso or CRISPResso2'!R111</f>
        <v>Guo Y</v>
      </c>
      <c r="H14" t="str">
        <f>'CRISPResso or CRISPResso2'!S111</f>
        <v>Circ Res</v>
      </c>
      <c r="I14">
        <f>'CRISPResso or CRISPResso2'!T111</f>
        <v>2017</v>
      </c>
      <c r="J14">
        <f>'CRISPResso or CRISPResso2'!U111</f>
        <v>42825</v>
      </c>
      <c r="K14" t="str">
        <f>'CRISPResso or CRISPResso2'!V111</f>
        <v>PMC5466492</v>
      </c>
      <c r="L14" t="str">
        <f>'CRISPResso or CRISPResso2'!W111</f>
        <v>NIHMS864183</v>
      </c>
      <c r="M14" t="str">
        <f>'CRISPResso or CRISPResso2'!X111</f>
        <v>10.1161/CIRCRESAHA.116.310283</v>
      </c>
      <c r="N14" t="s">
        <v>2801</v>
      </c>
      <c r="P14" t="s">
        <v>153</v>
      </c>
      <c r="Q14" t="s">
        <v>2802</v>
      </c>
    </row>
    <row r="15" spans="2:24" x14ac:dyDescent="0.2">
      <c r="B15">
        <v>14</v>
      </c>
      <c r="C15">
        <f>'CRISPResso or CRISPResso2'!N114</f>
        <v>28292896</v>
      </c>
      <c r="D15" t="str">
        <f>'CRISPResso or CRISPResso2'!O114</f>
        <v>Loss of LMOD1 impairs smooth muscle cytocontractility and causes megacystis microcolon intestinal hypoperistalsis syndrome in humans and mice</v>
      </c>
      <c r="E15" t="str">
        <f>'CRISPResso or CRISPResso2'!P114</f>
        <v>Halim D, Wilson MP, Oliver D, Brosens E, Verheij JB, Han Y, Nanda V, Lyu Q, Doukas M, Stoop H, Brouwer RW, van IJcken WF, Slivano OJ, Burns AJ, Christie CK, de Mesy Bentley KL, Brooks AS, Tibboel D, Xu S, Jin ZG, Djuwantono T, Yan W, Alves MM, Hofstra RM, Miano JM.</v>
      </c>
      <c r="F15" t="str">
        <f>'CRISPResso or CRISPResso2'!Q114</f>
        <v>Proc Natl Acad Sci U S A. 2017 Mar 28;114(13):E2739-E2747. doi: 10.1073/pnas.1620507114. Epub 2017 Mar 14.</v>
      </c>
      <c r="G15" t="str">
        <f>'CRISPResso or CRISPResso2'!R114</f>
        <v>Halim D</v>
      </c>
      <c r="H15" t="str">
        <f>'CRISPResso or CRISPResso2'!S114</f>
        <v>Proc Natl Acad Sci U S A</v>
      </c>
      <c r="I15">
        <f>'CRISPResso or CRISPResso2'!T114</f>
        <v>2017</v>
      </c>
      <c r="J15">
        <f>'CRISPResso or CRISPResso2'!U114</f>
        <v>42810</v>
      </c>
      <c r="K15" t="str">
        <f>'CRISPResso or CRISPResso2'!V114</f>
        <v>PMC5380076</v>
      </c>
      <c r="L15">
        <f>'CRISPResso or CRISPResso2'!W114</f>
        <v>0</v>
      </c>
      <c r="M15" t="str">
        <f>'CRISPResso or CRISPResso2'!X114</f>
        <v>10.1073/pnas.1620507114</v>
      </c>
      <c r="N15" t="s">
        <v>150</v>
      </c>
    </row>
    <row r="16" spans="2:24" x14ac:dyDescent="0.2">
      <c r="B16">
        <v>15</v>
      </c>
      <c r="C16">
        <f>'CRISPResso or CRISPResso2'!N106</f>
        <v>28691711</v>
      </c>
      <c r="D16" t="str">
        <f>'CRISPResso or CRISPResso2'!O106</f>
        <v>Generation and comparison of CRISPR-Cas9 and Cre-mediated genetically engineered mouse models of sarcoma</v>
      </c>
      <c r="E16" t="str">
        <f>'CRISPResso or CRISPResso2'!P106</f>
        <v>Huang J, Chen M, Whitley MJ, Kuo HC, Xu ES, Walens A, Mowery YM, Van Mater D, Eward WC, Cardona DM, Luo L, Ma Y, Lopez OM, Nelson CE, Robinson-Hamm JN, Reddy A, Dave SS, Gersbach CA, Dodd RD, Kirsch DG.</v>
      </c>
      <c r="F16" t="str">
        <f>'CRISPResso or CRISPResso2'!Q106</f>
        <v>Nat Commun. 2017 Jul 10;8:15999. doi: 10.1038/ncomms15999.</v>
      </c>
      <c r="G16" t="str">
        <f>'CRISPResso or CRISPResso2'!R106</f>
        <v>Huang J</v>
      </c>
      <c r="H16" t="str">
        <f>'CRISPResso or CRISPResso2'!S106</f>
        <v>Nat Commun</v>
      </c>
      <c r="I16">
        <f>'CRISPResso or CRISPResso2'!T106</f>
        <v>2017</v>
      </c>
      <c r="J16">
        <f>'CRISPResso or CRISPResso2'!U106</f>
        <v>42927</v>
      </c>
      <c r="K16" t="str">
        <f>'CRISPResso or CRISPResso2'!V106</f>
        <v>PMC5508130</v>
      </c>
      <c r="L16">
        <f>'CRISPResso or CRISPResso2'!W106</f>
        <v>0</v>
      </c>
      <c r="M16" t="str">
        <f>'CRISPResso or CRISPResso2'!X106</f>
        <v>10.1038/ncomms15999</v>
      </c>
      <c r="N16" t="s">
        <v>2801</v>
      </c>
    </row>
    <row r="17" spans="2:18" x14ac:dyDescent="0.2">
      <c r="B17">
        <v>16</v>
      </c>
      <c r="C17">
        <f>'CRISPResso or CRISPResso2'!N112</f>
        <v>28351759</v>
      </c>
      <c r="D17" t="str">
        <f>'CRISPResso or CRISPResso2'!O112</f>
        <v>Simplified CRISPR tools for efficient genome editing and streamlined protocols for their delivery into mammalian cells and mouse zygotes</v>
      </c>
      <c r="E17" t="str">
        <f>'CRISPResso or CRISPResso2'!P112</f>
        <v>Jacobi AM, Rettig GR, Turk R, Collingwood MA, Zeiner SA, Quadros RM, Harms DW, Bonthuis PJ, Gregg C, Ohtsuka M, Gurumurthy CB, Behlke MA.</v>
      </c>
      <c r="F17" t="str">
        <f>'CRISPResso or CRISPResso2'!Q112</f>
        <v>Methods. 2017 May 15;121-122:16-28. doi: 10.1016/j.ymeth.2017.03.021. Epub 2017 Mar 27.</v>
      </c>
      <c r="G17" t="str">
        <f>'CRISPResso or CRISPResso2'!R112</f>
        <v>Jacobi AM</v>
      </c>
      <c r="H17" t="str">
        <f>'CRISPResso or CRISPResso2'!S112</f>
        <v>Methods</v>
      </c>
      <c r="I17">
        <f>'CRISPResso or CRISPResso2'!T112</f>
        <v>2017</v>
      </c>
      <c r="J17">
        <f>'CRISPResso or CRISPResso2'!U112</f>
        <v>42824</v>
      </c>
      <c r="K17" t="str">
        <f>'CRISPResso or CRISPResso2'!V112</f>
        <v>PMC5761324</v>
      </c>
      <c r="L17" t="str">
        <f>'CRISPResso or CRISPResso2'!W112</f>
        <v>NIHMS863106</v>
      </c>
      <c r="M17" t="str">
        <f>'CRISPResso or CRISPResso2'!X112</f>
        <v>10.1016/j.ymeth.2017.03.021</v>
      </c>
      <c r="N17" t="s">
        <v>153</v>
      </c>
      <c r="P17" t="s">
        <v>2799</v>
      </c>
      <c r="Q17" t="s">
        <v>2800</v>
      </c>
      <c r="R17" t="s">
        <v>2814</v>
      </c>
    </row>
    <row r="18" spans="2:18" x14ac:dyDescent="0.2">
      <c r="B18">
        <v>17</v>
      </c>
      <c r="C18">
        <f>'CRISPResso or CRISPResso2'!N113</f>
        <v>28345006</v>
      </c>
      <c r="D18" t="str">
        <f>'CRISPResso or CRISPResso2'!O113</f>
        <v>Genome-wide Specificity of Highly Efficient TALENs and CRISPR/Cas9 for T Cell Receptor Modification</v>
      </c>
      <c r="E18" t="str">
        <f>'CRISPResso or CRISPResso2'!P113</f>
        <v>Knipping F, Osborn MJ, Petri K, Tolar J, Glimm H, von Kalle C, Schmidt M, Gabriel R.</v>
      </c>
      <c r="F18" t="str">
        <f>'CRISPResso or CRISPResso2'!Q113</f>
        <v>Mol Ther Methods Clin Dev. 2017 Feb 12;4:213-224. doi: 10.1016/j.omtm.2017.01.005. eCollection 2017 Mar 17.</v>
      </c>
      <c r="G18" t="str">
        <f>'CRISPResso or CRISPResso2'!R113</f>
        <v>Knipping F</v>
      </c>
      <c r="H18" t="str">
        <f>'CRISPResso or CRISPResso2'!S113</f>
        <v>Mol Ther Methods Clin Dev</v>
      </c>
      <c r="I18">
        <f>'CRISPResso or CRISPResso2'!T113</f>
        <v>2017</v>
      </c>
      <c r="J18">
        <f>'CRISPResso or CRISPResso2'!U113</f>
        <v>42822</v>
      </c>
      <c r="K18" t="str">
        <f>'CRISPResso or CRISPResso2'!V113</f>
        <v>PMC5363317</v>
      </c>
      <c r="L18">
        <f>'CRISPResso or CRISPResso2'!W113</f>
        <v>0</v>
      </c>
      <c r="M18" t="str">
        <f>'CRISPResso or CRISPResso2'!X113</f>
        <v>10.1016/j.omtm.2017.01.005</v>
      </c>
      <c r="N18" t="s">
        <v>2801</v>
      </c>
      <c r="P18" t="s">
        <v>2767</v>
      </c>
      <c r="Q18">
        <f>COUNTIF($N:$N,P18)</f>
        <v>1</v>
      </c>
      <c r="R18">
        <f>SUM(Q18:Q26)</f>
        <v>137</v>
      </c>
    </row>
    <row r="19" spans="2:18" x14ac:dyDescent="0.2">
      <c r="B19">
        <v>18</v>
      </c>
      <c r="C19">
        <f>'CRISPResso or CRISPResso2'!N103</f>
        <v>28840077</v>
      </c>
      <c r="D19" t="str">
        <f>'CRISPResso or CRISPResso2'!O103</f>
        <v>Engineering CRISPR-Cpf1 crRNAs and mRNAs to maximize genome editing efficiency</v>
      </c>
      <c r="E19" t="str">
        <f>'CRISPResso or CRISPResso2'!P103</f>
        <v>Li B, Zhao W, Luo X, Zhang X, Li C, Zeng C, Dong Y.</v>
      </c>
      <c r="F19" t="str">
        <f>'CRISPResso or CRISPResso2'!Q103</f>
        <v>Nat Biomed Eng. 2017 May;1(5):0066. doi: 10.1038/s41551-017-0066. Epub 2017 May 10.</v>
      </c>
      <c r="G19" t="str">
        <f>'CRISPResso or CRISPResso2'!R103</f>
        <v>Li B</v>
      </c>
      <c r="H19" t="str">
        <f>'CRISPResso or CRISPResso2'!S103</f>
        <v>Nat Biomed Eng</v>
      </c>
      <c r="I19">
        <f>'CRISPResso or CRISPResso2'!T103</f>
        <v>2017</v>
      </c>
      <c r="J19">
        <f>'CRISPResso or CRISPResso2'!U103</f>
        <v>42973</v>
      </c>
      <c r="K19" t="str">
        <f>'CRISPResso or CRISPResso2'!V103</f>
        <v>PMC5562407</v>
      </c>
      <c r="L19" t="str">
        <f>'CRISPResso or CRISPResso2'!W103</f>
        <v>NIHMS863051</v>
      </c>
      <c r="M19" t="str">
        <f>'CRISPResso or CRISPResso2'!X103</f>
        <v>10.1038/s41551-017-0066</v>
      </c>
      <c r="N19" t="s">
        <v>2801</v>
      </c>
      <c r="P19" s="1" t="s">
        <v>2768</v>
      </c>
      <c r="Q19">
        <f t="shared" ref="Q19:Q26" si="0">COUNTIF($N:$N,P19)</f>
        <v>8</v>
      </c>
    </row>
    <row r="20" spans="2:18" x14ac:dyDescent="0.2">
      <c r="B20">
        <v>19</v>
      </c>
      <c r="C20">
        <f>'CRISPResso or CRISPResso2'!N96</f>
        <v>29234012</v>
      </c>
      <c r="D20" t="str">
        <f>'CRISPResso or CRISPResso2'!O96</f>
        <v>Structural basis for genome wide recognition of 5-bp GC motifs by SMAD transcription factors</v>
      </c>
      <c r="E20" t="str">
        <f>'CRISPResso or CRISPResso2'!P96</f>
        <v>Martin-Malpartida P, Batet M, Kaczmarska Z, Freier R, Gomes T, Arag√≥n E, Zou Y, Wang Q, Xi Q, Ruiz L, Vea A, M√°rquez JA, Massagu√© J, Macias MJ.</v>
      </c>
      <c r="F20" t="str">
        <f>'CRISPResso or CRISPResso2'!Q96</f>
        <v>Nat Commun. 2017 Dec 12;8(1):2070. doi: 10.1038/s41467-017-02054-6.</v>
      </c>
      <c r="G20" t="str">
        <f>'CRISPResso or CRISPResso2'!R96</f>
        <v>Martin-Malpartida P</v>
      </c>
      <c r="H20" t="str">
        <f>'CRISPResso or CRISPResso2'!S96</f>
        <v>Nat Commun</v>
      </c>
      <c r="I20">
        <f>'CRISPResso or CRISPResso2'!T96</f>
        <v>2017</v>
      </c>
      <c r="J20">
        <f>'CRISPResso or CRISPResso2'!U96</f>
        <v>43083</v>
      </c>
      <c r="K20" t="str">
        <f>'CRISPResso or CRISPResso2'!V96</f>
        <v>PMC5727232</v>
      </c>
      <c r="L20">
        <f>'CRISPResso or CRISPResso2'!W96</f>
        <v>0</v>
      </c>
      <c r="M20" t="str">
        <f>'CRISPResso or CRISPResso2'!X96</f>
        <v>10.1038/s41467-017-02054-6</v>
      </c>
      <c r="N20" t="s">
        <v>2801</v>
      </c>
      <c r="P20" t="s">
        <v>149</v>
      </c>
      <c r="Q20">
        <f t="shared" si="0"/>
        <v>22</v>
      </c>
    </row>
    <row r="21" spans="2:18" x14ac:dyDescent="0.2">
      <c r="B21">
        <v>20</v>
      </c>
      <c r="C21">
        <f>'CRISPResso or CRISPResso2'!N108</f>
        <v>28444193</v>
      </c>
      <c r="D21" t="str">
        <f>'CRISPResso or CRISPResso2'!O108</f>
        <v>Quantitative assessment of timing, efficiency, specificity and genetic mosaicism of CRISPR/Cas9-mediated gene editing of hemoglobin beta gene in rhesus monkey embryos</v>
      </c>
      <c r="E21" t="str">
        <f>'CRISPResso or CRISPResso2'!P108</f>
        <v>Midic U, Hung PH, Vincent KA, Goheen B, Schupp PG, Chen DD, Bauer DE, VandeVoort CA, Latham KE.</v>
      </c>
      <c r="F21" t="str">
        <f>'CRISPResso or CRISPResso2'!Q108</f>
        <v>Hum Mol Genet. 2017 Jul 15;26(14):2678-2689. doi: 10.1093/hmg/ddx154.</v>
      </c>
      <c r="G21" t="str">
        <f>'CRISPResso or CRISPResso2'!R108</f>
        <v>Midic U</v>
      </c>
      <c r="H21" t="str">
        <f>'CRISPResso or CRISPResso2'!S108</f>
        <v>Hum Mol Genet</v>
      </c>
      <c r="I21">
        <f>'CRISPResso or CRISPResso2'!T108</f>
        <v>2017</v>
      </c>
      <c r="J21">
        <f>'CRISPResso or CRISPResso2'!U108</f>
        <v>42852</v>
      </c>
      <c r="K21" t="str">
        <f>'CRISPResso or CRISPResso2'!V108</f>
        <v>PMC5886216</v>
      </c>
      <c r="L21">
        <f>'CRISPResso or CRISPResso2'!W108</f>
        <v>0</v>
      </c>
      <c r="M21" t="str">
        <f>'CRISPResso or CRISPResso2'!X108</f>
        <v>10.1093/hmg/ddx154</v>
      </c>
      <c r="N21" t="s">
        <v>151</v>
      </c>
      <c r="P21" t="s">
        <v>2801</v>
      </c>
      <c r="Q21">
        <f t="shared" si="0"/>
        <v>44</v>
      </c>
    </row>
    <row r="22" spans="2:18" x14ac:dyDescent="0.2">
      <c r="B22">
        <v>21</v>
      </c>
      <c r="C22">
        <f>'CRISPResso or CRISPResso2'!N107</f>
        <v>28453368</v>
      </c>
      <c r="D22" t="str">
        <f>'CRISPResso or CRISPResso2'!O107</f>
        <v>Establishment of expanded and streamlined pipeline of PITCh knock-in - a web-based design tool for MMEJ-mediated gene knock-in, PITCh designer, and the variations of PITCh, PITCh-TG and PITCh-KIKO</v>
      </c>
      <c r="E22" t="str">
        <f>'CRISPResso or CRISPResso2'!P107</f>
        <v>Nakamae K, Nishimura Y, Takenaga M, Nakade S, Sakamoto N, Ide H, Sakuma T, Yamamoto T.</v>
      </c>
      <c r="F22" t="str">
        <f>'CRISPResso or CRISPResso2'!Q107</f>
        <v>Bioengineered. 2017 May 4;8(3):302-308. doi: 10.1080/21655979.2017.1313645. Epub 2017 Apr 28.</v>
      </c>
      <c r="G22" t="str">
        <f>'CRISPResso or CRISPResso2'!R107</f>
        <v>Nakamae K</v>
      </c>
      <c r="H22" t="str">
        <f>'CRISPResso or CRISPResso2'!S107</f>
        <v>Bioengineered</v>
      </c>
      <c r="I22">
        <f>'CRISPResso or CRISPResso2'!T107</f>
        <v>2017</v>
      </c>
      <c r="J22">
        <f>'CRISPResso or CRISPResso2'!U107</f>
        <v>42854</v>
      </c>
      <c r="K22" t="str">
        <f>'CRISPResso or CRISPResso2'!V107</f>
        <v>PMC5470537</v>
      </c>
      <c r="L22">
        <f>'CRISPResso or CRISPResso2'!W107</f>
        <v>0</v>
      </c>
      <c r="M22" t="str">
        <f>'CRISPResso or CRISPResso2'!X107</f>
        <v>10.1080/21655979.2017.1313645</v>
      </c>
      <c r="N22" t="s">
        <v>153</v>
      </c>
      <c r="P22" t="s">
        <v>150</v>
      </c>
      <c r="Q22">
        <f t="shared" si="0"/>
        <v>14</v>
      </c>
    </row>
    <row r="23" spans="2:18" x14ac:dyDescent="0.2">
      <c r="B23">
        <v>22</v>
      </c>
      <c r="C23">
        <f>'CRISPResso or CRISPResso2'!N95</f>
        <v>29239838</v>
      </c>
      <c r="D23" t="str">
        <f>'CRISPResso or CRISPResso2'!O95</f>
        <v>Mediator Kinase Phosphorylation of STAT1 S727 Promotes Growth of Neoplasms With JAK-STAT Activation</v>
      </c>
      <c r="E23" t="str">
        <f>'CRISPResso or CRISPResso2'!P95</f>
        <v>Nitulescu II, Meyer SC, Wen QJ, Crispino JD, Lemieux ME, Levine RL, Pelish HE, Shair MD.</v>
      </c>
      <c r="F23" t="str">
        <f>'CRISPResso or CRISPResso2'!Q95</f>
        <v>EBioMedicine. 2017 Dec;26:112-125. doi: 10.1016/j.ebiom.2017.11.013. Epub 2017 Nov 21.</v>
      </c>
      <c r="G23" t="str">
        <f>'CRISPResso or CRISPResso2'!R95</f>
        <v>Nitulescu II</v>
      </c>
      <c r="H23" t="str">
        <f>'CRISPResso or CRISPResso2'!S95</f>
        <v>EBioMedicine</v>
      </c>
      <c r="I23">
        <f>'CRISPResso or CRISPResso2'!T95</f>
        <v>2017</v>
      </c>
      <c r="J23">
        <f>'CRISPResso or CRISPResso2'!U95</f>
        <v>43084</v>
      </c>
      <c r="K23" t="str">
        <f>'CRISPResso or CRISPResso2'!V95</f>
        <v>PMC5832629</v>
      </c>
      <c r="L23">
        <f>'CRISPResso or CRISPResso2'!W95</f>
        <v>0</v>
      </c>
      <c r="M23" t="str">
        <f>'CRISPResso or CRISPResso2'!X95</f>
        <v>10.1016/j.ebiom.2017.11.013</v>
      </c>
      <c r="N23" t="s">
        <v>2801</v>
      </c>
      <c r="P23" t="s">
        <v>151</v>
      </c>
      <c r="Q23">
        <f t="shared" si="0"/>
        <v>24</v>
      </c>
    </row>
    <row r="24" spans="2:18" x14ac:dyDescent="0.2">
      <c r="B24">
        <v>23</v>
      </c>
      <c r="C24">
        <f>'CRISPResso or CRISPResso2'!N120</f>
        <v>27559154</v>
      </c>
      <c r="D24" t="str">
        <f>'CRISPResso or CRISPResso2'!O120</f>
        <v>Cas-analyzer: an online tool for assessing genome editing results using NGS data</v>
      </c>
      <c r="E24" t="str">
        <f>'CRISPResso or CRISPResso2'!P120</f>
        <v>Park J, Lim K, Kim JS, Bae S.</v>
      </c>
      <c r="F24" t="str">
        <f>'CRISPResso or CRISPResso2'!Q120</f>
        <v>Bioinformatics. 2017 Jan 15;33(2):286-288. doi: 10.1093/bioinformatics/btw561. Epub 2016 Aug 24.</v>
      </c>
      <c r="G24" t="str">
        <f>'CRISPResso or CRISPResso2'!R120</f>
        <v>Park J</v>
      </c>
      <c r="H24" t="str">
        <f>'CRISPResso or CRISPResso2'!S120</f>
        <v>Bioinformatics</v>
      </c>
      <c r="I24">
        <f>'CRISPResso or CRISPResso2'!T120</f>
        <v>2017</v>
      </c>
      <c r="J24">
        <f>'CRISPResso or CRISPResso2'!U120</f>
        <v>42608</v>
      </c>
      <c r="K24" t="str">
        <f>'CRISPResso or CRISPResso2'!V120</f>
        <v>PMC5254075</v>
      </c>
      <c r="L24">
        <f>'CRISPResso or CRISPResso2'!W120</f>
        <v>0</v>
      </c>
      <c r="M24" t="str">
        <f>'CRISPResso or CRISPResso2'!X120</f>
        <v>10.1093/bioinformatics/btw561</v>
      </c>
      <c r="N24" t="s">
        <v>154</v>
      </c>
      <c r="P24" t="s">
        <v>154</v>
      </c>
      <c r="Q24">
        <f t="shared" si="0"/>
        <v>6</v>
      </c>
    </row>
    <row r="25" spans="2:18" x14ac:dyDescent="0.2">
      <c r="B25">
        <v>24</v>
      </c>
      <c r="C25">
        <f>'CRISPResso or CRISPResso2'!N97</f>
        <v>29198524</v>
      </c>
      <c r="D25" t="str">
        <f>'CRISPResso or CRISPResso2'!O97</f>
        <v>Single-Cell Transcriptomic Analysis of Primary and Metastatic Tumor Ecosystems in Head and Neck Cancer</v>
      </c>
      <c r="E25" t="str">
        <f>'CRISPResso or CRISPResso2'!P97</f>
        <v>Puram SV, Tirosh I, Parikh AS, Patel AP, Yizhak K, Gillespie S, Rodman C, Luo CL, Mroz EA, Emerick KS, Deschler DG, Varvares MA, Mylvaganam R, Rozenblatt-Rosen O, Rocco JW, Faquin WC, Lin DT, Regev A, Bernstein BE.</v>
      </c>
      <c r="F25" t="str">
        <f>'CRISPResso or CRISPResso2'!Q97</f>
        <v>Cell. 2017 Dec 14;171(7):1611-1624.e24. doi: 10.1016/j.cell.2017.10.044. Epub 2017 Nov 30.</v>
      </c>
      <c r="G25" t="str">
        <f>'CRISPResso or CRISPResso2'!R97</f>
        <v>Puram SV</v>
      </c>
      <c r="H25" t="str">
        <f>'CRISPResso or CRISPResso2'!S97</f>
        <v>Cell</v>
      </c>
      <c r="I25">
        <f>'CRISPResso or CRISPResso2'!T97</f>
        <v>2017</v>
      </c>
      <c r="J25">
        <f>'CRISPResso or CRISPResso2'!U97</f>
        <v>43074</v>
      </c>
      <c r="K25" t="str">
        <f>'CRISPResso or CRISPResso2'!V97</f>
        <v>PMC5878932</v>
      </c>
      <c r="L25" t="str">
        <f>'CRISPResso or CRISPResso2'!W97</f>
        <v>NIHMS950993</v>
      </c>
      <c r="M25" t="str">
        <f>'CRISPResso or CRISPResso2'!X97</f>
        <v>10.1016/j.cell.2017.10.044</v>
      </c>
      <c r="N25" t="s">
        <v>151</v>
      </c>
      <c r="P25" t="s">
        <v>155</v>
      </c>
      <c r="Q25">
        <f t="shared" si="0"/>
        <v>3</v>
      </c>
    </row>
    <row r="26" spans="2:18" x14ac:dyDescent="0.2">
      <c r="B26">
        <v>25</v>
      </c>
      <c r="C26">
        <f>'CRISPResso or CRISPResso2'!N104</f>
        <v>28785016</v>
      </c>
      <c r="D26" t="str">
        <f>'CRISPResso or CRISPResso2'!O104</f>
        <v>ssAAVs containing cassettes encoding SaCas9 and guides targeting hepatitis B virus inactivate replication of the virus in cultured cells</v>
      </c>
      <c r="E26" t="str">
        <f>'CRISPResso or CRISPResso2'!P104</f>
        <v>Scott T, Moyo B, Nicholson S, Maepa MB, Watashi K, Ely A, Weinberg MS, Arbuthnot P.</v>
      </c>
      <c r="F26" t="str">
        <f>'CRISPResso or CRISPResso2'!Q104</f>
        <v>Sci Rep. 2017 Aug 7;7(1):7401. doi: 10.1038/s41598-017-07642-6.</v>
      </c>
      <c r="G26" t="str">
        <f>'CRISPResso or CRISPResso2'!R104</f>
        <v>Scott T</v>
      </c>
      <c r="H26" t="str">
        <f>'CRISPResso or CRISPResso2'!S104</f>
        <v>Sci Rep</v>
      </c>
      <c r="I26">
        <f>'CRISPResso or CRISPResso2'!T104</f>
        <v>2017</v>
      </c>
      <c r="J26">
        <f>'CRISPResso or CRISPResso2'!U104</f>
        <v>42956</v>
      </c>
      <c r="K26" t="str">
        <f>'CRISPResso or CRISPResso2'!V104</f>
        <v>PMC5547162</v>
      </c>
      <c r="L26">
        <f>'CRISPResso or CRISPResso2'!W104</f>
        <v>0</v>
      </c>
      <c r="M26" t="str">
        <f>'CRISPResso or CRISPResso2'!X104</f>
        <v>10.1038/s41598-017-07642-6</v>
      </c>
      <c r="N26" t="s">
        <v>150</v>
      </c>
      <c r="P26" t="s">
        <v>153</v>
      </c>
      <c r="Q26">
        <f t="shared" si="0"/>
        <v>15</v>
      </c>
    </row>
    <row r="27" spans="2:18" x14ac:dyDescent="0.2">
      <c r="B27">
        <v>26</v>
      </c>
      <c r="C27">
        <f>'CRISPResso or CRISPResso2'!N99</f>
        <v>29153843</v>
      </c>
      <c r="D27" t="str">
        <f>'CRISPResso or CRISPResso2'!O99</f>
        <v>Aberrant Activation of a Gastrointestinal Transcriptional Circuit in Prostate Cancer Mediates Castration Resistance</v>
      </c>
      <c r="E27" t="str">
        <f>'CRISPResso or CRISPResso2'!P99</f>
        <v>Shukla S, Cyrta J, Murphy DA, Walczak EG, Ran L, Agrawal P, Xie Y, Chen Y, Wang S, Zhan Y, Li D, Wong EWP, Sboner A, Beltran H, Mosquera JM, Sher J, Cao Z, Wongvipat J, Koche RP, Gopalan A, Zheng D, Rubin MA, Scher HI, Chi P, Chen Y.</v>
      </c>
      <c r="F27" t="str">
        <f>'CRISPResso or CRISPResso2'!Q99</f>
        <v>Cancer Cell. 2017 Dec 11;32(6):792-806.e7. doi: 10.1016/j.ccell.2017.10.008. Epub 2017 Nov 16.</v>
      </c>
      <c r="G27" t="str">
        <f>'CRISPResso or CRISPResso2'!R99</f>
        <v>Shukla S</v>
      </c>
      <c r="H27" t="str">
        <f>'CRISPResso or CRISPResso2'!S99</f>
        <v>Cancer Cell</v>
      </c>
      <c r="I27">
        <f>'CRISPResso or CRISPResso2'!T99</f>
        <v>2017</v>
      </c>
      <c r="J27">
        <f>'CRISPResso or CRISPResso2'!U99</f>
        <v>43060</v>
      </c>
      <c r="K27" t="str">
        <f>'CRISPResso or CRISPResso2'!V99</f>
        <v>PMC5728174</v>
      </c>
      <c r="L27" t="str">
        <f>'CRISPResso or CRISPResso2'!W99</f>
        <v>NIHMS914919</v>
      </c>
      <c r="M27" t="str">
        <f>'CRISPResso or CRISPResso2'!X99</f>
        <v>10.1016/j.ccell.2017.10.008</v>
      </c>
      <c r="N27" t="s">
        <v>2801</v>
      </c>
    </row>
    <row r="28" spans="2:18" x14ac:dyDescent="0.2">
      <c r="B28">
        <v>27</v>
      </c>
      <c r="C28">
        <f>'CRISPResso or CRISPResso2'!N115</f>
        <v>28291770</v>
      </c>
      <c r="D28" t="str">
        <f>'CRISPResso or CRISPResso2'!O115</f>
        <v>Nrl knockdown by AAV-delivered CRISPR/Cas9 prevents retinal degeneration in mice</v>
      </c>
      <c r="E28" t="str">
        <f>'CRISPResso or CRISPResso2'!P115</f>
        <v>Yu W, Mookherjee S, Chaitankar V, Hiriyanna S, Kim JW, Brooks M, Ataeijannati Y, Sun X, Dong L, Li T, Swaroop A, Wu Z.</v>
      </c>
      <c r="F28" t="str">
        <f>'CRISPResso or CRISPResso2'!Q115</f>
        <v>Nat Commun. 2017 Mar 14;8:14716. doi: 10.1038/ncomms14716.</v>
      </c>
      <c r="G28" t="str">
        <f>'CRISPResso or CRISPResso2'!R115</f>
        <v>Yu W</v>
      </c>
      <c r="H28" t="str">
        <f>'CRISPResso or CRISPResso2'!S115</f>
        <v>Nat Commun</v>
      </c>
      <c r="I28">
        <f>'CRISPResso or CRISPResso2'!T115</f>
        <v>2017</v>
      </c>
      <c r="J28">
        <f>'CRISPResso or CRISPResso2'!U115</f>
        <v>42809</v>
      </c>
      <c r="K28" t="str">
        <f>'CRISPResso or CRISPResso2'!V115</f>
        <v>PMC5355895</v>
      </c>
      <c r="L28">
        <f>'CRISPResso or CRISPResso2'!W115</f>
        <v>0</v>
      </c>
      <c r="M28" t="str">
        <f>'CRISPResso or CRISPResso2'!X115</f>
        <v>10.1038/ncomms14716</v>
      </c>
      <c r="N28" t="s">
        <v>2801</v>
      </c>
    </row>
    <row r="29" spans="2:18" x14ac:dyDescent="0.2">
      <c r="B29">
        <v>28</v>
      </c>
      <c r="C29">
        <f>'CRISPResso or CRISPResso2'!N65</f>
        <v>30271937</v>
      </c>
      <c r="D29" t="str">
        <f>'CRISPResso or CRISPResso2'!O65</f>
        <v>Increasing Cas9-mediated homology-directed repair efficiency through covalent tethering of DNA repair template</v>
      </c>
      <c r="E29" t="str">
        <f>'CRISPResso or CRISPResso2'!P65</f>
        <v>Aird EJ, Lovendahl KN, St Martin A, Harris RS, Gordon WR.</v>
      </c>
      <c r="F29" t="str">
        <f>'CRISPResso or CRISPResso2'!Q65</f>
        <v>Commun Biol. 2018 May 31;1:54. doi: 10.1038/s42003-018-0054-2. eCollection 2018.</v>
      </c>
      <c r="G29" t="str">
        <f>'CRISPResso or CRISPResso2'!R65</f>
        <v>Aird EJ</v>
      </c>
      <c r="H29" t="str">
        <f>'CRISPResso or CRISPResso2'!S65</f>
        <v>Commun Biol</v>
      </c>
      <c r="I29">
        <f>'CRISPResso or CRISPResso2'!T65</f>
        <v>2018</v>
      </c>
      <c r="J29">
        <f>'CRISPResso or CRISPResso2'!U65</f>
        <v>43375</v>
      </c>
      <c r="K29" t="str">
        <f>'CRISPResso or CRISPResso2'!V65</f>
        <v>PMC6123678</v>
      </c>
      <c r="L29">
        <f>'CRISPResso or CRISPResso2'!W65</f>
        <v>0</v>
      </c>
      <c r="M29" t="str">
        <f>'CRISPResso or CRISPResso2'!X65</f>
        <v>10.1038/s42003-018-0054-2</v>
      </c>
      <c r="N29" t="s">
        <v>149</v>
      </c>
    </row>
    <row r="30" spans="2:18" x14ac:dyDescent="0.2">
      <c r="B30">
        <v>29</v>
      </c>
      <c r="C30">
        <f>'CRISPResso or CRISPResso2'!N68</f>
        <v>30209390</v>
      </c>
      <c r="D30" t="str">
        <f>'CRISPResso or CRISPResso2'!O68</f>
        <v>In vivo CRISPR editing with no detectable genome-wide off-target mutations</v>
      </c>
      <c r="E30" t="str">
        <f>'CRISPResso or CRISPResso2'!P68</f>
        <v>Akcakaya P, Bobbin ML, Guo JA, Malagon-Lopez J, Clement K, Garcia SP, Fellows MD, Porritt MJ, Firth MA, Carreras A, Baccega T, Seeliger F, Bjursell M, Tsai SQ, Nguyen NT, Nitsch R, Mayr LM, Pinello L, Bohlooly-Y M, Aryee MJ, Maresca M, Joung JK.</v>
      </c>
      <c r="F30" t="str">
        <f>'CRISPResso or CRISPResso2'!Q68</f>
        <v>Nature. 2018 Sep;561(7723):416-419. doi: 10.1038/s41586-018-0500-9. Epub 2018 Sep 12.</v>
      </c>
      <c r="G30" t="str">
        <f>'CRISPResso or CRISPResso2'!R68</f>
        <v>Akcakaya P</v>
      </c>
      <c r="H30" t="str">
        <f>'CRISPResso or CRISPResso2'!S68</f>
        <v>Nature</v>
      </c>
      <c r="I30">
        <f>'CRISPResso or CRISPResso2'!T68</f>
        <v>2018</v>
      </c>
      <c r="J30">
        <f>'CRISPResso or CRISPResso2'!U68</f>
        <v>43357</v>
      </c>
      <c r="K30" t="str">
        <f>'CRISPResso or CRISPResso2'!V68</f>
        <v>PMC6194229</v>
      </c>
      <c r="L30" t="str">
        <f>'CRISPResso or CRISPResso2'!W68</f>
        <v>NIHMS1500756</v>
      </c>
      <c r="M30" t="str">
        <f>'CRISPResso or CRISPResso2'!X68</f>
        <v>10.1038/s41586-018-0500-9</v>
      </c>
      <c r="N30" t="s">
        <v>150</v>
      </c>
    </row>
    <row r="31" spans="2:18" x14ac:dyDescent="0.2">
      <c r="B31">
        <v>30</v>
      </c>
      <c r="C31">
        <f>'CRISPResso or CRISPResso2'!N81</f>
        <v>29765551</v>
      </c>
      <c r="D31" t="str">
        <f>'CRISPResso or CRISPResso2'!O81</f>
        <v>Functional significance of co-occurring mutations in PIK3CA and MAP3K1 in breast cancer</v>
      </c>
      <c r="E31" t="str">
        <f>'CRISPResso or CRISPResso2'!P81</f>
        <v>Avivar-Valderas A, McEwen R, Taheri-Ghahfarokhi A, Carnevalli LS, Hardaker EL, Maresca M, Hudson K, Harrington EA, Cruzalegui F.</v>
      </c>
      <c r="F31" t="str">
        <f>'CRISPResso or CRISPResso2'!Q81</f>
        <v>Oncotarget. 2018 Apr 20;9(30):21444-21458. doi: 10.18632/oncotarget.25118. eCollection 2018 Apr 20.</v>
      </c>
      <c r="G31" t="str">
        <f>'CRISPResso or CRISPResso2'!R81</f>
        <v>Avivar-Valderas A</v>
      </c>
      <c r="H31" t="str">
        <f>'CRISPResso or CRISPResso2'!S81</f>
        <v>Oncotarget</v>
      </c>
      <c r="I31">
        <f>'CRISPResso or CRISPResso2'!T81</f>
        <v>2018</v>
      </c>
      <c r="J31">
        <f>'CRISPResso or CRISPResso2'!U81</f>
        <v>43237</v>
      </c>
      <c r="K31" t="str">
        <f>'CRISPResso or CRISPResso2'!V81</f>
        <v>PMC5940413</v>
      </c>
      <c r="L31">
        <f>'CRISPResso or CRISPResso2'!W81</f>
        <v>0</v>
      </c>
      <c r="M31" t="str">
        <f>'CRISPResso or CRISPResso2'!X81</f>
        <v>10.18632/oncotarget.25118</v>
      </c>
      <c r="N31" t="s">
        <v>151</v>
      </c>
    </row>
    <row r="32" spans="2:18" x14ac:dyDescent="0.2">
      <c r="B32">
        <v>31</v>
      </c>
      <c r="C32">
        <f>'CRISPResso or CRISPResso2'!N69</f>
        <v>30126372</v>
      </c>
      <c r="D32" t="str">
        <f>'CRISPResso or CRISPResso2'!O69</f>
        <v>Rscreenorm: normalization of CRISPR and siRNA screen data for more reproducible hit selection</v>
      </c>
      <c r="E32" t="str">
        <f>'CRISPResso or CRISPResso2'!P69</f>
        <v>Bachas C, Hodzic J, van der Mijn JC, Stoepker C, Verheul HMW, Wolthuis RMF, Felley-Bosco E, van Wieringen WN, van Beusechem VW, Brakenhoff RH, de Menezes RX.</v>
      </c>
      <c r="F32" t="str">
        <f>'CRISPResso or CRISPResso2'!Q69</f>
        <v>BMC Bioinformatics. 2018 Aug 20;19(1):301. doi: 10.1186/s12859-018-2306-z.</v>
      </c>
      <c r="G32" t="str">
        <f>'CRISPResso or CRISPResso2'!R69</f>
        <v>Bachas C</v>
      </c>
      <c r="H32" t="str">
        <f>'CRISPResso or CRISPResso2'!S69</f>
        <v>BMC Bioinformatics</v>
      </c>
      <c r="I32">
        <f>'CRISPResso or CRISPResso2'!T69</f>
        <v>2018</v>
      </c>
      <c r="J32">
        <f>'CRISPResso or CRISPResso2'!U69</f>
        <v>43334</v>
      </c>
      <c r="K32" t="str">
        <f>'CRISPResso or CRISPResso2'!V69</f>
        <v>PMC6102854</v>
      </c>
      <c r="L32">
        <f>'CRISPResso or CRISPResso2'!W69</f>
        <v>0</v>
      </c>
      <c r="M32" t="str">
        <f>'CRISPResso or CRISPResso2'!X69</f>
        <v>10.1186/s12859-018-2306-z</v>
      </c>
      <c r="N32" t="s">
        <v>153</v>
      </c>
    </row>
    <row r="33" spans="2:14" x14ac:dyDescent="0.2">
      <c r="B33">
        <v>32</v>
      </c>
      <c r="C33">
        <f>'CRISPResso or CRISPResso2'!N90</f>
        <v>29500128</v>
      </c>
      <c r="D33" t="str">
        <f>'CRISPResso or CRISPResso2'!O90</f>
        <v>Therapeutic Genome Editing With CRISPR/Cas9 in a Humanized Mouse Model Ameliorates Œ±1-antitrypsin Deficiency Phenotype</v>
      </c>
      <c r="E33" t="str">
        <f>'CRISPResso or CRISPResso2'!P90</f>
        <v>Bjursell M, Porritt MJ, Ericson E, Taheri-Ghahfarokhi A, Clausen M, Magnusson L, Admyre T, Nitsch R, Mayr L, Aasehaug L, Seeliger F, Maresca M, Bohlooly-Y M, Wiseman J.</v>
      </c>
      <c r="F33" t="str">
        <f>'CRISPResso or CRISPResso2'!Q90</f>
        <v>EBioMedicine. 2018 Mar;29:104-111. doi: 10.1016/j.ebiom.2018.02.015. Epub 2018 Feb 19.</v>
      </c>
      <c r="G33" t="str">
        <f>'CRISPResso or CRISPResso2'!R90</f>
        <v>Bjursell M</v>
      </c>
      <c r="H33" t="str">
        <f>'CRISPResso or CRISPResso2'!S90</f>
        <v>EBioMedicine</v>
      </c>
      <c r="I33">
        <f>'CRISPResso or CRISPResso2'!T90</f>
        <v>2018</v>
      </c>
      <c r="J33">
        <f>'CRISPResso or CRISPResso2'!U90</f>
        <v>43163</v>
      </c>
      <c r="K33" t="str">
        <f>'CRISPResso or CRISPResso2'!V90</f>
        <v>PMC5925576</v>
      </c>
      <c r="L33">
        <f>'CRISPResso or CRISPResso2'!W90</f>
        <v>0</v>
      </c>
      <c r="M33" t="str">
        <f>'CRISPResso or CRISPResso2'!X90</f>
        <v>10.1016/j.ebiom.2018.02.015</v>
      </c>
      <c r="N33" t="s">
        <v>150</v>
      </c>
    </row>
    <row r="34" spans="2:14" x14ac:dyDescent="0.2">
      <c r="B34">
        <v>33</v>
      </c>
      <c r="C34">
        <f>'CRISPResso or CRISPResso2'!N89</f>
        <v>29538768</v>
      </c>
      <c r="D34" t="str">
        <f>'CRISPResso or CRISPResso2'!O89</f>
        <v>Easy quantification of template-directed CRISPR/Cas9 editing</v>
      </c>
      <c r="E34" t="str">
        <f>'CRISPResso or CRISPResso2'!P89</f>
        <v>Brinkman EK, Kousholt AN, Harmsen T, Leemans C, Chen T, Jonkers J, van Steensel B.</v>
      </c>
      <c r="F34" t="str">
        <f>'CRISPResso or CRISPResso2'!Q89</f>
        <v>Nucleic Acids Res. 2018 Jun 1;46(10):e58. doi: 10.1093/nar/gky164.</v>
      </c>
      <c r="G34" t="str">
        <f>'CRISPResso or CRISPResso2'!R89</f>
        <v>Brinkman EK</v>
      </c>
      <c r="H34" t="str">
        <f>'CRISPResso or CRISPResso2'!S89</f>
        <v>Nucleic Acids Res</v>
      </c>
      <c r="I34">
        <f>'CRISPResso or CRISPResso2'!T89</f>
        <v>2018</v>
      </c>
      <c r="J34">
        <f>'CRISPResso or CRISPResso2'!U89</f>
        <v>43174</v>
      </c>
      <c r="K34" t="str">
        <f>'CRISPResso or CRISPResso2'!V89</f>
        <v>PMC6007333</v>
      </c>
      <c r="L34">
        <f>'CRISPResso or CRISPResso2'!W89</f>
        <v>0</v>
      </c>
      <c r="M34" t="str">
        <f>'CRISPResso or CRISPResso2'!X89</f>
        <v>10.1093/nar/gky164</v>
      </c>
      <c r="N34" t="s">
        <v>153</v>
      </c>
    </row>
    <row r="35" spans="2:14" x14ac:dyDescent="0.2">
      <c r="B35">
        <v>34</v>
      </c>
      <c r="C35">
        <f>'CRISPResso or CRISPResso2'!N40</f>
        <v>31021199</v>
      </c>
      <c r="D35" t="str">
        <f>'CRISPResso or CRISPResso2'!O40</f>
        <v>Impact of Genetic Variation on CRISPR-Cas Targeting</v>
      </c>
      <c r="E35" t="str">
        <f>'CRISPResso or CRISPResso2'!P40</f>
        <v>Canver MC, Joung JK, Pinello L.</v>
      </c>
      <c r="F35" t="str">
        <f>'CRISPResso or CRISPResso2'!Q40</f>
        <v>CRISPR J. 2018 Apr;1(2):159-170. doi: 10.1089/crispr.2017.0016.</v>
      </c>
      <c r="G35" t="str">
        <f>'CRISPResso or CRISPResso2'!R40</f>
        <v>Canver MC</v>
      </c>
      <c r="H35" t="str">
        <f>'CRISPResso or CRISPResso2'!S40</f>
        <v>CRISPR J</v>
      </c>
      <c r="I35">
        <f>'CRISPResso or CRISPResso2'!T40</f>
        <v>2018</v>
      </c>
      <c r="J35">
        <f>'CRISPResso or CRISPResso2'!U40</f>
        <v>43581</v>
      </c>
      <c r="K35" t="str">
        <f>'CRISPResso or CRISPResso2'!V40</f>
        <v>PMC6319324</v>
      </c>
      <c r="L35">
        <f>'CRISPResso or CRISPResso2'!W40</f>
        <v>0</v>
      </c>
      <c r="M35" t="str">
        <f>'CRISPResso or CRISPResso2'!X40</f>
        <v>10.1089/crispr.2017.0016</v>
      </c>
      <c r="N35" t="s">
        <v>155</v>
      </c>
    </row>
    <row r="36" spans="2:14" x14ac:dyDescent="0.2">
      <c r="B36">
        <v>35</v>
      </c>
      <c r="C36">
        <f>'CRISPResso or CRISPResso2'!N86</f>
        <v>29651054</v>
      </c>
      <c r="D36" t="str">
        <f>'CRISPResso or CRISPResso2'!O86</f>
        <v>Integrated design, execution, and analysis of arrayed and pooled CRISPR genome-editing experiments</v>
      </c>
      <c r="E36" t="str">
        <f>'CRISPResso or CRISPResso2'!P86</f>
        <v>Canver MC, Haeussler M, Bauer DE, Orkin SH, Sanjana NE, Shalem O, Yuan GC, Zhang F, Concordet JP, Pinello L.</v>
      </c>
      <c r="F36" t="str">
        <f>'CRISPResso or CRISPResso2'!Q86</f>
        <v>Nat Protoc. 2018 May;13(5):946-986. doi: 10.1038/nprot.2018.005. Epub 2018 Apr 12.</v>
      </c>
      <c r="G36" t="str">
        <f>'CRISPResso or CRISPResso2'!R86</f>
        <v>Canver MC</v>
      </c>
      <c r="H36" t="str">
        <f>'CRISPResso or CRISPResso2'!S86</f>
        <v>Nat Protoc</v>
      </c>
      <c r="I36">
        <f>'CRISPResso or CRISPResso2'!T86</f>
        <v>2018</v>
      </c>
      <c r="J36">
        <f>'CRISPResso or CRISPResso2'!U86</f>
        <v>43204</v>
      </c>
      <c r="K36" t="str">
        <f>'CRISPResso or CRISPResso2'!V86</f>
        <v>PMC6182299</v>
      </c>
      <c r="L36" t="str">
        <f>'CRISPResso or CRISPResso2'!W86</f>
        <v>NIHMS961575</v>
      </c>
      <c r="M36" t="str">
        <f>'CRISPResso or CRISPResso2'!X86</f>
        <v>10.1038/nprot.2018.005</v>
      </c>
      <c r="N36" t="s">
        <v>153</v>
      </c>
    </row>
    <row r="37" spans="2:14" x14ac:dyDescent="0.2">
      <c r="B37">
        <v>36</v>
      </c>
      <c r="C37">
        <f>'CRISPResso or CRISPResso2'!N83</f>
        <v>29731168</v>
      </c>
      <c r="D37" t="str">
        <f>'CRISPResso or CRISPResso2'!O83</f>
        <v>Promoter of lncRNA Gene PVT1 Is a Tumor-Suppressor DNA Boundary Element</v>
      </c>
      <c r="E37" t="str">
        <f>'CRISPResso or CRISPResso2'!P83</f>
        <v>Cho SW, Xu J, Sun R, Mumbach MR, Carter AC, Chen YG, Yost KE, Kim J, He J, Nevins SA, Chin SF, Caldas C, Liu SJ, Horlbeck MA, Lim DA, Weissman JS, Curtis C, Chang HY.</v>
      </c>
      <c r="F37" t="str">
        <f>'CRISPResso or CRISPResso2'!Q83</f>
        <v>Cell. 2018 May 31;173(6):1398-1412.e22. doi: 10.1016/j.cell.2018.03.068. Epub 2018 May 3.</v>
      </c>
      <c r="G37" t="str">
        <f>'CRISPResso or CRISPResso2'!R83</f>
        <v>Cho SW</v>
      </c>
      <c r="H37" t="str">
        <f>'CRISPResso or CRISPResso2'!S83</f>
        <v>Cell</v>
      </c>
      <c r="I37">
        <f>'CRISPResso or CRISPResso2'!T83</f>
        <v>2018</v>
      </c>
      <c r="J37">
        <f>'CRISPResso or CRISPResso2'!U83</f>
        <v>43228</v>
      </c>
      <c r="K37" t="str">
        <f>'CRISPResso or CRISPResso2'!V83</f>
        <v>PMC5984165</v>
      </c>
      <c r="L37" t="str">
        <f>'CRISPResso or CRISPResso2'!W83</f>
        <v>NIHMS957310</v>
      </c>
      <c r="M37" t="str">
        <f>'CRISPResso or CRISPResso2'!X83</f>
        <v>10.1016/j.cell.2018.03.068</v>
      </c>
      <c r="N37" t="s">
        <v>2801</v>
      </c>
    </row>
    <row r="38" spans="2:14" x14ac:dyDescent="0.2">
      <c r="B38">
        <v>37</v>
      </c>
      <c r="C38">
        <f>'CRISPResso or CRISPResso2'!N76</f>
        <v>29979968</v>
      </c>
      <c r="D38" t="str">
        <f>'CRISPResso or CRISPResso2'!O76</f>
        <v>Enhanced Bacterial Immunity and Mammalian Genome Editing via RNA-Polymerase-Mediated Dislodging of Cas9 from Double-Strand DNA Breaks</v>
      </c>
      <c r="E38" t="str">
        <f>'CRISPResso or CRISPResso2'!P76</f>
        <v>Clarke R, Heler R, MacDougall MS, Yeo NC, Chavez A, Regan M, Hanakahi L, Church GM, Marraffini LA, Merrill BJ.</v>
      </c>
      <c r="F38" t="str">
        <f>'CRISPResso or CRISPResso2'!Q76</f>
        <v>Mol Cell. 2018 Jul 5;71(1):42-55.e8. doi: 10.1016/j.molcel.2018.06.005.</v>
      </c>
      <c r="G38" t="str">
        <f>'CRISPResso or CRISPResso2'!R76</f>
        <v>Clarke R</v>
      </c>
      <c r="H38" t="str">
        <f>'CRISPResso or CRISPResso2'!S76</f>
        <v>Mol Cell</v>
      </c>
      <c r="I38">
        <f>'CRISPResso or CRISPResso2'!T76</f>
        <v>2018</v>
      </c>
      <c r="J38">
        <f>'CRISPResso or CRISPResso2'!U76</f>
        <v>43288</v>
      </c>
      <c r="K38" t="str">
        <f>'CRISPResso or CRISPResso2'!V76</f>
        <v>PMC6063522</v>
      </c>
      <c r="L38" t="str">
        <f>'CRISPResso or CRISPResso2'!W76</f>
        <v>NIHMS974242</v>
      </c>
      <c r="M38" t="str">
        <f>'CRISPResso or CRISPResso2'!X76</f>
        <v>10.1016/j.molcel.2018.06.005</v>
      </c>
      <c r="N38" t="s">
        <v>151</v>
      </c>
    </row>
    <row r="39" spans="2:14" x14ac:dyDescent="0.2">
      <c r="B39">
        <v>38</v>
      </c>
      <c r="C39">
        <f>'CRISPResso or CRISPResso2'!N78</f>
        <v>29949956</v>
      </c>
      <c r="D39" t="str">
        <f>'CRISPResso or CRISPResso2'!O78</f>
        <v>AmpUMI: design and analysis of unique molecular identifiers for deep amplicon sequencing</v>
      </c>
      <c r="E39" t="str">
        <f>'CRISPResso or CRISPResso2'!P78</f>
        <v>Clement K, Farouni R, Bauer DE, Pinello L.</v>
      </c>
      <c r="F39" t="str">
        <f>'CRISPResso or CRISPResso2'!Q78</f>
        <v>Bioinformatics. 2018 Jul 1;34(13):i202-i210. doi: 10.1093/bioinformatics/bty264.</v>
      </c>
      <c r="G39" t="str">
        <f>'CRISPResso or CRISPResso2'!R78</f>
        <v>Clement K</v>
      </c>
      <c r="H39" t="str">
        <f>'CRISPResso or CRISPResso2'!S78</f>
        <v>Bioinformatics</v>
      </c>
      <c r="I39">
        <f>'CRISPResso or CRISPResso2'!T78</f>
        <v>2018</v>
      </c>
      <c r="J39">
        <f>'CRISPResso or CRISPResso2'!U78</f>
        <v>43280</v>
      </c>
      <c r="K39" t="str">
        <f>'CRISPResso or CRISPResso2'!V78</f>
        <v>PMC6022702</v>
      </c>
      <c r="L39">
        <f>'CRISPResso or CRISPResso2'!W78</f>
        <v>0</v>
      </c>
      <c r="M39" t="str">
        <f>'CRISPResso or CRISPResso2'!X78</f>
        <v>10.1093/bioinformatics/bty264</v>
      </c>
      <c r="N39" t="s">
        <v>153</v>
      </c>
    </row>
    <row r="40" spans="2:14" x14ac:dyDescent="0.2">
      <c r="B40">
        <v>39</v>
      </c>
      <c r="C40">
        <f>'CRISPResso or CRISPResso2'!N82</f>
        <v>29762716</v>
      </c>
      <c r="D40" t="str">
        <f>'CRISPResso or CRISPResso2'!O82</f>
        <v>CRISPOR: intuitive guide selection for CRISPR/Cas9 genome editing experiments and screens</v>
      </c>
      <c r="E40" t="str">
        <f>'CRISPResso or CRISPResso2'!P82</f>
        <v>Concordet JP, Haeussler M.</v>
      </c>
      <c r="F40" t="str">
        <f>'CRISPResso or CRISPResso2'!Q82</f>
        <v>Nucleic Acids Res. 2018 Jul 2;46(W1):W242-W245. doi: 10.1093/nar/gky354.</v>
      </c>
      <c r="G40" t="str">
        <f>'CRISPResso or CRISPResso2'!R82</f>
        <v>Concordet JP</v>
      </c>
      <c r="H40" t="str">
        <f>'CRISPResso or CRISPResso2'!S82</f>
        <v>Nucleic Acids Res</v>
      </c>
      <c r="I40">
        <f>'CRISPResso or CRISPResso2'!T82</f>
        <v>2018</v>
      </c>
      <c r="J40">
        <f>'CRISPResso or CRISPResso2'!U82</f>
        <v>43236</v>
      </c>
      <c r="K40" t="str">
        <f>'CRISPResso or CRISPResso2'!V82</f>
        <v>PMC6030908</v>
      </c>
      <c r="L40">
        <f>'CRISPResso or CRISPResso2'!W82</f>
        <v>0</v>
      </c>
      <c r="M40" t="str">
        <f>'CRISPResso or CRISPResso2'!X82</f>
        <v>10.1093/nar/gky354</v>
      </c>
      <c r="N40" t="s">
        <v>153</v>
      </c>
    </row>
    <row r="41" spans="2:14" x14ac:dyDescent="0.2">
      <c r="B41">
        <v>40</v>
      </c>
      <c r="C41">
        <f>'CRISPResso or CRISPResso2'!N71</f>
        <v>30059493</v>
      </c>
      <c r="D41" t="str">
        <f>'CRISPResso or CRISPResso2'!O71</f>
        <v>An APOBEC3A-Cas9 base editor with minimized bystander and off-target activities</v>
      </c>
      <c r="E41" t="str">
        <f>'CRISPResso or CRISPResso2'!P71</f>
        <v>Gehrke JM, Cervantes O, Clement MK, Wu Y, Zeng J, Bauer DE, Pinello L, Joung JK.</v>
      </c>
      <c r="F41" t="str">
        <f>'CRISPResso or CRISPResso2'!Q71</f>
        <v>Nat Biotechnol. 2018 Nov;36(10):977-982. doi: 10.1038/nbt.4199. Epub 2018 Jul 30.</v>
      </c>
      <c r="G41" t="str">
        <f>'CRISPResso or CRISPResso2'!R71</f>
        <v>Gehrke JM</v>
      </c>
      <c r="H41" t="str">
        <f>'CRISPResso or CRISPResso2'!S71</f>
        <v>Nat Biotechnol</v>
      </c>
      <c r="I41">
        <f>'CRISPResso or CRISPResso2'!T71</f>
        <v>2018</v>
      </c>
      <c r="J41">
        <f>'CRISPResso or CRISPResso2'!U71</f>
        <v>43312</v>
      </c>
      <c r="K41" t="str">
        <f>'CRISPResso or CRISPResso2'!V71</f>
        <v>PMC6181770</v>
      </c>
      <c r="L41" t="str">
        <f>'CRISPResso or CRISPResso2'!W71</f>
        <v>NIHMS978145</v>
      </c>
      <c r="M41" t="str">
        <f>'CRISPResso or CRISPResso2'!X71</f>
        <v>10.1038/nbt.4199</v>
      </c>
      <c r="N41" s="1" t="s">
        <v>2768</v>
      </c>
    </row>
    <row r="42" spans="2:14" x14ac:dyDescent="0.2">
      <c r="B42">
        <v>41</v>
      </c>
      <c r="C42">
        <f>'CRISPResso or CRISPResso2'!N61</f>
        <v>30518686</v>
      </c>
      <c r="D42" t="str">
        <f>'CRISPResso or CRISPResso2'!O61</f>
        <v>AAV CRISPR editing rescues cardiac and muscle function for 18 months in dystrophic mice</v>
      </c>
      <c r="E42" t="str">
        <f>'CRISPResso or CRISPResso2'!P61</f>
        <v>Hakim CH, Wasala NB, Nelson CE, Wasala LP, Yue Y, Louderman JA, Lessa TB, Dai A, Zhang K, Jenkins GJ, Nance ME, Pan X, Kodippili K, Yang NN, Chen SJ, Gersbach CA, Duan D.</v>
      </c>
      <c r="F42" t="str">
        <f>'CRISPResso or CRISPResso2'!Q61</f>
        <v>JCI Insight. 2018 Dec 6;3(23):e124297. doi: 10.1172/jci.insight.124297.</v>
      </c>
      <c r="G42" t="str">
        <f>'CRISPResso or CRISPResso2'!R61</f>
        <v>Hakim CH</v>
      </c>
      <c r="H42" t="str">
        <f>'CRISPResso or CRISPResso2'!S61</f>
        <v>JCI Insight</v>
      </c>
      <c r="I42">
        <f>'CRISPResso or CRISPResso2'!T61</f>
        <v>2018</v>
      </c>
      <c r="J42">
        <f>'CRISPResso or CRISPResso2'!U61</f>
        <v>43441</v>
      </c>
      <c r="K42" t="str">
        <f>'CRISPResso or CRISPResso2'!V61</f>
        <v>PMC6328021</v>
      </c>
      <c r="L42">
        <f>'CRISPResso or CRISPResso2'!W61</f>
        <v>0</v>
      </c>
      <c r="M42" t="str">
        <f>'CRISPResso or CRISPResso2'!X61</f>
        <v>10.1172/jci.insight.124297</v>
      </c>
      <c r="N42" t="s">
        <v>150</v>
      </c>
    </row>
    <row r="43" spans="2:14" x14ac:dyDescent="0.2">
      <c r="B43">
        <v>42</v>
      </c>
      <c r="C43">
        <f>'CRISPResso or CRISPResso2'!N91</f>
        <v>29474905</v>
      </c>
      <c r="D43" t="str">
        <f>'CRISPResso or CRISPResso2'!O91</f>
        <v>A Non-catalytic Function of SETD1A Regulates Cyclin K and the DNA Damage Response</v>
      </c>
      <c r="E43" t="str">
        <f>'CRISPResso or CRISPResso2'!P91</f>
        <v>Hoshii T, Cifani P, Feng Z, Huang CH, Koche R, Chen CW, Delaney CD, Lowe SW, Kentsis A, Armstrong SA.</v>
      </c>
      <c r="F43" t="str">
        <f>'CRISPResso or CRISPResso2'!Q91</f>
        <v>Cell. 2018 Feb 22;172(5):1007-1021.e17. doi: 10.1016/j.cell.2018.01.032.</v>
      </c>
      <c r="G43" t="str">
        <f>'CRISPResso or CRISPResso2'!R91</f>
        <v>Hoshii T</v>
      </c>
      <c r="H43" t="str">
        <f>'CRISPResso or CRISPResso2'!S91</f>
        <v>Cell</v>
      </c>
      <c r="I43">
        <f>'CRISPResso or CRISPResso2'!T91</f>
        <v>2018</v>
      </c>
      <c r="J43">
        <f>'CRISPResso or CRISPResso2'!U91</f>
        <v>43155</v>
      </c>
      <c r="K43" t="str">
        <f>'CRISPResso or CRISPResso2'!V91</f>
        <v>PMC6052445</v>
      </c>
      <c r="L43" t="str">
        <f>'CRISPResso or CRISPResso2'!W91</f>
        <v>NIHMS939010</v>
      </c>
      <c r="M43" t="str">
        <f>'CRISPResso or CRISPResso2'!X91</f>
        <v>10.1016/j.cell.2018.01.032</v>
      </c>
      <c r="N43" t="s">
        <v>151</v>
      </c>
    </row>
    <row r="44" spans="2:14" x14ac:dyDescent="0.2">
      <c r="B44">
        <v>43</v>
      </c>
      <c r="C44">
        <f>'CRISPResso or CRISPResso2'!N67</f>
        <v>30231914</v>
      </c>
      <c r="D44" t="str">
        <f>'CRISPResso or CRISPResso2'!O67</f>
        <v>All-in-one adeno-associated virus delivery and genome editing by Neisseria meningitidis Cas9 in vivo</v>
      </c>
      <c r="E44" t="str">
        <f>'CRISPResso or CRISPResso2'!P67</f>
        <v>Ibraheim R, Song CQ, Mir A, Amrani N, Xue W, Sontheimer EJ.</v>
      </c>
      <c r="F44" t="str">
        <f>'CRISPResso or CRISPResso2'!Q67</f>
        <v>Genome Biol. 2018 Sep 19;19(1):137. doi: 10.1186/s13059-018-1515-0.</v>
      </c>
      <c r="G44" t="str">
        <f>'CRISPResso or CRISPResso2'!R67</f>
        <v>Ibraheim R</v>
      </c>
      <c r="H44" t="str">
        <f>'CRISPResso or CRISPResso2'!S67</f>
        <v>Genome Biol</v>
      </c>
      <c r="I44">
        <f>'CRISPResso or CRISPResso2'!T67</f>
        <v>2018</v>
      </c>
      <c r="J44">
        <f>'CRISPResso or CRISPResso2'!U67</f>
        <v>43364</v>
      </c>
      <c r="K44" t="str">
        <f>'CRISPResso or CRISPResso2'!V67</f>
        <v>PMC6146650</v>
      </c>
      <c r="L44">
        <f>'CRISPResso or CRISPResso2'!W67</f>
        <v>0</v>
      </c>
      <c r="M44" t="str">
        <f>'CRISPResso or CRISPResso2'!X67</f>
        <v>10.1186/s13059-018-1515-0</v>
      </c>
      <c r="N44" t="s">
        <v>2801</v>
      </c>
    </row>
    <row r="45" spans="2:14" x14ac:dyDescent="0.2">
      <c r="B45">
        <v>44</v>
      </c>
      <c r="C45">
        <f>'CRISPResso or CRISPResso2'!N75</f>
        <v>29985941</v>
      </c>
      <c r="D45" t="str">
        <f>'CRISPResso or CRISPResso2'!O75</f>
        <v>No unexpected CRISPR-Cas9 off-target activity revealed by trio sequencing of gene-edited mice</v>
      </c>
      <c r="E45" t="str">
        <f>'CRISPResso or CRISPResso2'!P75</f>
        <v>Iyer V, Boroviak K, Thomas M, Doe B, Riva L, Ryder E, Adams DJ.</v>
      </c>
      <c r="F45" t="str">
        <f>'CRISPResso or CRISPResso2'!Q75</f>
        <v>PLoS Genet. 2018 Jul 9;14(7):e1007503. doi: 10.1371/journal.pgen.1007503. eCollection 2018 Jul.</v>
      </c>
      <c r="G45" t="str">
        <f>'CRISPResso or CRISPResso2'!R75</f>
        <v>Iyer V</v>
      </c>
      <c r="H45" t="str">
        <f>'CRISPResso or CRISPResso2'!S75</f>
        <v>PLoS Genet</v>
      </c>
      <c r="I45">
        <f>'CRISPResso or CRISPResso2'!T75</f>
        <v>2018</v>
      </c>
      <c r="J45">
        <f>'CRISPResso or CRISPResso2'!U75</f>
        <v>43291</v>
      </c>
      <c r="K45" t="str">
        <f>'CRISPResso or CRISPResso2'!V75</f>
        <v>PMC6057650</v>
      </c>
      <c r="L45">
        <f>'CRISPResso or CRISPResso2'!W75</f>
        <v>0</v>
      </c>
      <c r="M45" t="str">
        <f>'CRISPResso or CRISPResso2'!X75</f>
        <v>10.1371/journal.pgen.1007503</v>
      </c>
      <c r="N45" t="s">
        <v>2801</v>
      </c>
    </row>
    <row r="46" spans="2:14" x14ac:dyDescent="0.2">
      <c r="B46">
        <v>45</v>
      </c>
      <c r="C46">
        <f>'CRISPResso or CRISPResso2'!N93</f>
        <v>29346415</v>
      </c>
      <c r="D46" t="str">
        <f>'CRISPResso or CRISPResso2'!O93</f>
        <v>Acute multi-sgRNA knockdown of KEOPS complex genes reproduces the microcephaly phenotype of the stable knockout zebrafish model</v>
      </c>
      <c r="E46" t="str">
        <f>'CRISPResso or CRISPResso2'!P93</f>
        <v>Jobst-Schwan T, Schmidt JM, Schneider R, Hoogstraten CA, Ullmann JFP, Schapiro D, Majmundar AJ, Kolb A, Eddy K, Shril S, Braun DA, Poduri A, Hildebrandt F.</v>
      </c>
      <c r="F46" t="str">
        <f>'CRISPResso or CRISPResso2'!Q93</f>
        <v>PLoS One. 2018 Jan 18;13(1):e0191503. doi: 10.1371/journal.pone.0191503. eCollection 2018.</v>
      </c>
      <c r="G46" t="str">
        <f>'CRISPResso or CRISPResso2'!R93</f>
        <v>Jobst-Schwan T</v>
      </c>
      <c r="H46" t="str">
        <f>'CRISPResso or CRISPResso2'!S93</f>
        <v>PLoS One</v>
      </c>
      <c r="I46">
        <f>'CRISPResso or CRISPResso2'!T93</f>
        <v>2018</v>
      </c>
      <c r="J46">
        <f>'CRISPResso or CRISPResso2'!U93</f>
        <v>43119</v>
      </c>
      <c r="K46" t="str">
        <f>'CRISPResso or CRISPResso2'!V93</f>
        <v>PMC5773193</v>
      </c>
      <c r="L46">
        <f>'CRISPResso or CRISPResso2'!W93</f>
        <v>0</v>
      </c>
      <c r="M46" t="str">
        <f>'CRISPResso or CRISPResso2'!X93</f>
        <v>10.1371/journal.pone.0191503</v>
      </c>
      <c r="N46" t="s">
        <v>2801</v>
      </c>
    </row>
    <row r="47" spans="2:14" x14ac:dyDescent="0.2">
      <c r="B47">
        <v>46</v>
      </c>
      <c r="C47">
        <f>'CRISPResso or CRISPResso2'!N66</f>
        <v>30247490</v>
      </c>
      <c r="D47" t="str">
        <f>'CRISPResso or CRISPResso2'!O66</f>
        <v>A CRISPR-Cas9 gene drive targeting doublesex causes complete population suppression in caged Anopheles gambiae mosquitoes</v>
      </c>
      <c r="E47" t="str">
        <f>'CRISPResso or CRISPResso2'!P66</f>
        <v>Kyrou K, Hammond AM, Galizi R, Kranjc N, Burt A, Beaghton AK, Nolan T, Crisanti A.</v>
      </c>
      <c r="F47" t="str">
        <f>'CRISPResso or CRISPResso2'!Q66</f>
        <v>Nat Biotechnol. 2018 Dec;36(11):1062-1066. doi: 10.1038/nbt.4245. Epub 2018 Sep 24.</v>
      </c>
      <c r="G47" t="str">
        <f>'CRISPResso or CRISPResso2'!R66</f>
        <v>Kyrou K</v>
      </c>
      <c r="H47" t="str">
        <f>'CRISPResso or CRISPResso2'!S66</f>
        <v>Nat Biotechnol</v>
      </c>
      <c r="I47">
        <f>'CRISPResso or CRISPResso2'!T66</f>
        <v>2018</v>
      </c>
      <c r="J47">
        <f>'CRISPResso or CRISPResso2'!U66</f>
        <v>43368</v>
      </c>
      <c r="K47" t="str">
        <f>'CRISPResso or CRISPResso2'!V66</f>
        <v>PMC6871539</v>
      </c>
      <c r="L47">
        <f>'CRISPResso or CRISPResso2'!W66</f>
        <v>0</v>
      </c>
      <c r="M47" t="str">
        <f>'CRISPResso or CRISPResso2'!X66</f>
        <v>10.1038/nbt.4245</v>
      </c>
      <c r="N47" t="s">
        <v>2801</v>
      </c>
    </row>
    <row r="48" spans="2:14" x14ac:dyDescent="0.2">
      <c r="B48">
        <v>47</v>
      </c>
      <c r="C48">
        <f>'CRISPResso or CRISPResso2'!N87</f>
        <v>29622802</v>
      </c>
      <c r="D48" t="str">
        <f>'CRISPResso or CRISPResso2'!O87</f>
        <v>Design and assessment of engineered CRISPR-Cpf1 and its use for genome editing</v>
      </c>
      <c r="E48" t="str">
        <f>'CRISPResso or CRISPResso2'!P87</f>
        <v>Li B, Zeng C, Dong Y.</v>
      </c>
      <c r="F48" t="str">
        <f>'CRISPResso or CRISPResso2'!Q87</f>
        <v>Nat Protoc. 2018 May;13(5):899-914. doi: 10.1038/nprot.2018.004. Epub 2018 Apr 5.</v>
      </c>
      <c r="G48" t="str">
        <f>'CRISPResso or CRISPResso2'!R87</f>
        <v>Li B</v>
      </c>
      <c r="H48" t="str">
        <f>'CRISPResso or CRISPResso2'!S87</f>
        <v>Nat Protoc</v>
      </c>
      <c r="I48">
        <f>'CRISPResso or CRISPResso2'!T87</f>
        <v>2018</v>
      </c>
      <c r="J48">
        <f>'CRISPResso or CRISPResso2'!U87</f>
        <v>43197</v>
      </c>
      <c r="K48" t="str">
        <f>'CRISPResso or CRISPResso2'!V87</f>
        <v>PMC6383568</v>
      </c>
      <c r="L48" t="str">
        <f>'CRISPResso or CRISPResso2'!W87</f>
        <v>NIHMS1002789</v>
      </c>
      <c r="M48" t="str">
        <f>'CRISPResso or CRISPResso2'!X87</f>
        <v>10.1038/nprot.2018.004</v>
      </c>
      <c r="N48" t="s">
        <v>150</v>
      </c>
    </row>
    <row r="49" spans="2:14" x14ac:dyDescent="0.2">
      <c r="B49">
        <v>48</v>
      </c>
      <c r="C49">
        <f>'CRISPResso or CRISPResso2'!N41</f>
        <v>31021187</v>
      </c>
      <c r="D49" t="str">
        <f>'CRISPResso or CRISPResso2'!O41</f>
        <v>Allele-Specific CRISPR-Cas9 Genome Editing of the Single-Base P23H Mutation for Rhodopsin-Associated Dominant Retinitis Pigmentosa</v>
      </c>
      <c r="E49" t="str">
        <f>'CRISPResso or CRISPResso2'!P41</f>
        <v>Li P, Kleinstiver BP, Leon MY, Prew MS, Navarro-Gomez D, Greenwald SH, Pierce EA, Joung JK, Liu Q.</v>
      </c>
      <c r="F49" t="str">
        <f>'CRISPResso or CRISPResso2'!Q41</f>
        <v>CRISPR J. 2018 Feb;1(1):55-64. doi: 10.1089/crispr.2017.0009.</v>
      </c>
      <c r="G49" t="str">
        <f>'CRISPResso or CRISPResso2'!R41</f>
        <v>Li P</v>
      </c>
      <c r="H49" t="str">
        <f>'CRISPResso or CRISPResso2'!S41</f>
        <v>CRISPR J</v>
      </c>
      <c r="I49">
        <f>'CRISPResso or CRISPResso2'!T41</f>
        <v>2018</v>
      </c>
      <c r="J49">
        <f>'CRISPResso or CRISPResso2'!U41</f>
        <v>43581</v>
      </c>
      <c r="K49" t="str">
        <f>'CRISPResso or CRISPResso2'!V41</f>
        <v>PMC6319323</v>
      </c>
      <c r="L49">
        <f>'CRISPResso or CRISPResso2'!W41</f>
        <v>0</v>
      </c>
      <c r="M49" t="str">
        <f>'CRISPResso or CRISPResso2'!X41</f>
        <v>10.1089/crispr.2017.0009</v>
      </c>
      <c r="N49" t="s">
        <v>2801</v>
      </c>
    </row>
    <row r="50" spans="2:14" x14ac:dyDescent="0.2">
      <c r="B50">
        <v>49</v>
      </c>
      <c r="C50">
        <f>'CRISPResso or CRISPResso2'!N80</f>
        <v>29860898</v>
      </c>
      <c r="D50" t="str">
        <f>'CRISPResso or CRISPResso2'!O80</f>
        <v>Efficiency and Specificity of Targeted Integration Mediated by the Adeno-Associated Virus Serotype 2 Rep 78 Protein</v>
      </c>
      <c r="E50" t="str">
        <f>'CRISPResso or CRISPResso2'!P80</f>
        <v>Li P, Marino MP, Zou J, Argaw T, Morreale MT, Iaffaldano BJ, Reiser J.</v>
      </c>
      <c r="F50" t="str">
        <f>'CRISPResso or CRISPResso2'!Q80</f>
        <v>Hum Gene Ther Methods. 2018 Jun;29(3):135-145. doi: 10.1089/hgtb.2018.052.</v>
      </c>
      <c r="G50" t="str">
        <f>'CRISPResso or CRISPResso2'!R80</f>
        <v>Li P</v>
      </c>
      <c r="H50" t="str">
        <f>'CRISPResso or CRISPResso2'!S80</f>
        <v>Hum Gene Ther Methods</v>
      </c>
      <c r="I50">
        <f>'CRISPResso or CRISPResso2'!T80</f>
        <v>2018</v>
      </c>
      <c r="J50">
        <f>'CRISPResso or CRISPResso2'!U80</f>
        <v>43256</v>
      </c>
      <c r="K50" t="str">
        <f>'CRISPResso or CRISPResso2'!V80</f>
        <v>PMC6016731</v>
      </c>
      <c r="L50">
        <f>'CRISPResso or CRISPResso2'!W80</f>
        <v>0</v>
      </c>
      <c r="M50" t="str">
        <f>'CRISPResso or CRISPResso2'!X80</f>
        <v>10.1089/hgtb.2018.052</v>
      </c>
      <c r="N50" t="s">
        <v>151</v>
      </c>
    </row>
    <row r="51" spans="2:14" x14ac:dyDescent="0.2">
      <c r="B51">
        <v>50</v>
      </c>
      <c r="C51">
        <f>'CRISPResso or CRISPResso2'!N84</f>
        <v>29723918</v>
      </c>
      <c r="D51" t="str">
        <f>'CRISPResso or CRISPResso2'!O84</f>
        <v>Genotyping genome-edited mutations in plants using CRISPR ribonucleoprotein complexes</v>
      </c>
      <c r="E51" t="str">
        <f>'CRISPResso or CRISPResso2'!P84</f>
        <v>Liang Z, Chen K, Yan Y, Zhang Y, Gao C.</v>
      </c>
      <c r="F51" t="str">
        <f>'CRISPResso or CRISPResso2'!Q84</f>
        <v>Plant Biotechnol J. 2018 Dec;16(12):2053-2062. doi: 10.1111/pbi.12938. Epub 2018 May 29.</v>
      </c>
      <c r="G51" t="str">
        <f>'CRISPResso or CRISPResso2'!R84</f>
        <v>Liang Z</v>
      </c>
      <c r="H51" t="str">
        <f>'CRISPResso or CRISPResso2'!S84</f>
        <v>Plant Biotechnol J</v>
      </c>
      <c r="I51">
        <f>'CRISPResso or CRISPResso2'!T84</f>
        <v>2018</v>
      </c>
      <c r="J51">
        <f>'CRISPResso or CRISPResso2'!U84</f>
        <v>43224</v>
      </c>
      <c r="K51" t="str">
        <f>'CRISPResso or CRISPResso2'!V84</f>
        <v>PMC6230946</v>
      </c>
      <c r="L51">
        <f>'CRISPResso or CRISPResso2'!W84</f>
        <v>0</v>
      </c>
      <c r="M51" t="str">
        <f>'CRISPResso or CRISPResso2'!X84</f>
        <v>10.1111/pbi.12938</v>
      </c>
      <c r="N51" t="s">
        <v>153</v>
      </c>
    </row>
    <row r="52" spans="2:14" x14ac:dyDescent="0.2">
      <c r="B52">
        <v>51</v>
      </c>
      <c r="C52">
        <f>'CRISPResso or CRISPResso2'!N77</f>
        <v>29976770</v>
      </c>
      <c r="D52" t="str">
        <f>'CRISPResso or CRISPResso2'!O77</f>
        <v>CRISPR-Cas9-Mediated Epitope Tagging Provides Accurate and Versatile Assessment of Myocardin-Brief Report</v>
      </c>
      <c r="E52" t="str">
        <f>'CRISPResso or CRISPResso2'!P77</f>
        <v>Lyu Q, Dhagia V, Han Y, Guo B, Wines-Samuelson ME, Christie CK, Yin Q, Slivano OJ, Herring P, Long X, Gupte SA, Miano JM.</v>
      </c>
      <c r="F52" t="str">
        <f>'CRISPResso or CRISPResso2'!Q77</f>
        <v>Arterioscler Thromb Vasc Biol. 2018 Sep;38(9):2184-2190. doi: 10.1161/ATVBAHA.118.311171.</v>
      </c>
      <c r="G52" t="str">
        <f>'CRISPResso or CRISPResso2'!R77</f>
        <v>Lyu Q</v>
      </c>
      <c r="H52" t="str">
        <f>'CRISPResso or CRISPResso2'!S77</f>
        <v>Arterioscler Thromb Vasc Biol</v>
      </c>
      <c r="I52">
        <f>'CRISPResso or CRISPResso2'!T77</f>
        <v>2018</v>
      </c>
      <c r="J52">
        <f>'CRISPResso or CRISPResso2'!U77</f>
        <v>43288</v>
      </c>
      <c r="K52" t="str">
        <f>'CRISPResso or CRISPResso2'!V77</f>
        <v>PMC6204210</v>
      </c>
      <c r="L52" t="str">
        <f>'CRISPResso or CRISPResso2'!W77</f>
        <v>NIHMS977834</v>
      </c>
      <c r="M52" t="str">
        <f>'CRISPResso or CRISPResso2'!X77</f>
        <v>10.1161/ATVBAHA.118.311171</v>
      </c>
      <c r="N52" t="s">
        <v>150</v>
      </c>
    </row>
    <row r="53" spans="2:14" x14ac:dyDescent="0.2">
      <c r="B53">
        <v>52</v>
      </c>
      <c r="C53">
        <f>'CRISPResso or CRISPResso2'!N62</f>
        <v>30455712</v>
      </c>
      <c r="D53" t="str">
        <f>'CRISPResso or CRISPResso2'!O62</f>
        <v>DNA-Free Genome Editing of Brassica oleracea and B. rapa Protoplasts Using CRISPR-Cas9 Ribonucleoprotein Complexes</v>
      </c>
      <c r="E53" t="str">
        <f>'CRISPResso or CRISPResso2'!P62</f>
        <v>Murovec J, Guƒçek K, Bohanec B, Avbelj M, Jerala R.</v>
      </c>
      <c r="F53" t="str">
        <f>'CRISPResso or CRISPResso2'!Q62</f>
        <v>Front Plant Sci. 2018 Nov 5;9:1594. doi: 10.3389/fpls.2018.01594. eCollection 2018.</v>
      </c>
      <c r="G53" t="str">
        <f>'CRISPResso or CRISPResso2'!R62</f>
        <v>Murovec J</v>
      </c>
      <c r="H53" t="str">
        <f>'CRISPResso or CRISPResso2'!S62</f>
        <v>Front Plant Sci</v>
      </c>
      <c r="I53">
        <f>'CRISPResso or CRISPResso2'!T62</f>
        <v>2018</v>
      </c>
      <c r="J53">
        <f>'CRISPResso or CRISPResso2'!U62</f>
        <v>43425</v>
      </c>
      <c r="K53" t="str">
        <f>'CRISPResso or CRISPResso2'!V62</f>
        <v>PMC6230560</v>
      </c>
      <c r="L53">
        <f>'CRISPResso or CRISPResso2'!W62</f>
        <v>0</v>
      </c>
      <c r="M53" t="str">
        <f>'CRISPResso or CRISPResso2'!X62</f>
        <v>10.3389/fpls.2018.01594</v>
      </c>
      <c r="N53" t="s">
        <v>2801</v>
      </c>
    </row>
    <row r="54" spans="2:14" x14ac:dyDescent="0.2">
      <c r="B54">
        <v>53</v>
      </c>
      <c r="C54">
        <f>'CRISPResso or CRISPResso2'!N70</f>
        <v>30115916</v>
      </c>
      <c r="D54" t="str">
        <f>'CRISPResso or CRISPResso2'!O70</f>
        <v>Biased genome editing using the local accumulation of DSB repair molecules system</v>
      </c>
      <c r="E54" t="str">
        <f>'CRISPResso or CRISPResso2'!P70</f>
        <v>Nakade S, Mochida K, Kunii A, Nakamae K, Aida T, Tanaka K, Sakamoto N, Sakuma T, Yamamoto T.</v>
      </c>
      <c r="F54" t="str">
        <f>'CRISPResso or CRISPResso2'!Q70</f>
        <v>Nat Commun. 2018 Aug 16;9(1):3270. doi: 10.1038/s41467-018-05773-6.</v>
      </c>
      <c r="G54" t="str">
        <f>'CRISPResso or CRISPResso2'!R70</f>
        <v>Nakade S</v>
      </c>
      <c r="H54" t="str">
        <f>'CRISPResso or CRISPResso2'!S70</f>
        <v>Nat Commun</v>
      </c>
      <c r="I54">
        <f>'CRISPResso or CRISPResso2'!T70</f>
        <v>2018</v>
      </c>
      <c r="J54">
        <f>'CRISPResso or CRISPResso2'!U70</f>
        <v>43330</v>
      </c>
      <c r="K54" t="str">
        <f>'CRISPResso or CRISPResso2'!V70</f>
        <v>PMC6095859</v>
      </c>
      <c r="L54">
        <f>'CRISPResso or CRISPResso2'!W70</f>
        <v>0</v>
      </c>
      <c r="M54" t="str">
        <f>'CRISPResso or CRISPResso2'!X70</f>
        <v>10.1038/s41467-018-05773-6</v>
      </c>
      <c r="N54" t="s">
        <v>149</v>
      </c>
    </row>
    <row r="55" spans="2:14" x14ac:dyDescent="0.2">
      <c r="B55">
        <v>54</v>
      </c>
      <c r="C55">
        <f>'CRISPResso or CRISPResso2'!N85</f>
        <v>29654229</v>
      </c>
      <c r="D55" t="str">
        <f>'CRISPResso or CRISPResso2'!O85</f>
        <v>Somatic genome editing with the RCAS-TVA-CRISPR-Cas9 system for precision tumor modeling</v>
      </c>
      <c r="E55" t="str">
        <f>'CRISPResso or CRISPResso2'!P85</f>
        <v>Oldrini B, Curiel-Garc√≠a √Å, Marques C, Matia V, Ulu√ßkan √ñ, Gra√±a-Castro O, Torres-Ruiz R, Rodriguez-Perales S, Huse JT, Squatrito M.</v>
      </c>
      <c r="F55" t="str">
        <f>'CRISPResso or CRISPResso2'!Q85</f>
        <v>Nat Commun. 2018 Apr 13;9(1):1466. doi: 10.1038/s41467-018-03731-w.</v>
      </c>
      <c r="G55" t="str">
        <f>'CRISPResso or CRISPResso2'!R85</f>
        <v>Oldrini B</v>
      </c>
      <c r="H55" t="str">
        <f>'CRISPResso or CRISPResso2'!S85</f>
        <v>Nat Commun</v>
      </c>
      <c r="I55">
        <f>'CRISPResso or CRISPResso2'!T85</f>
        <v>2018</v>
      </c>
      <c r="J55">
        <f>'CRISPResso or CRISPResso2'!U85</f>
        <v>43205</v>
      </c>
      <c r="K55" t="str">
        <f>'CRISPResso or CRISPResso2'!V85</f>
        <v>PMC5899147</v>
      </c>
      <c r="L55">
        <f>'CRISPResso or CRISPResso2'!W85</f>
        <v>0</v>
      </c>
      <c r="M55" t="str">
        <f>'CRISPResso or CRISPResso2'!X85</f>
        <v>10.1038/s41467-018-03731-w</v>
      </c>
      <c r="N55" t="s">
        <v>149</v>
      </c>
    </row>
    <row r="56" spans="2:14" x14ac:dyDescent="0.2">
      <c r="B56">
        <v>55</v>
      </c>
      <c r="C56">
        <f>'CRISPResso or CRISPResso2'!N64</f>
        <v>30323312</v>
      </c>
      <c r="D56" t="str">
        <f>'CRISPResso or CRISPResso2'!O64</f>
        <v>Base editing: precision chemistry on the genome and transcriptome of¬†living cells</v>
      </c>
      <c r="E56" t="str">
        <f>'CRISPResso or CRISPResso2'!P64</f>
        <v>Rees HA, Liu DR.</v>
      </c>
      <c r="F56" t="str">
        <f>'CRISPResso or CRISPResso2'!Q64</f>
        <v>Nat Rev Genet. 2018 Dec;19(12):770-788. doi: 10.1038/s41576-018-0059-1.</v>
      </c>
      <c r="G56" t="str">
        <f>'CRISPResso or CRISPResso2'!R64</f>
        <v>Rees HA</v>
      </c>
      <c r="H56" t="str">
        <f>'CRISPResso or CRISPResso2'!S64</f>
        <v>Nat Rev Genet</v>
      </c>
      <c r="I56">
        <f>'CRISPResso or CRISPResso2'!T64</f>
        <v>2018</v>
      </c>
      <c r="J56">
        <f>'CRISPResso or CRISPResso2'!U64</f>
        <v>43390</v>
      </c>
      <c r="K56" t="str">
        <f>'CRISPResso or CRISPResso2'!V64</f>
        <v>PMC6535181</v>
      </c>
      <c r="L56" t="str">
        <f>'CRISPResso or CRISPResso2'!W64</f>
        <v>NIHMS1016555</v>
      </c>
      <c r="M56" t="str">
        <f>'CRISPResso or CRISPResso2'!X64</f>
        <v>10.1038/s41576-018-0059-1</v>
      </c>
      <c r="N56" t="s">
        <v>155</v>
      </c>
    </row>
    <row r="57" spans="2:14" x14ac:dyDescent="0.2">
      <c r="B57">
        <v>56</v>
      </c>
      <c r="C57">
        <f>'CRISPResso or CRISPResso2'!N79</f>
        <v>29867139</v>
      </c>
      <c r="D57" t="str">
        <f>'CRISPResso or CRISPResso2'!O79</f>
        <v>Targeting repair pathways with small molecules increases precise genome editing in pluripotent stem cells</v>
      </c>
      <c r="E57" t="str">
        <f>'CRISPResso or CRISPResso2'!P79</f>
        <v>Riesenberg S, Maricic T.</v>
      </c>
      <c r="F57" t="str">
        <f>'CRISPResso or CRISPResso2'!Q79</f>
        <v>Nat Commun. 2018 Jun 4;9(1):2164. doi: 10.1038/s41467-018-04609-7.</v>
      </c>
      <c r="G57" t="str">
        <f>'CRISPResso or CRISPResso2'!R79</f>
        <v>Riesenberg S</v>
      </c>
      <c r="H57" t="str">
        <f>'CRISPResso or CRISPResso2'!S79</f>
        <v>Nat Commun</v>
      </c>
      <c r="I57">
        <f>'CRISPResso or CRISPResso2'!T79</f>
        <v>2018</v>
      </c>
      <c r="J57">
        <f>'CRISPResso or CRISPResso2'!U79</f>
        <v>43257</v>
      </c>
      <c r="K57" t="str">
        <f>'CRISPResso or CRISPResso2'!V79</f>
        <v>PMC5986859</v>
      </c>
      <c r="L57">
        <f>'CRISPResso or CRISPResso2'!W79</f>
        <v>0</v>
      </c>
      <c r="M57" t="str">
        <f>'CRISPResso or CRISPResso2'!X79</f>
        <v>10.1038/s41467-018-04609-7</v>
      </c>
      <c r="N57" t="s">
        <v>149</v>
      </c>
    </row>
    <row r="58" spans="2:14" x14ac:dyDescent="0.2">
      <c r="B58">
        <v>57</v>
      </c>
      <c r="C58">
        <f>'CRISPResso or CRISPResso2'!N72</f>
        <v>30032200</v>
      </c>
      <c r="D58" t="str">
        <f>'CRISPResso or CRISPResso2'!O72</f>
        <v>Decoding non-random mutational signatures at Cas9 targeted sites</v>
      </c>
      <c r="E58" t="str">
        <f>'CRISPResso or CRISPResso2'!P72</f>
        <v>Taheri-Ghahfarokhi A, Taylor BJM, Nitsch R, Lundin A, Cavallo AL, Madeyski-Bengtson K, Karlsson F, Clausen M, Hicks R, Mayr LM, Bohlooly-Y M, Maresca M.</v>
      </c>
      <c r="F58" t="str">
        <f>'CRISPResso or CRISPResso2'!Q72</f>
        <v>Nucleic Acids Res. 2018 Sep 19;46(16):8417-8434. doi: 10.1093/nar/gky653.</v>
      </c>
      <c r="G58" t="str">
        <f>'CRISPResso or CRISPResso2'!R72</f>
        <v>Taheri-Ghahfarokhi A</v>
      </c>
      <c r="H58" t="str">
        <f>'CRISPResso or CRISPResso2'!S72</f>
        <v>Nucleic Acids Res</v>
      </c>
      <c r="I58">
        <f>'CRISPResso or CRISPResso2'!T72</f>
        <v>2018</v>
      </c>
      <c r="J58">
        <f>'CRISPResso or CRISPResso2'!U72</f>
        <v>43304</v>
      </c>
      <c r="K58" t="str">
        <f>'CRISPResso or CRISPResso2'!V72</f>
        <v>PMC6144780</v>
      </c>
      <c r="L58">
        <f>'CRISPResso or CRISPResso2'!W72</f>
        <v>0</v>
      </c>
      <c r="M58" t="str">
        <f>'CRISPResso or CRISPResso2'!X72</f>
        <v>10.1093/nar/gky653</v>
      </c>
      <c r="N58" t="s">
        <v>154</v>
      </c>
    </row>
    <row r="59" spans="2:14" x14ac:dyDescent="0.2">
      <c r="B59">
        <v>58</v>
      </c>
      <c r="C59">
        <f>'CRISPResso or CRISPResso2'!N73</f>
        <v>30011268</v>
      </c>
      <c r="D59" t="str">
        <f>'CRISPResso or CRISPResso2'!O73</f>
        <v>In vitro-transcribed guide RNAs trigger an innate immune response via the RIG-I pathway</v>
      </c>
      <c r="E59" t="str">
        <f>'CRISPResso or CRISPResso2'!P73</f>
        <v>Wienert B, Shin J, Zelin E, Pestal K, Corn JE.</v>
      </c>
      <c r="F59" t="str">
        <f>'CRISPResso or CRISPResso2'!Q73</f>
        <v>PLoS Biol. 2018 Jul 16;16(7):e2005840. doi: 10.1371/journal.pbio.2005840. eCollection 2018 Jul.</v>
      </c>
      <c r="G59" t="str">
        <f>'CRISPResso or CRISPResso2'!R73</f>
        <v>Wienert B</v>
      </c>
      <c r="H59" t="str">
        <f>'CRISPResso or CRISPResso2'!S73</f>
        <v>PLoS Biol</v>
      </c>
      <c r="I59">
        <f>'CRISPResso or CRISPResso2'!T73</f>
        <v>2018</v>
      </c>
      <c r="J59">
        <f>'CRISPResso or CRISPResso2'!U73</f>
        <v>43298</v>
      </c>
      <c r="K59" t="str">
        <f>'CRISPResso or CRISPResso2'!V73</f>
        <v>PMC6049001</v>
      </c>
      <c r="L59">
        <f>'CRISPResso or CRISPResso2'!W73</f>
        <v>0</v>
      </c>
      <c r="M59" t="str">
        <f>'CRISPResso or CRISPResso2'!X73</f>
        <v>10.1371/journal.pbio.2005840</v>
      </c>
      <c r="N59" t="s">
        <v>151</v>
      </c>
    </row>
    <row r="60" spans="2:14" x14ac:dyDescent="0.2">
      <c r="B60">
        <v>59</v>
      </c>
      <c r="C60">
        <f>'CRISPResso or CRISPResso2'!N92</f>
        <v>29386245</v>
      </c>
      <c r="D60" t="str">
        <f>'CRISPResso or CRISPResso2'!O92</f>
        <v>Genome and epigenome engineering CRISPR toolkit for in vivo modulation of cis-regulatory interactions and gene expression in the chicken embryo</v>
      </c>
      <c r="E60" t="str">
        <f>'CRISPResso or CRISPResso2'!P92</f>
        <v>Williams RM, Senanayake U, Artibani M, Taylor G, Wells D, Ahmed AA, Sauka-Spengler T.</v>
      </c>
      <c r="F60" t="str">
        <f>'CRISPResso or CRISPResso2'!Q92</f>
        <v>Development. 2018 Feb 23;145(4):dev160333. doi: 10.1242/dev.160333.</v>
      </c>
      <c r="G60" t="str">
        <f>'CRISPResso or CRISPResso2'!R92</f>
        <v>Williams RM</v>
      </c>
      <c r="H60" t="str">
        <f>'CRISPResso or CRISPResso2'!S92</f>
        <v>Development</v>
      </c>
      <c r="I60">
        <f>'CRISPResso or CRISPResso2'!T92</f>
        <v>2018</v>
      </c>
      <c r="J60">
        <f>'CRISPResso or CRISPResso2'!U92</f>
        <v>43133</v>
      </c>
      <c r="K60" t="str">
        <f>'CRISPResso or CRISPResso2'!V92</f>
        <v>PMC5869010</v>
      </c>
      <c r="L60">
        <f>'CRISPResso or CRISPResso2'!W92</f>
        <v>0</v>
      </c>
      <c r="M60" t="str">
        <f>'CRISPResso or CRISPResso2'!X92</f>
        <v>10.1242/dev.160333</v>
      </c>
      <c r="N60" t="s">
        <v>151</v>
      </c>
    </row>
    <row r="61" spans="2:14" x14ac:dyDescent="0.2">
      <c r="B61">
        <v>60</v>
      </c>
      <c r="C61">
        <f>'CRISPResso or CRISPResso2'!N88</f>
        <v>29614266</v>
      </c>
      <c r="D61" t="str">
        <f>'CRISPResso or CRISPResso2'!O88</f>
        <v>Genetic engineering in primary human B cells with CRISPR-Cas9 ribonucleoproteins</v>
      </c>
      <c r="E61" t="str">
        <f>'CRISPResso or CRISPResso2'!P88</f>
        <v>Wu CM, Roth TL, Baglaenko Y, Ferri DM, Brauer P, Zuniga-Pflucker JC, Rosbe KW, Wither JE, Marson A, Allen CDC.</v>
      </c>
      <c r="F61" t="str">
        <f>'CRISPResso or CRISPResso2'!Q88</f>
        <v>J Immunol Methods. 2018 Jun;457:33-40. doi: 10.1016/j.jim.2018.03.009. Epub 2018 Mar 31.</v>
      </c>
      <c r="G61" t="str">
        <f>'CRISPResso or CRISPResso2'!R88</f>
        <v>Wu CM</v>
      </c>
      <c r="H61" t="str">
        <f>'CRISPResso or CRISPResso2'!S88</f>
        <v>J Immunol Methods</v>
      </c>
      <c r="I61">
        <f>'CRISPResso or CRISPResso2'!T88</f>
        <v>2018</v>
      </c>
      <c r="J61">
        <f>'CRISPResso or CRISPResso2'!U88</f>
        <v>43194</v>
      </c>
      <c r="K61" t="str">
        <f>'CRISPResso or CRISPResso2'!V88</f>
        <v>PMC6124898</v>
      </c>
      <c r="L61" t="str">
        <f>'CRISPResso or CRISPResso2'!W88</f>
        <v>NIHMS958571</v>
      </c>
      <c r="M61" t="str">
        <f>'CRISPResso or CRISPResso2'!X88</f>
        <v>10.1016/j.jim.2018.03.009</v>
      </c>
      <c r="N61" t="s">
        <v>2801</v>
      </c>
    </row>
    <row r="62" spans="2:14" x14ac:dyDescent="0.2">
      <c r="B62">
        <v>61</v>
      </c>
      <c r="C62">
        <f>'CRISPResso or CRISPResso2'!N60</f>
        <v>30523254</v>
      </c>
      <c r="D62" t="str">
        <f>'CRISPResso or CRISPResso2'!O60</f>
        <v>In vivo cell type-specific CRISPR knockdown of dopamine beta¬†hydroxylase reduces locus coeruleus evoked wakefulness</v>
      </c>
      <c r="E62" t="str">
        <f>'CRISPResso or CRISPResso2'!P60</f>
        <v>Yamaguchi H, Hopf FW, Li SB, de Lecea L.</v>
      </c>
      <c r="F62" t="str">
        <f>'CRISPResso or CRISPResso2'!Q60</f>
        <v>Nat Commun. 2018 Dec 6;9(1):5211. doi: 10.1038/s41467-018-07566-3.</v>
      </c>
      <c r="G62" t="str">
        <f>'CRISPResso or CRISPResso2'!R60</f>
        <v>Yamaguchi H</v>
      </c>
      <c r="H62" t="str">
        <f>'CRISPResso or CRISPResso2'!S60</f>
        <v>Nat Commun</v>
      </c>
      <c r="I62">
        <f>'CRISPResso or CRISPResso2'!T60</f>
        <v>2018</v>
      </c>
      <c r="J62">
        <f>'CRISPResso or CRISPResso2'!U60</f>
        <v>43442</v>
      </c>
      <c r="K62" t="str">
        <f>'CRISPResso or CRISPResso2'!V60</f>
        <v>PMC6283864</v>
      </c>
      <c r="L62">
        <f>'CRISPResso or CRISPResso2'!W60</f>
        <v>0</v>
      </c>
      <c r="M62" t="str">
        <f>'CRISPResso or CRISPResso2'!X60</f>
        <v>10.1038/s41467-018-07566-3</v>
      </c>
      <c r="N62" t="s">
        <v>2801</v>
      </c>
    </row>
    <row r="63" spans="2:14" x14ac:dyDescent="0.2">
      <c r="B63">
        <v>62</v>
      </c>
      <c r="C63">
        <f>'CRISPResso or CRISPResso2'!N74</f>
        <v>29989077</v>
      </c>
      <c r="D63" t="str">
        <f>'CRISPResso or CRISPResso2'!O74</f>
        <v>CRISPRMatch: An Automatic Calculation and Visualization Tool for High-throughput CRISPR Genome-editing Data Analysis</v>
      </c>
      <c r="E63" t="str">
        <f>'CRISPResso or CRISPResso2'!P74</f>
        <v>You Q, Zhong Z, Ren Q, Hassan F, Zhang Y, Zhang T.</v>
      </c>
      <c r="F63" t="str">
        <f>'CRISPResso or CRISPResso2'!Q74</f>
        <v>Int J Biol Sci. 2018 May 22;14(8):858-862. doi: 10.7150/ijbs.24581. eCollection 2018.</v>
      </c>
      <c r="G63" t="str">
        <f>'CRISPResso or CRISPResso2'!R74</f>
        <v>You Q</v>
      </c>
      <c r="H63" t="str">
        <f>'CRISPResso or CRISPResso2'!S74</f>
        <v>Int J Biol Sci</v>
      </c>
      <c r="I63">
        <f>'CRISPResso or CRISPResso2'!T74</f>
        <v>2018</v>
      </c>
      <c r="J63">
        <f>'CRISPResso or CRISPResso2'!U74</f>
        <v>43292</v>
      </c>
      <c r="K63" t="str">
        <f>'CRISPResso or CRISPResso2'!V74</f>
        <v>PMC6036748</v>
      </c>
      <c r="L63">
        <f>'CRISPResso or CRISPResso2'!W74</f>
        <v>0</v>
      </c>
      <c r="M63" t="str">
        <f>'CRISPResso or CRISPResso2'!X74</f>
        <v>10.7150/ijbs.24581</v>
      </c>
      <c r="N63" t="s">
        <v>153</v>
      </c>
    </row>
    <row r="64" spans="2:14" x14ac:dyDescent="0.2">
      <c r="B64">
        <v>63</v>
      </c>
      <c r="C64">
        <f>'CRISPResso or CRISPResso2'!N133</f>
        <v>31570623</v>
      </c>
      <c r="D64" t="str">
        <f>'CRISPResso or CRISPResso2'!O133</f>
        <v>Francisella novicida Cas9 interrogates genomic DNA with very high specificity and can be used for mammalian genome editing</v>
      </c>
      <c r="E64" t="str">
        <f>'CRISPResso or CRISPResso2'!P133</f>
        <v>Acharya S, Mishra A, Paul D, Ansari AH, Azhar M, Kumar M, Rauthan R, Sharma N, Aich M, Sinha D, Sharma S, Jain S, Ray A, Jain S, Ramalingam S, Maiti S, Chakraborty D.</v>
      </c>
      <c r="F64" t="str">
        <f>'CRISPResso or CRISPResso2'!Q133</f>
        <v>Proc Natl Acad Sci U S A. 2019 Oct 15;116(42):20959-20968. doi: 10.1073/pnas.1818461116. Epub 2019 Sep 30.</v>
      </c>
      <c r="G64" t="str">
        <f>'CRISPResso or CRISPResso2'!R133</f>
        <v>Acharya S</v>
      </c>
      <c r="H64" t="str">
        <f>'CRISPResso or CRISPResso2'!S133</f>
        <v>Proc Natl Acad Sci U S A</v>
      </c>
      <c r="I64">
        <f>'CRISPResso or CRISPResso2'!T133</f>
        <v>2019</v>
      </c>
      <c r="J64">
        <f>'CRISPResso or CRISPResso2'!U133</f>
        <v>43740</v>
      </c>
      <c r="K64" t="str">
        <f>'CRISPResso or CRISPResso2'!V133</f>
        <v>PMC6800334</v>
      </c>
      <c r="L64">
        <f>'CRISPResso or CRISPResso2'!W133</f>
        <v>0</v>
      </c>
      <c r="M64" t="str">
        <f>'CRISPResso or CRISPResso2'!X133</f>
        <v>10.1073/pnas.1818461116</v>
      </c>
      <c r="N64" t="s">
        <v>151</v>
      </c>
    </row>
    <row r="65" spans="2:14" x14ac:dyDescent="0.2">
      <c r="B65">
        <v>64</v>
      </c>
      <c r="C65">
        <f>'CRISPResso or CRISPResso2'!N132</f>
        <v>31634902</v>
      </c>
      <c r="D65" t="str">
        <f>'CRISPResso or CRISPResso2'!O132</f>
        <v>Search-and-replace genome editing without double-strand breaks or donor DNA</v>
      </c>
      <c r="E65" t="str">
        <f>'CRISPResso or CRISPResso2'!P132</f>
        <v>Anzalone AV, Randolph PB, Davis JR, Sousa AA, Koblan LW, Levy JM, Chen PJ, Wilson C, Newby GA, Raguram A, Liu DR.</v>
      </c>
      <c r="F65" t="str">
        <f>'CRISPResso or CRISPResso2'!Q132</f>
        <v>Nature. 2019 Dec;576(7785):149-157. doi: 10.1038/s41586-019-1711-4. Epub 2019 Oct 21.</v>
      </c>
      <c r="G65" t="str">
        <f>'CRISPResso or CRISPResso2'!R132</f>
        <v>Anzalone AV</v>
      </c>
      <c r="H65" t="str">
        <f>'CRISPResso or CRISPResso2'!S132</f>
        <v>Nature</v>
      </c>
      <c r="I65">
        <f>'CRISPResso or CRISPResso2'!T132</f>
        <v>2019</v>
      </c>
      <c r="J65">
        <f>'CRISPResso or CRISPResso2'!U132</f>
        <v>43760</v>
      </c>
      <c r="K65" t="str">
        <f>'CRISPResso or CRISPResso2'!V132</f>
        <v>PMC6907074</v>
      </c>
      <c r="L65" t="str">
        <f>'CRISPResso or CRISPResso2'!W132</f>
        <v>NIHMS1541141</v>
      </c>
      <c r="M65" t="str">
        <f>'CRISPResso or CRISPResso2'!X132</f>
        <v>10.1038/s41586-019-1711-4</v>
      </c>
      <c r="N65" t="s">
        <v>2767</v>
      </c>
    </row>
    <row r="66" spans="2:14" x14ac:dyDescent="0.2">
      <c r="B66">
        <v>65</v>
      </c>
      <c r="C66">
        <f>'CRISPResso or CRISPResso2'!N19</f>
        <v>31684940</v>
      </c>
      <c r="D66" t="str">
        <f>'CRISPResso or CRISPResso2'!O19</f>
        <v>gRNA validation for wheat genome editing with the CRISPR-Cas9 system</v>
      </c>
      <c r="E66" t="str">
        <f>'CRISPResso or CRISPResso2'!P19</f>
        <v>Arndell T, Sharma N, Langridge P, Baumann U, Watson-Haigh NS, Whitford R.</v>
      </c>
      <c r="F66" t="str">
        <f>'CRISPResso or CRISPResso2'!Q19</f>
        <v>BMC Biotechnol. 2019 Oct 30;19(1):71. doi: 10.1186/s12896-019-0565-z.</v>
      </c>
      <c r="G66" t="str">
        <f>'CRISPResso or CRISPResso2'!R19</f>
        <v>Arndell T</v>
      </c>
      <c r="H66" t="str">
        <f>'CRISPResso or CRISPResso2'!S19</f>
        <v>BMC Biotechnol</v>
      </c>
      <c r="I66">
        <f>'CRISPResso or CRISPResso2'!T19</f>
        <v>2019</v>
      </c>
      <c r="J66">
        <f>'CRISPResso or CRISPResso2'!U19</f>
        <v>43775</v>
      </c>
      <c r="K66" t="str">
        <f>'CRISPResso or CRISPResso2'!V19</f>
        <v>PMC6829922</v>
      </c>
      <c r="L66">
        <f>'CRISPResso or CRISPResso2'!W19</f>
        <v>0</v>
      </c>
      <c r="M66" t="str">
        <f>'CRISPResso or CRISPResso2'!X19</f>
        <v>10.1186/s12896-019-0565-z</v>
      </c>
      <c r="N66" t="s">
        <v>2801</v>
      </c>
    </row>
    <row r="67" spans="2:14" x14ac:dyDescent="0.2">
      <c r="B67">
        <v>66</v>
      </c>
      <c r="C67">
        <f>'CRISPResso or CRISPResso2'!N57</f>
        <v>30644359</v>
      </c>
      <c r="D67" t="str">
        <f>'CRISPResso or CRISPResso2'!O57</f>
        <v>Programmed knockout mutation of liver fluke granulin attenuates virulence of infection-induced hepatobiliary morbidity</v>
      </c>
      <c r="E67" t="str">
        <f>'CRISPResso or CRISPResso2'!P57</f>
        <v>Arunsan P, Ittiprasert W, Smout MJ, Cochran CJ, Mann VH, Chaiyadet S, Karinshak SE, Sripa B, Young ND, Sotillo J, Loukas A, Brindley PJ, Laha T.</v>
      </c>
      <c r="F67" t="str">
        <f>'CRISPResso or CRISPResso2'!Q57</f>
        <v>Elife. 2019 Jan 15;8:e41463. doi: 10.7554/eLife.41463.</v>
      </c>
      <c r="G67" t="str">
        <f>'CRISPResso or CRISPResso2'!R57</f>
        <v>Arunsan P</v>
      </c>
      <c r="H67" t="str">
        <f>'CRISPResso or CRISPResso2'!S57</f>
        <v>Elife</v>
      </c>
      <c r="I67">
        <f>'CRISPResso or CRISPResso2'!T57</f>
        <v>2019</v>
      </c>
      <c r="J67">
        <f>'CRISPResso or CRISPResso2'!U57</f>
        <v>43481</v>
      </c>
      <c r="K67" t="str">
        <f>'CRISPResso or CRISPResso2'!V57</f>
        <v>PMC6355195</v>
      </c>
      <c r="L67">
        <f>'CRISPResso or CRISPResso2'!W57</f>
        <v>0</v>
      </c>
      <c r="M67" t="str">
        <f>'CRISPResso or CRISPResso2'!X57</f>
        <v>10.7554/eLife.41463</v>
      </c>
      <c r="N67" t="s">
        <v>2801</v>
      </c>
    </row>
    <row r="68" spans="2:14" x14ac:dyDescent="0.2">
      <c r="B68">
        <v>67</v>
      </c>
      <c r="C68">
        <f>'CRISPResso or CRISPResso2'!N49</f>
        <v>30837472</v>
      </c>
      <c r="D68" t="str">
        <f>'CRISPResso or CRISPResso2'!O49</f>
        <v>Stem cell proliferation is induced by apoptotic bodies from dying cells during epithelial tissue maintenance</v>
      </c>
      <c r="E68" t="str">
        <f>'CRISPResso or CRISPResso2'!P49</f>
        <v>Brock CK, Wallin ST, Ruiz OE, Samms KM, Mandal A, Sumner EA, Eisenhoffer GT.</v>
      </c>
      <c r="F68" t="str">
        <f>'CRISPResso or CRISPResso2'!Q49</f>
        <v>Nat Commun. 2019 Mar 5;10(1):1044. doi: 10.1038/s41467-019-09010-6.</v>
      </c>
      <c r="G68" t="str">
        <f>'CRISPResso or CRISPResso2'!R49</f>
        <v>Brock CK</v>
      </c>
      <c r="H68" t="str">
        <f>'CRISPResso or CRISPResso2'!S49</f>
        <v>Nat Commun</v>
      </c>
      <c r="I68">
        <f>'CRISPResso or CRISPResso2'!T49</f>
        <v>2019</v>
      </c>
      <c r="J68">
        <f>'CRISPResso or CRISPResso2'!U49</f>
        <v>43531</v>
      </c>
      <c r="K68" t="str">
        <f>'CRISPResso or CRISPResso2'!V49</f>
        <v>PMC6400930</v>
      </c>
      <c r="L68">
        <f>'CRISPResso or CRISPResso2'!W49</f>
        <v>0</v>
      </c>
      <c r="M68" t="str">
        <f>'CRISPResso or CRISPResso2'!X49</f>
        <v>10.1038/s41467-019-09010-6</v>
      </c>
      <c r="N68" t="s">
        <v>2801</v>
      </c>
    </row>
    <row r="69" spans="2:14" x14ac:dyDescent="0.2">
      <c r="B69">
        <v>68</v>
      </c>
      <c r="C69">
        <f>'CRISPResso or CRISPResso2'!N15</f>
        <v>31877162</v>
      </c>
      <c r="D69" t="str">
        <f>'CRISPResso or CRISPResso2'!O15</f>
        <v>AlleleProfileR: A versatile tool to identify and profile sequence variants in edited genomes</v>
      </c>
      <c r="E69" t="str">
        <f>'CRISPResso or CRISPResso2'!P15</f>
        <v>Bruyneel AAN, Colas AR, Karakikes I, Mercola M.</v>
      </c>
      <c r="F69" t="str">
        <f>'CRISPResso or CRISPResso2'!Q15</f>
        <v>PLoS One. 2019 Dec 26;14(12):e0226694. doi: 10.1371/journal.pone.0226694. eCollection 2019.</v>
      </c>
      <c r="G69" t="str">
        <f>'CRISPResso or CRISPResso2'!R15</f>
        <v>Bruyneel AAN</v>
      </c>
      <c r="H69" t="str">
        <f>'CRISPResso or CRISPResso2'!S15</f>
        <v>PLoS One</v>
      </c>
      <c r="I69">
        <f>'CRISPResso or CRISPResso2'!T15</f>
        <v>2019</v>
      </c>
      <c r="J69">
        <f>'CRISPResso or CRISPResso2'!U15</f>
        <v>43826</v>
      </c>
      <c r="K69" t="str">
        <f>'CRISPResso or CRISPResso2'!V15</f>
        <v>PMC6932767</v>
      </c>
      <c r="L69">
        <f>'CRISPResso or CRISPResso2'!W15</f>
        <v>0</v>
      </c>
      <c r="M69" t="str">
        <f>'CRISPResso or CRISPResso2'!X15</f>
        <v>10.1371/journal.pone.0226694</v>
      </c>
      <c r="N69" t="s">
        <v>154</v>
      </c>
    </row>
    <row r="70" spans="2:14" x14ac:dyDescent="0.2">
      <c r="B70">
        <v>69</v>
      </c>
      <c r="C70">
        <f>'CRISPResso or CRISPResso2'!N52</f>
        <v>30809026</v>
      </c>
      <c r="D70" t="str">
        <f>'CRISPResso or CRISPResso2'!O52</f>
        <v>CRISPResso2 provides accurate and rapid genome editing sequence analysis</v>
      </c>
      <c r="E70" t="str">
        <f>'CRISPResso or CRISPResso2'!P52</f>
        <v>Clement K, Rees H, Canver MC, Gehrke JM, Farouni R, Hsu JY, Cole MA, Liu DR, Joung JK, Bauer DE, Pinello L.</v>
      </c>
      <c r="F70" t="str">
        <f>'CRISPResso or CRISPResso2'!Q52</f>
        <v>Nat Biotechnol. 2019 Mar;37(3):224-226. doi: 10.1038/s41587-019-0032-3.</v>
      </c>
      <c r="G70" t="str">
        <f>'CRISPResso or CRISPResso2'!R52</f>
        <v>Clement K</v>
      </c>
      <c r="H70" t="str">
        <f>'CRISPResso or CRISPResso2'!S52</f>
        <v>Nat Biotechnol</v>
      </c>
      <c r="I70">
        <f>'CRISPResso or CRISPResso2'!T52</f>
        <v>2019</v>
      </c>
      <c r="J70">
        <f>'CRISPResso or CRISPResso2'!U52</f>
        <v>43524</v>
      </c>
      <c r="K70" t="str">
        <f>'CRISPResso or CRISPResso2'!V52</f>
        <v>PMC6533916</v>
      </c>
      <c r="L70" t="str">
        <f>'CRISPResso or CRISPResso2'!W52</f>
        <v>NIHMS1019061</v>
      </c>
      <c r="M70" t="str">
        <f>'CRISPResso or CRISPResso2'!X52</f>
        <v>10.1038/s41587-019-0032-3</v>
      </c>
      <c r="N70" t="s">
        <v>154</v>
      </c>
    </row>
    <row r="71" spans="2:14" x14ac:dyDescent="0.2">
      <c r="B71">
        <v>70</v>
      </c>
      <c r="C71">
        <f>'CRISPResso or CRISPResso2'!N43</f>
        <v>30992277</v>
      </c>
      <c r="D71" t="str">
        <f>'CRISPResso or CRISPResso2'!O43</f>
        <v>Activation of butterfly eyespots by Distal-less is consistent with a reaction-diffusion process</v>
      </c>
      <c r="E71" t="str">
        <f>'CRISPResso or CRISPResso2'!P43</f>
        <v>Connahs H, Tlili S, van Creij J, Loo TYJ, Banerjee TD, Saunders TE, Monteiro A.</v>
      </c>
      <c r="F71" t="str">
        <f>'CRISPResso or CRISPResso2'!Q43</f>
        <v>Development. 2019 May 9;146(9):dev169367. doi: 10.1242/dev.169367.</v>
      </c>
      <c r="G71" t="str">
        <f>'CRISPResso or CRISPResso2'!R43</f>
        <v>Connahs H</v>
      </c>
      <c r="H71" t="str">
        <f>'CRISPResso or CRISPResso2'!S43</f>
        <v>Development</v>
      </c>
      <c r="I71">
        <f>'CRISPResso or CRISPResso2'!T43</f>
        <v>2019</v>
      </c>
      <c r="J71">
        <f>'CRISPResso or CRISPResso2'!U43</f>
        <v>43573</v>
      </c>
      <c r="K71" t="str">
        <f>'CRISPResso or CRISPResso2'!V43</f>
        <v>PMC6526720</v>
      </c>
      <c r="L71">
        <f>'CRISPResso or CRISPResso2'!W43</f>
        <v>0</v>
      </c>
      <c r="M71" t="str">
        <f>'CRISPResso or CRISPResso2'!X43</f>
        <v>10.1242/dev.169367</v>
      </c>
      <c r="N71" t="s">
        <v>2801</v>
      </c>
    </row>
    <row r="72" spans="2:14" x14ac:dyDescent="0.2">
      <c r="B72">
        <v>71</v>
      </c>
      <c r="C72">
        <f>'CRISPResso or CRISPResso2'!N46</f>
        <v>30862905</v>
      </c>
      <c r="D72" t="str">
        <f>'CRISPResso or CRISPResso2'!O46</f>
        <v>CRIS.py: A Versatile and High-throughput Analysis Program for CRISPR-based Genome Editing</v>
      </c>
      <c r="E72" t="str">
        <f>'CRISPResso or CRISPResso2'!P46</f>
        <v>Connelly JP, Pruett-Miller SM.</v>
      </c>
      <c r="F72" t="str">
        <f>'CRISPResso or CRISPResso2'!Q46</f>
        <v>Sci Rep. 2019 Mar 12;9(1):4194. doi: 10.1038/s41598-019-40896-w.</v>
      </c>
      <c r="G72" t="str">
        <f>'CRISPResso or CRISPResso2'!R46</f>
        <v>Connelly JP</v>
      </c>
      <c r="H72" t="str">
        <f>'CRISPResso or CRISPResso2'!S46</f>
        <v>Sci Rep</v>
      </c>
      <c r="I72">
        <f>'CRISPResso or CRISPResso2'!T46</f>
        <v>2019</v>
      </c>
      <c r="J72">
        <f>'CRISPResso or CRISPResso2'!U46</f>
        <v>43538</v>
      </c>
      <c r="K72" t="str">
        <f>'CRISPResso or CRISPResso2'!V46</f>
        <v>PMC6414496</v>
      </c>
      <c r="L72">
        <f>'CRISPResso or CRISPResso2'!W46</f>
        <v>0</v>
      </c>
      <c r="M72" t="str">
        <f>'CRISPResso or CRISPResso2'!X46</f>
        <v>10.1038/s41598-019-40896-w</v>
      </c>
      <c r="N72" t="s">
        <v>154</v>
      </c>
    </row>
    <row r="73" spans="2:14" x14ac:dyDescent="0.2">
      <c r="B73">
        <v>72</v>
      </c>
      <c r="C73">
        <f>'CRISPResso or CRISPResso2'!N59</f>
        <v>30581144</v>
      </c>
      <c r="D73" t="str">
        <f>'CRISPResso or CRISPResso2'!O59</f>
        <v>A Compact, High-Accuracy Cas9 with a Dinucleotide PAM for In¬†Vivo Genome Editing</v>
      </c>
      <c r="E73" t="str">
        <f>'CRISPResso or CRISPResso2'!P59</f>
        <v>Edraki A, Mir A, Ibraheim R, Gainetdinov I, Yoon Y, Song CQ, Cao Y, Gallant J, Xue W, Rivera-P√©rez JA, Sontheimer EJ.</v>
      </c>
      <c r="F73" t="str">
        <f>'CRISPResso or CRISPResso2'!Q59</f>
        <v>Mol Cell. 2019 Feb 21;73(4):714-726.e4. doi: 10.1016/j.molcel.2018.12.003. Epub 2018 Dec 20.</v>
      </c>
      <c r="G73" t="str">
        <f>'CRISPResso or CRISPResso2'!R59</f>
        <v>Edraki A</v>
      </c>
      <c r="H73" t="str">
        <f>'CRISPResso or CRISPResso2'!S59</f>
        <v>Mol Cell</v>
      </c>
      <c r="I73">
        <f>'CRISPResso or CRISPResso2'!T59</f>
        <v>2019</v>
      </c>
      <c r="J73">
        <f>'CRISPResso or CRISPResso2'!U59</f>
        <v>43459</v>
      </c>
      <c r="K73" t="str">
        <f>'CRISPResso or CRISPResso2'!V59</f>
        <v>PMC6386616</v>
      </c>
      <c r="L73" t="str">
        <f>'CRISPResso or CRISPResso2'!W59</f>
        <v>NIHMS1515913</v>
      </c>
      <c r="M73" t="str">
        <f>'CRISPResso or CRISPResso2'!X59</f>
        <v>10.1016/j.molcel.2018.12.003</v>
      </c>
      <c r="N73" t="s">
        <v>150</v>
      </c>
    </row>
    <row r="74" spans="2:14" x14ac:dyDescent="0.2">
      <c r="B74">
        <v>73</v>
      </c>
      <c r="C74">
        <f>'CRISPResso or CRISPResso2'!N24</f>
        <v>31465962</v>
      </c>
      <c r="D74" t="str">
        <f>'CRISPResso or CRISPResso2'!O24</f>
        <v>CRISPR-Cas9-Mediated Genome Editing Increases Lifespan and Improves Motor Deficits in a Huntington's Disease Mouse Model</v>
      </c>
      <c r="E74" t="str">
        <f>'CRISPResso or CRISPResso2'!P24</f>
        <v>Ekman FK, Ojala DS, Adil MM, Lopez PA, Schaffer DV, Gaj T.</v>
      </c>
      <c r="F74" t="str">
        <f>'CRISPResso or CRISPResso2'!Q24</f>
        <v>Mol Ther Nucleic Acids. 2019 Sep 6;17:829-839. doi: 10.1016/j.omtn.2019.07.009. Epub 2019 Jul 26.</v>
      </c>
      <c r="G74" t="str">
        <f>'CRISPResso or CRISPResso2'!R24</f>
        <v>Ekman FK</v>
      </c>
      <c r="H74" t="str">
        <f>'CRISPResso or CRISPResso2'!S24</f>
        <v>Mol Ther Nucleic Acids</v>
      </c>
      <c r="I74">
        <f>'CRISPResso or CRISPResso2'!T24</f>
        <v>2019</v>
      </c>
      <c r="J74">
        <f>'CRISPResso or CRISPResso2'!U24</f>
        <v>43707</v>
      </c>
      <c r="K74" t="str">
        <f>'CRISPResso or CRISPResso2'!V24</f>
        <v>PMC6717077</v>
      </c>
      <c r="L74">
        <f>'CRISPResso or CRISPResso2'!W24</f>
        <v>0</v>
      </c>
      <c r="M74" t="str">
        <f>'CRISPResso or CRISPResso2'!X24</f>
        <v>10.1016/j.omtn.2019.07.009</v>
      </c>
      <c r="N74" t="s">
        <v>150</v>
      </c>
    </row>
    <row r="75" spans="2:14" x14ac:dyDescent="0.2">
      <c r="B75">
        <v>74</v>
      </c>
      <c r="C75">
        <f>'CRISPResso or CRISPResso2'!N31</f>
        <v>31272828</v>
      </c>
      <c r="D75" t="str">
        <f>'CRISPResso or CRISPResso2'!O31</f>
        <v>Plug-and-Play Protein Modification Using Homology-Independent Universal Genome Engineering</v>
      </c>
      <c r="E75" t="str">
        <f>'CRISPResso or CRISPResso2'!P31</f>
        <v>Gao Y, Hisey E, Bradshaw TWA, Erata E, Brown WE, Courtland JL, Uezu A, Xiang Y, Diao Y, Soderling SH.</v>
      </c>
      <c r="F75" t="str">
        <f>'CRISPResso or CRISPResso2'!Q31</f>
        <v>Neuron. 2019 Aug 21;103(4):583-597.e8. doi: 10.1016/j.neuron.2019.05.047. Epub 2019 Jul 1.</v>
      </c>
      <c r="G75" t="str">
        <f>'CRISPResso or CRISPResso2'!R31</f>
        <v>Gao Y</v>
      </c>
      <c r="H75" t="str">
        <f>'CRISPResso or CRISPResso2'!S31</f>
        <v>Neuron</v>
      </c>
      <c r="I75">
        <f>'CRISPResso or CRISPResso2'!T31</f>
        <v>2019</v>
      </c>
      <c r="J75">
        <f>'CRISPResso or CRISPResso2'!U31</f>
        <v>43652</v>
      </c>
      <c r="K75" t="str">
        <f>'CRISPResso or CRISPResso2'!V31</f>
        <v>PMC7200071</v>
      </c>
      <c r="L75" t="str">
        <f>'CRISPResso or CRISPResso2'!W31</f>
        <v>NIHMS1531419</v>
      </c>
      <c r="M75" t="str">
        <f>'CRISPResso or CRISPResso2'!X31</f>
        <v>10.1016/j.neuron.2019.05.047</v>
      </c>
      <c r="N75" t="s">
        <v>149</v>
      </c>
    </row>
    <row r="76" spans="2:14" x14ac:dyDescent="0.2">
      <c r="B76">
        <v>75</v>
      </c>
      <c r="C76">
        <f>'CRISPResso or CRISPResso2'!N9</f>
        <v>32039406</v>
      </c>
      <c r="D76" t="str">
        <f>'CRISPResso or CRISPResso2'!O9</f>
        <v>Efficient in¬†vivo editing of OTC-deficient patient-derived primary human hepatocytes</v>
      </c>
      <c r="E76" t="str">
        <f>'CRISPResso or CRISPResso2'!P9</f>
        <v>Ginn SL, Amaya AK, Liao SHY, Zhu E, Cunningham SC, Lee M, Hallwirth CV, Logan GJ, Tay SS, Cesare AJ, Pickett HA, Grompe M, Dilworth K, Lisowski L, Alexander IE.</v>
      </c>
      <c r="F76" t="str">
        <f>'CRISPResso or CRISPResso2'!Q9</f>
        <v>JHEP Rep. 2019 Dec 27;2(1):100065. doi: 10.1016/j.jhepr.2019.100065. eCollection 2020 Feb.</v>
      </c>
      <c r="G76" t="str">
        <f>'CRISPResso or CRISPResso2'!R9</f>
        <v>Ginn SL</v>
      </c>
      <c r="H76" t="str">
        <f>'CRISPResso or CRISPResso2'!S9</f>
        <v>JHEP Rep</v>
      </c>
      <c r="I76">
        <f>'CRISPResso or CRISPResso2'!T9</f>
        <v>2019</v>
      </c>
      <c r="J76">
        <f>'CRISPResso or CRISPResso2'!U9</f>
        <v>43872</v>
      </c>
      <c r="K76" t="str">
        <f>'CRISPResso or CRISPResso2'!V9</f>
        <v>PMC7005564</v>
      </c>
      <c r="L76">
        <f>'CRISPResso or CRISPResso2'!W9</f>
        <v>0</v>
      </c>
      <c r="M76" t="str">
        <f>'CRISPResso or CRISPResso2'!X9</f>
        <v>10.1016/j.jhepr.2019.100065</v>
      </c>
      <c r="N76" t="s">
        <v>149</v>
      </c>
    </row>
    <row r="77" spans="2:14" x14ac:dyDescent="0.2">
      <c r="B77">
        <v>76</v>
      </c>
      <c r="C77">
        <f>'CRISPResso or CRISPResso2'!N134</f>
        <v>31477922</v>
      </c>
      <c r="D77" t="str">
        <f>'CRISPResso or CRISPResso2'!O134</f>
        <v>CRISPR DNA base editors with reduced RNA off-target and self-editing activities</v>
      </c>
      <c r="E77" t="str">
        <f>'CRISPResso or CRISPResso2'!P134</f>
        <v>Gr√ºnewald J, Zhou R, Iyer S, Lareau CA, Garcia SP, Aryee MJ, Joung JK.</v>
      </c>
      <c r="F77" t="str">
        <f>'CRISPResso or CRISPResso2'!Q134</f>
        <v>Nat Biotechnol. 2019 Sep;37(9):1041-1048. doi: 10.1038/s41587-019-0236-6. Epub 2019 Sep 2.</v>
      </c>
      <c r="G77" t="str">
        <f>'CRISPResso or CRISPResso2'!R134</f>
        <v>Gr√ºnewald J</v>
      </c>
      <c r="H77" t="str">
        <f>'CRISPResso or CRISPResso2'!S134</f>
        <v>Nat Biotechnol</v>
      </c>
      <c r="I77">
        <f>'CRISPResso or CRISPResso2'!T134</f>
        <v>2019</v>
      </c>
      <c r="J77">
        <f>'CRISPResso or CRISPResso2'!U134</f>
        <v>43712</v>
      </c>
      <c r="K77" t="str">
        <f>'CRISPResso or CRISPResso2'!V134</f>
        <v>PMC6730565</v>
      </c>
      <c r="L77" t="str">
        <f>'CRISPResso or CRISPResso2'!W134</f>
        <v>NIHMS1535598</v>
      </c>
      <c r="M77" t="str">
        <f>'CRISPResso or CRISPResso2'!X134</f>
        <v>10.1038/s41587-019-0236-6</v>
      </c>
      <c r="N77" s="1" t="s">
        <v>2768</v>
      </c>
    </row>
    <row r="78" spans="2:14" x14ac:dyDescent="0.2">
      <c r="B78">
        <v>77</v>
      </c>
      <c r="C78">
        <f>'CRISPResso or CRISPResso2'!N20</f>
        <v>31570731</v>
      </c>
      <c r="D78" t="str">
        <f>'CRISPResso or CRISPResso2'!O20</f>
        <v>High levels of AAV vector integration into CRISPR-induced DNA breaks</v>
      </c>
      <c r="E78" t="str">
        <f>'CRISPResso or CRISPResso2'!P20</f>
        <v>Hanlon KS, Kleinstiver BP, Garcia SP, Zaborowski MP, Volak A, Spirig SE, Muller A, Sousa AA, Tsai SQ, Bengtsson NE, L√∂√∂v C, Ingelsson M, Chamberlain JS, Corey DP, Aryee MJ, Joung JK, Breakefield XO, Maguire CA, Gy√∂rgy B.</v>
      </c>
      <c r="F78" t="str">
        <f>'CRISPResso or CRISPResso2'!Q20</f>
        <v>Nat Commun. 2019 Sep 30;10(1):4439. doi: 10.1038/s41467-019-12449-2.</v>
      </c>
      <c r="G78" t="str">
        <f>'CRISPResso or CRISPResso2'!R20</f>
        <v>Hanlon KS</v>
      </c>
      <c r="H78" t="str">
        <f>'CRISPResso or CRISPResso2'!S20</f>
        <v>Nat Commun</v>
      </c>
      <c r="I78">
        <f>'CRISPResso or CRISPResso2'!T20</f>
        <v>2019</v>
      </c>
      <c r="J78">
        <f>'CRISPResso or CRISPResso2'!U20</f>
        <v>43740</v>
      </c>
      <c r="K78" t="str">
        <f>'CRISPResso or CRISPResso2'!V20</f>
        <v>PMC6769011</v>
      </c>
      <c r="L78">
        <f>'CRISPResso or CRISPResso2'!W20</f>
        <v>0</v>
      </c>
      <c r="M78" t="str">
        <f>'CRISPResso or CRISPResso2'!X20</f>
        <v>10.1038/s41467-019-12449-2</v>
      </c>
      <c r="N78" t="s">
        <v>149</v>
      </c>
    </row>
    <row r="79" spans="2:14" x14ac:dyDescent="0.2">
      <c r="B79">
        <v>78</v>
      </c>
      <c r="C79">
        <f>'CRISPResso or CRISPResso2'!N138</f>
        <v>31110355</v>
      </c>
      <c r="D79" t="str">
        <f>'CRISPResso or CRISPResso2'!O138</f>
        <v>Circularly permuted and PAM-modified Cas9 variants broaden the targeting scope of base editors</v>
      </c>
      <c r="E79" t="str">
        <f>'CRISPResso or CRISPResso2'!P138</f>
        <v>Huang TP, Zhao KT, Miller SM, Gaudelli NM, Oakes BL, Fellmann C, Savage DF, Liu DR.</v>
      </c>
      <c r="F79" t="str">
        <f>'CRISPResso or CRISPResso2'!Q138</f>
        <v>Nat Biotechnol. 2019 Jun;37(6):626-631. doi: 10.1038/s41587-019-0134-y. Epub 2019 May 20.</v>
      </c>
      <c r="G79" t="str">
        <f>'CRISPResso or CRISPResso2'!R138</f>
        <v>Huang TP</v>
      </c>
      <c r="H79" t="str">
        <f>'CRISPResso or CRISPResso2'!S138</f>
        <v>Nat Biotechnol</v>
      </c>
      <c r="I79">
        <f>'CRISPResso or CRISPResso2'!T138</f>
        <v>2019</v>
      </c>
      <c r="J79">
        <f>'CRISPResso or CRISPResso2'!U138</f>
        <v>43607</v>
      </c>
      <c r="K79" t="str">
        <f>'CRISPResso or CRISPResso2'!V138</f>
        <v>PMC6551276</v>
      </c>
      <c r="L79" t="str">
        <f>'CRISPResso or CRISPResso2'!W138</f>
        <v>NIHMS1526897</v>
      </c>
      <c r="M79" t="str">
        <f>'CRISPResso or CRISPResso2'!X138</f>
        <v>10.1038/s41587-019-0134-y</v>
      </c>
      <c r="N79" t="s">
        <v>2768</v>
      </c>
    </row>
    <row r="80" spans="2:14" x14ac:dyDescent="0.2">
      <c r="B80">
        <v>79</v>
      </c>
      <c r="C80">
        <f>'CRISPResso or CRISPResso2'!N16</f>
        <v>31856197</v>
      </c>
      <c r="D80" t="str">
        <f>'CRISPResso or CRISPResso2'!O16</f>
        <v>High throughput, efficacious gene editing &amp; genome surveillance in Chinese hamster ovary cells</v>
      </c>
      <c r="E80" t="str">
        <f>'CRISPResso or CRISPResso2'!P16</f>
        <v>Huhn SC, Ou Y, Kumar A, Liu R, Du Z.</v>
      </c>
      <c r="F80" t="str">
        <f>'CRISPResso or CRISPResso2'!Q16</f>
        <v>PLoS One. 2019 Dec 19;14(12):e0218653. doi: 10.1371/journal.pone.0218653. eCollection 2019.</v>
      </c>
      <c r="G80" t="str">
        <f>'CRISPResso or CRISPResso2'!R16</f>
        <v>Huhn SC</v>
      </c>
      <c r="H80" t="str">
        <f>'CRISPResso or CRISPResso2'!S16</f>
        <v>PLoS One</v>
      </c>
      <c r="I80">
        <f>'CRISPResso or CRISPResso2'!T16</f>
        <v>2019</v>
      </c>
      <c r="J80">
        <f>'CRISPResso or CRISPResso2'!U16</f>
        <v>43819</v>
      </c>
      <c r="K80" t="str">
        <f>'CRISPResso or CRISPResso2'!V16</f>
        <v>PMC6922373</v>
      </c>
      <c r="L80">
        <f>'CRISPResso or CRISPResso2'!W16</f>
        <v>0</v>
      </c>
      <c r="M80" t="str">
        <f>'CRISPResso or CRISPResso2'!X16</f>
        <v>10.1371/journal.pone.0218653</v>
      </c>
      <c r="N80" t="s">
        <v>2801</v>
      </c>
    </row>
    <row r="81" spans="2:14" x14ac:dyDescent="0.2">
      <c r="B81">
        <v>80</v>
      </c>
      <c r="C81">
        <f>'CRISPResso or CRISPResso2'!N58</f>
        <v>30644357</v>
      </c>
      <c r="D81" t="str">
        <f>'CRISPResso or CRISPResso2'!O58</f>
        <v>Programmed genome editing of the omega-1 ribonuclease of the blood fluke, Schistosoma mansoni</v>
      </c>
      <c r="E81" t="str">
        <f>'CRISPResso or CRISPResso2'!P58</f>
        <v>Ittiprasert W, Mann VH, Karinshak SE, Coghlan A, Rinaldi G, Sankaranarayanan G, Chaidee A, Tanno T, Kumkhaek C, Prangtaworn P, Mentink-Kane MM, Cochran CJ, Driguez P, Holroyd N, Tracey A, Rodpai R, Everts B, Hokke CH, Hoffmann KF, Berriman M, Brindley PJ.</v>
      </c>
      <c r="F81" t="str">
        <f>'CRISPResso or CRISPResso2'!Q58</f>
        <v>Elife. 2019 Jan 15;8:e41337. doi: 10.7554/eLife.41337.</v>
      </c>
      <c r="G81" t="str">
        <f>'CRISPResso or CRISPResso2'!R58</f>
        <v>Ittiprasert W</v>
      </c>
      <c r="H81" t="str">
        <f>'CRISPResso or CRISPResso2'!S58</f>
        <v>Elife</v>
      </c>
      <c r="I81">
        <f>'CRISPResso or CRISPResso2'!T58</f>
        <v>2019</v>
      </c>
      <c r="J81">
        <f>'CRISPResso or CRISPResso2'!U58</f>
        <v>43481</v>
      </c>
      <c r="K81" t="str">
        <f>'CRISPResso or CRISPResso2'!V58</f>
        <v>PMC6355194</v>
      </c>
      <c r="L81">
        <f>'CRISPResso or CRISPResso2'!W58</f>
        <v>0</v>
      </c>
      <c r="M81" t="str">
        <f>'CRISPResso or CRISPResso2'!X58</f>
        <v>10.7554/eLife.41337</v>
      </c>
      <c r="N81" t="s">
        <v>149</v>
      </c>
    </row>
    <row r="82" spans="2:14" x14ac:dyDescent="0.2">
      <c r="B82">
        <v>81</v>
      </c>
      <c r="C82">
        <f>'CRISPResso or CRISPResso2'!N25</f>
        <v>31428700</v>
      </c>
      <c r="D82" t="str">
        <f>'CRISPResso or CRISPResso2'!O25</f>
        <v>High-efficiency genomic editing in Epstein-Barr virus-transformed lymphoblastoid B cells using a single-stranded donor oligonucleotide strategy</v>
      </c>
      <c r="E82" t="str">
        <f>'CRISPResso or CRISPResso2'!P25</f>
        <v>Johnston AD, Sim√µes-Pires CA, Suzuki M, Greally JM.</v>
      </c>
      <c r="F82" t="str">
        <f>'CRISPResso or CRISPResso2'!Q25</f>
        <v>Commun Biol. 2019 Aug 14;2:312. doi: 10.1038/s42003-019-0559-3. eCollection 2019.</v>
      </c>
      <c r="G82" t="str">
        <f>'CRISPResso or CRISPResso2'!R25</f>
        <v>Johnston AD</v>
      </c>
      <c r="H82" t="str">
        <f>'CRISPResso or CRISPResso2'!S25</f>
        <v>Commun Biol</v>
      </c>
      <c r="I82">
        <f>'CRISPResso or CRISPResso2'!T25</f>
        <v>2019</v>
      </c>
      <c r="J82">
        <f>'CRISPResso or CRISPResso2'!U25</f>
        <v>43698</v>
      </c>
      <c r="K82" t="str">
        <f>'CRISPResso or CRISPResso2'!V25</f>
        <v>PMC6694121</v>
      </c>
      <c r="L82">
        <f>'CRISPResso or CRISPResso2'!W25</f>
        <v>0</v>
      </c>
      <c r="M82" t="str">
        <f>'CRISPResso or CRISPResso2'!X25</f>
        <v>10.1038/s42003-019-0559-3</v>
      </c>
      <c r="N82" t="s">
        <v>149</v>
      </c>
    </row>
    <row r="83" spans="2:14" x14ac:dyDescent="0.2">
      <c r="B83">
        <v>82</v>
      </c>
      <c r="C83">
        <f>'CRISPResso or CRISPResso2'!N44</f>
        <v>30988504</v>
      </c>
      <c r="D83" t="str">
        <f>'CRISPResso or CRISPResso2'!O44</f>
        <v>Increasing the specificity of CRISPR systems with engineered RNA secondary structures</v>
      </c>
      <c r="E83" t="str">
        <f>'CRISPResso or CRISPResso2'!P44</f>
        <v>Kocak DD, Josephs EA, Bhandarkar V, Adkar SS, Kwon JB, Gersbach CA.</v>
      </c>
      <c r="F83" t="str">
        <f>'CRISPResso or CRISPResso2'!Q44</f>
        <v>Nat Biotechnol. 2019 Jun;37(6):657-666. doi: 10.1038/s41587-019-0095-1. Epub 2019 Apr 15.</v>
      </c>
      <c r="G83" t="str">
        <f>'CRISPResso or CRISPResso2'!R44</f>
        <v>Kocak DD</v>
      </c>
      <c r="H83" t="str">
        <f>'CRISPResso or CRISPResso2'!S44</f>
        <v>Nat Biotechnol</v>
      </c>
      <c r="I83">
        <f>'CRISPResso or CRISPResso2'!T44</f>
        <v>2019</v>
      </c>
      <c r="J83">
        <f>'CRISPResso or CRISPResso2'!U44</f>
        <v>43572</v>
      </c>
      <c r="K83" t="str">
        <f>'CRISPResso or CRISPResso2'!V44</f>
        <v>PMC6626619</v>
      </c>
      <c r="L83" t="str">
        <f>'CRISPResso or CRISPResso2'!W44</f>
        <v>NIHMS1523757</v>
      </c>
      <c r="M83" t="str">
        <f>'CRISPResso or CRISPResso2'!X44</f>
        <v>10.1038/s41587-019-0095-1</v>
      </c>
      <c r="N83" t="s">
        <v>150</v>
      </c>
    </row>
    <row r="84" spans="2:14" x14ac:dyDescent="0.2">
      <c r="B84">
        <v>83</v>
      </c>
      <c r="C84">
        <f>'CRISPResso or CRISPResso2'!N131</f>
        <v>31670199</v>
      </c>
      <c r="D84" t="str">
        <f>'CRISPResso or CRISPResso2'!O131</f>
        <v>Improved Double-Nicking Strategies for COL7A1-Editing by Homologous Recombination</v>
      </c>
      <c r="E84" t="str">
        <f>'CRISPResso or CRISPResso2'!P131</f>
        <v>Kocher T, Wagner RN, Klausegger A, Guttmann-Gruber C, Hainzl S, Bauer JW, Reichelt J, Koller U.</v>
      </c>
      <c r="F84" t="str">
        <f>'CRISPResso or CRISPResso2'!Q131</f>
        <v>Mol Ther Nucleic Acids. 2019 Dec 6;18:496-507. doi: 10.1016/j.omtn.2019.09.011. Epub 2019 Sep 20.</v>
      </c>
      <c r="G84" t="str">
        <f>'CRISPResso or CRISPResso2'!R131</f>
        <v>Kocher T</v>
      </c>
      <c r="H84" t="str">
        <f>'CRISPResso or CRISPResso2'!S131</f>
        <v>Mol Ther Nucleic Acids</v>
      </c>
      <c r="I84">
        <f>'CRISPResso or CRISPResso2'!T131</f>
        <v>2019</v>
      </c>
      <c r="J84">
        <f>'CRISPResso or CRISPResso2'!U131</f>
        <v>43770</v>
      </c>
      <c r="K84" t="str">
        <f>'CRISPResso or CRISPResso2'!V131</f>
        <v>PMC6838546</v>
      </c>
      <c r="L84">
        <f>'CRISPResso or CRISPResso2'!W131</f>
        <v>0</v>
      </c>
      <c r="M84" t="str">
        <f>'CRISPResso or CRISPResso2'!X131</f>
        <v>10.1016/j.omtn.2019.09.011</v>
      </c>
      <c r="N84" t="s">
        <v>2801</v>
      </c>
    </row>
    <row r="85" spans="2:14" x14ac:dyDescent="0.2">
      <c r="B85">
        <v>84</v>
      </c>
      <c r="C85">
        <f>'CRISPResso or CRISPResso2'!N63</f>
        <v>30424953</v>
      </c>
      <c r="D85" t="str">
        <f>'CRISPResso or CRISPResso2'!O63</f>
        <v>Optimization of CRISPR/Cas9 Delivery to Human Hematopoietic Stem and Progenitor Cells for Therapeutic Genomic Rearrangements</v>
      </c>
      <c r="E85" t="str">
        <f>'CRISPResso or CRISPResso2'!P63</f>
        <v>Lattanzi A, Meneghini V, Pavani G, Amor F, Ramadier S, Felix T, Antoniani C, Masson C, Alibeu O, Lee C, Porteus MH, Bao G, Amendola M, Mavilio F, Miccio A.</v>
      </c>
      <c r="F85" t="str">
        <f>'CRISPResso or CRISPResso2'!Q63</f>
        <v>Mol Ther. 2019 Jan 2;27(1):137-150. doi: 10.1016/j.ymthe.2018.10.008. Epub 2018 Oct 17.</v>
      </c>
      <c r="G85" t="str">
        <f>'CRISPResso or CRISPResso2'!R63</f>
        <v>Lattanzi A</v>
      </c>
      <c r="H85" t="str">
        <f>'CRISPResso or CRISPResso2'!S63</f>
        <v>Mol Ther</v>
      </c>
      <c r="I85">
        <f>'CRISPResso or CRISPResso2'!T63</f>
        <v>2019</v>
      </c>
      <c r="J85">
        <f>'CRISPResso or CRISPResso2'!U63</f>
        <v>43419</v>
      </c>
      <c r="K85" t="str">
        <f>'CRISPResso or CRISPResso2'!V63</f>
        <v>PMC6318785</v>
      </c>
      <c r="L85">
        <f>'CRISPResso or CRISPResso2'!W63</f>
        <v>0</v>
      </c>
      <c r="M85" t="str">
        <f>'CRISPResso or CRISPResso2'!X63</f>
        <v>10.1016/j.ymthe.2018.10.008</v>
      </c>
      <c r="N85" t="s">
        <v>151</v>
      </c>
    </row>
    <row r="86" spans="2:14" x14ac:dyDescent="0.2">
      <c r="B86">
        <v>85</v>
      </c>
      <c r="C86">
        <f>'CRISPResso or CRISPResso2'!N17</f>
        <v>31827197</v>
      </c>
      <c r="D86" t="str">
        <f>'CRISPResso or CRISPResso2'!O17</f>
        <v>A qPCR method for genome editing efficiency determination and single-cell clone screening in human cells</v>
      </c>
      <c r="E86" t="str">
        <f>'CRISPResso or CRISPResso2'!P17</f>
        <v>Li B, Ren N, Yang L, Liu J, Huang Q.</v>
      </c>
      <c r="F86" t="str">
        <f>'CRISPResso or CRISPResso2'!Q17</f>
        <v>Sci Rep. 2019 Dec 11;9(1):18877. doi: 10.1038/s41598-019-55463-6.</v>
      </c>
      <c r="G86" t="str">
        <f>'CRISPResso or CRISPResso2'!R17</f>
        <v>Li B</v>
      </c>
      <c r="H86" t="str">
        <f>'CRISPResso or CRISPResso2'!S17</f>
        <v>Sci Rep</v>
      </c>
      <c r="I86">
        <f>'CRISPResso or CRISPResso2'!T17</f>
        <v>2019</v>
      </c>
      <c r="J86">
        <f>'CRISPResso or CRISPResso2'!U17</f>
        <v>43812</v>
      </c>
      <c r="K86" t="str">
        <f>'CRISPResso or CRISPResso2'!V17</f>
        <v>PMC6906436</v>
      </c>
      <c r="L86">
        <f>'CRISPResso or CRISPResso2'!W17</f>
        <v>0</v>
      </c>
      <c r="M86" t="str">
        <f>'CRISPResso or CRISPResso2'!X17</f>
        <v>10.1038/s41598-019-55463-6</v>
      </c>
      <c r="N86" t="s">
        <v>153</v>
      </c>
    </row>
    <row r="87" spans="2:14" x14ac:dyDescent="0.2">
      <c r="B87">
        <v>86</v>
      </c>
      <c r="C87">
        <f>'CRISPResso or CRISPResso2'!N33</f>
        <v>31155237</v>
      </c>
      <c r="D87" t="str">
        <f>'CRISPResso or CRISPResso2'!O33</f>
        <v>Single-Molecule Nanoscopy Elucidates RNA Polymerase II Transcription at Single Genes in Live Cells</v>
      </c>
      <c r="E87" t="str">
        <f>'CRISPResso or CRISPResso2'!P33</f>
        <v>Li J, Dong A, Saydaminova K, Chang H, Wang G, Ochiai H, Yamamoto T, Pertsinidis A.</v>
      </c>
      <c r="F87" t="str">
        <f>'CRISPResso or CRISPResso2'!Q33</f>
        <v>Cell. 2019 Jul 11;178(2):491-506.e28. doi: 10.1016/j.cell.2019.05.029. Epub 2019 May 30.</v>
      </c>
      <c r="G87" t="str">
        <f>'CRISPResso or CRISPResso2'!R33</f>
        <v>Li J</v>
      </c>
      <c r="H87" t="str">
        <f>'CRISPResso or CRISPResso2'!S33</f>
        <v>Cell</v>
      </c>
      <c r="I87">
        <f>'CRISPResso or CRISPResso2'!T33</f>
        <v>2019</v>
      </c>
      <c r="J87">
        <f>'CRISPResso or CRISPResso2'!U33</f>
        <v>43620</v>
      </c>
      <c r="K87" t="str">
        <f>'CRISPResso or CRISPResso2'!V33</f>
        <v>PMC6675578</v>
      </c>
      <c r="L87" t="str">
        <f>'CRISPResso or CRISPResso2'!W33</f>
        <v>NIHMS1529998</v>
      </c>
      <c r="M87" t="str">
        <f>'CRISPResso or CRISPResso2'!X33</f>
        <v>10.1016/j.cell.2019.05.029</v>
      </c>
      <c r="N87" t="s">
        <v>151</v>
      </c>
    </row>
    <row r="88" spans="2:14" x14ac:dyDescent="0.2">
      <c r="B88">
        <v>87</v>
      </c>
      <c r="C88">
        <f>'CRISPResso or CRISPResso2'!N137</f>
        <v>31253581</v>
      </c>
      <c r="D88" t="str">
        <f>'CRISPResso or CRISPResso2'!O137</f>
        <v>Genome Editing of Expanded CTG Repeats within the Human DMPK Gene Reduces Nuclear RNA Foci in the Muscle of DM1 Mice</v>
      </c>
      <c r="E88" t="str">
        <f>'CRISPResso or CRISPResso2'!P137</f>
        <v>Lo Scrudato M, Poulard K, Sourd C, Tom√© S, Klein AF, Corre G, Huguet A, Furling D, Gourdon G, Buj-Bello A.</v>
      </c>
      <c r="F88" t="str">
        <f>'CRISPResso or CRISPResso2'!Q137</f>
        <v>Mol Ther. 2019 Aug 7;27(8):1372-1388. doi: 10.1016/j.ymthe.2019.05.021. Epub 2019 Jun 5.</v>
      </c>
      <c r="G88" t="str">
        <f>'CRISPResso or CRISPResso2'!R137</f>
        <v>Lo Scrudato M</v>
      </c>
      <c r="H88" t="str">
        <f>'CRISPResso or CRISPResso2'!S137</f>
        <v>Mol Ther</v>
      </c>
      <c r="I88">
        <f>'CRISPResso or CRISPResso2'!T137</f>
        <v>2019</v>
      </c>
      <c r="J88">
        <f>'CRISPResso or CRISPResso2'!U137</f>
        <v>43646</v>
      </c>
      <c r="K88" t="str">
        <f>'CRISPResso or CRISPResso2'!V137</f>
        <v>PMC6697452</v>
      </c>
      <c r="L88">
        <f>'CRISPResso or CRISPResso2'!W137</f>
        <v>0</v>
      </c>
      <c r="M88" t="str">
        <f>'CRISPResso or CRISPResso2'!X137</f>
        <v>10.1016/j.ymthe.2019.05.021</v>
      </c>
      <c r="N88" t="s">
        <v>151</v>
      </c>
    </row>
    <row r="89" spans="2:14" x14ac:dyDescent="0.2">
      <c r="B89">
        <v>88</v>
      </c>
      <c r="C89">
        <f>'CRISPResso or CRISPResso2'!N37</f>
        <v>31104942</v>
      </c>
      <c r="D89" t="str">
        <f>'CRISPResso or CRISPResso2'!O37</f>
        <v>Intracellular Ca(2+) Homeostasis and Nuclear Export Mediate Exit from Naive Pluripotency</v>
      </c>
      <c r="E89" t="str">
        <f>'CRISPResso or CRISPResso2'!P37</f>
        <v>MacDougall MS, Clarke R, Merrill BJ.</v>
      </c>
      <c r="F89" t="str">
        <f>'CRISPResso or CRISPResso2'!Q37</f>
        <v>Cell Stem Cell. 2019 Aug 1;25(2):210-224.e6. doi: 10.1016/j.stem.2019.04.015. Epub 2019 May 16.</v>
      </c>
      <c r="G89" t="str">
        <f>'CRISPResso or CRISPResso2'!R37</f>
        <v>MacDougall MS</v>
      </c>
      <c r="H89" t="str">
        <f>'CRISPResso or CRISPResso2'!S37</f>
        <v>Cell Stem Cell</v>
      </c>
      <c r="I89">
        <f>'CRISPResso or CRISPResso2'!T37</f>
        <v>2019</v>
      </c>
      <c r="J89">
        <f>'CRISPResso or CRISPResso2'!U37</f>
        <v>43606</v>
      </c>
      <c r="K89" t="str">
        <f>'CRISPResso or CRISPResso2'!V37</f>
        <v>PMC6685429</v>
      </c>
      <c r="L89" t="str">
        <f>'CRISPResso or CRISPResso2'!W37</f>
        <v>NIHMS1038663</v>
      </c>
      <c r="M89" t="str">
        <f>'CRISPResso or CRISPResso2'!X37</f>
        <v>10.1016/j.stem.2019.04.015</v>
      </c>
      <c r="N89" t="s">
        <v>151</v>
      </c>
    </row>
    <row r="90" spans="2:14" x14ac:dyDescent="0.2">
      <c r="B90">
        <v>89</v>
      </c>
      <c r="C90">
        <f>'CRISPResso or CRISPResso2'!N39</f>
        <v>31021235</v>
      </c>
      <c r="D90" t="str">
        <f>'CRISPResso or CRISPResso2'!O39</f>
        <v>Single-Step, High-Efficiency CRISPR-Cas9 Genome Editing in Primary Human Disease-Derived Fibroblasts</v>
      </c>
      <c r="E90" t="str">
        <f>'CRISPResso or CRISPResso2'!P39</f>
        <v>Martufi M, Good RB, Rapiteanu R, Schmidt T, Patili E, Tvermosegaard K, New M, Nanthakumar CB, Betts J, Blanchard AD, Maratou K.</v>
      </c>
      <c r="F90" t="str">
        <f>'CRISPResso or CRISPResso2'!Q39</f>
        <v>CRISPR J. 2019 Feb;2(1):31-40. doi: 10.1089/crispr.2018.0047.</v>
      </c>
      <c r="G90" t="str">
        <f>'CRISPResso or CRISPResso2'!R39</f>
        <v>Martufi M</v>
      </c>
      <c r="H90" t="str">
        <f>'CRISPResso or CRISPResso2'!S39</f>
        <v>CRISPR J</v>
      </c>
      <c r="I90">
        <f>'CRISPResso or CRISPResso2'!T39</f>
        <v>2019</v>
      </c>
      <c r="J90">
        <f>'CRISPResso or CRISPResso2'!U39</f>
        <v>43581</v>
      </c>
      <c r="K90" t="str">
        <f>'CRISPResso or CRISPResso2'!V39</f>
        <v>PMC6636881</v>
      </c>
      <c r="L90">
        <f>'CRISPResso or CRISPResso2'!W39</f>
        <v>0</v>
      </c>
      <c r="M90" t="str">
        <f>'CRISPResso or CRISPResso2'!X39</f>
        <v>10.1089/crispr.2018.0047</v>
      </c>
      <c r="N90" t="s">
        <v>153</v>
      </c>
    </row>
    <row r="91" spans="2:14" x14ac:dyDescent="0.2">
      <c r="B91">
        <v>90</v>
      </c>
      <c r="C91">
        <f>'CRISPResso or CRISPResso2'!N27</f>
        <v>31391465</v>
      </c>
      <c r="D91" t="str">
        <f>'CRISPResso or CRISPResso2'!O27</f>
        <v>Allele specific repair of splicing mutations in cystic fibrosis through AsCas12a genome editing</v>
      </c>
      <c r="E91" t="str">
        <f>'CRISPResso or CRISPResso2'!P27</f>
        <v>Maule G, Casini A, Montagna C, Ramalho AS, De Boeck K, Debyser Z, Carlon MS, Petris G, Cereseto A.</v>
      </c>
      <c r="F91" t="str">
        <f>'CRISPResso or CRISPResso2'!Q27</f>
        <v>Nat Commun. 2019 Aug 7;10(1):3556. doi: 10.1038/s41467-019-11454-9.</v>
      </c>
      <c r="G91" t="str">
        <f>'CRISPResso or CRISPResso2'!R27</f>
        <v>Maule G</v>
      </c>
      <c r="H91" t="str">
        <f>'CRISPResso or CRISPResso2'!S27</f>
        <v>Nat Commun</v>
      </c>
      <c r="I91">
        <f>'CRISPResso or CRISPResso2'!T27</f>
        <v>2019</v>
      </c>
      <c r="J91">
        <f>'CRISPResso or CRISPResso2'!U27</f>
        <v>43686</v>
      </c>
      <c r="K91" t="str">
        <f>'CRISPResso or CRISPResso2'!V27</f>
        <v>PMC6685978</v>
      </c>
      <c r="L91">
        <f>'CRISPResso or CRISPResso2'!W27</f>
        <v>0</v>
      </c>
      <c r="M91" t="str">
        <f>'CRISPResso or CRISPResso2'!X27</f>
        <v>10.1038/s41467-019-11454-9</v>
      </c>
      <c r="N91" t="s">
        <v>2801</v>
      </c>
    </row>
    <row r="92" spans="2:14" x14ac:dyDescent="0.2">
      <c r="B92">
        <v>91</v>
      </c>
      <c r="C92">
        <f>'CRISPResso or CRISPResso2'!N29</f>
        <v>31332341</v>
      </c>
      <c r="D92" t="str">
        <f>'CRISPResso or CRISPResso2'!O29</f>
        <v>Immune-orthogonal orthologues of AAV capsids and of Cas9 circumvent the immune response to the administration of gene therapy</v>
      </c>
      <c r="E92" t="str">
        <f>'CRISPResso or CRISPResso2'!P29</f>
        <v>Moreno AM, Palmer N, Alem√°n F, Chen G, Pla A, Jiang N, Leong Chew W, Law M, Mali P.</v>
      </c>
      <c r="F92" t="str">
        <f>'CRISPResso or CRISPResso2'!Q29</f>
        <v>Nat Biomed Eng. 2019 Oct;3(10):806-816. doi: 10.1038/s41551-019-0431-2. Epub 2019 Jul 22.</v>
      </c>
      <c r="G92" t="str">
        <f>'CRISPResso or CRISPResso2'!R29</f>
        <v>Moreno AM</v>
      </c>
      <c r="H92" t="str">
        <f>'CRISPResso or CRISPResso2'!S29</f>
        <v>Nat Biomed Eng</v>
      </c>
      <c r="I92">
        <f>'CRISPResso or CRISPResso2'!T29</f>
        <v>2019</v>
      </c>
      <c r="J92">
        <f>'CRISPResso or CRISPResso2'!U29</f>
        <v>43670</v>
      </c>
      <c r="K92" t="str">
        <f>'CRISPResso or CRISPResso2'!V29</f>
        <v>PMC6783354</v>
      </c>
      <c r="L92" t="str">
        <f>'CRISPResso or CRISPResso2'!W29</f>
        <v>NIHMS1532091</v>
      </c>
      <c r="M92" t="str">
        <f>'CRISPResso or CRISPResso2'!X29</f>
        <v>10.1038/s41551-019-0431-2</v>
      </c>
      <c r="N92" t="s">
        <v>151</v>
      </c>
    </row>
    <row r="93" spans="2:14" x14ac:dyDescent="0.2">
      <c r="B93">
        <v>92</v>
      </c>
      <c r="C93">
        <f>'CRISPResso or CRISPResso2'!N129</f>
        <v>31811138</v>
      </c>
      <c r="D93" t="str">
        <f>'CRISPResso or CRISPResso2'!O129</f>
        <v>CRISPR-Cas3 induces broad and unidirectional genome editing in human cells</v>
      </c>
      <c r="E93" t="str">
        <f>'CRISPResso or CRISPResso2'!P129</f>
        <v>Morisaka H, Yoshimi K, Okuzaki Y, Gee P, Kunihiro Y, Sonpho E, Xu H, Sasakawa N, Naito Y, Nakada S, Yamamoto T, Sano S, Hotta A, Takeda J, Mashimo T.</v>
      </c>
      <c r="F93" t="str">
        <f>'CRISPResso or CRISPResso2'!Q129</f>
        <v>Nat Commun. 2019 Dec 6;10(1):5302. doi: 10.1038/s41467-019-13226-x.</v>
      </c>
      <c r="G93" t="str">
        <f>'CRISPResso or CRISPResso2'!R129</f>
        <v>Morisaka H</v>
      </c>
      <c r="H93" t="str">
        <f>'CRISPResso or CRISPResso2'!S129</f>
        <v>Nat Commun</v>
      </c>
      <c r="I93">
        <f>'CRISPResso or CRISPResso2'!T129</f>
        <v>2019</v>
      </c>
      <c r="J93">
        <f>'CRISPResso or CRISPResso2'!U129</f>
        <v>43807</v>
      </c>
      <c r="K93" t="str">
        <f>'CRISPResso or CRISPResso2'!V129</f>
        <v>PMC6897959</v>
      </c>
      <c r="L93">
        <f>'CRISPResso or CRISPResso2'!W129</f>
        <v>0</v>
      </c>
      <c r="M93" t="str">
        <f>'CRISPResso or CRISPResso2'!X129</f>
        <v>10.1038/s41467-019-13226-x</v>
      </c>
      <c r="N93" t="s">
        <v>151</v>
      </c>
    </row>
    <row r="94" spans="2:14" x14ac:dyDescent="0.2">
      <c r="B94">
        <v>93</v>
      </c>
      <c r="C94">
        <f>'CRISPResso or CRISPResso2'!N53</f>
        <v>30800139</v>
      </c>
      <c r="D94" t="str">
        <f>'CRISPResso or CRISPResso2'!O53</f>
        <v>Evaluation of Methods to Assess in vivo Activity of Engineered Genome-Editing Nucleases in Protoplasts</v>
      </c>
      <c r="E94" t="str">
        <f>'CRISPResso or CRISPResso2'!P53</f>
        <v>Nadakuduti SS, Starker CG, Ko DK, Jayakody TB, Buell CR, Voytas DF, Douches DS.</v>
      </c>
      <c r="F94" t="str">
        <f>'CRISPResso or CRISPResso2'!Q53</f>
        <v>Front Plant Sci. 2019 Feb 8;10:110. doi: 10.3389/fpls.2019.00110. eCollection 2019.</v>
      </c>
      <c r="G94" t="str">
        <f>'CRISPResso or CRISPResso2'!R53</f>
        <v>Nadakuduti SS</v>
      </c>
      <c r="H94" t="str">
        <f>'CRISPResso or CRISPResso2'!S53</f>
        <v>Front Plant Sci</v>
      </c>
      <c r="I94">
        <f>'CRISPResso or CRISPResso2'!T53</f>
        <v>2019</v>
      </c>
      <c r="J94">
        <f>'CRISPResso or CRISPResso2'!U53</f>
        <v>43522</v>
      </c>
      <c r="K94" t="str">
        <f>'CRISPResso or CRISPResso2'!V53</f>
        <v>PMC6376315</v>
      </c>
      <c r="L94">
        <f>'CRISPResso or CRISPResso2'!W53</f>
        <v>0</v>
      </c>
      <c r="M94" t="str">
        <f>'CRISPResso or CRISPResso2'!X53</f>
        <v>10.3389/fpls.2019.00110</v>
      </c>
      <c r="N94" t="s">
        <v>149</v>
      </c>
    </row>
    <row r="95" spans="2:14" x14ac:dyDescent="0.2">
      <c r="B95">
        <v>94</v>
      </c>
      <c r="C95">
        <f>'CRISPResso or CRISPResso2'!N28</f>
        <v>31363085</v>
      </c>
      <c r="D95" t="str">
        <f>'CRISPResso or CRISPResso2'!O28</f>
        <v>Stimulation of CRISPR-mediated homology-directed repair by an engineered RAD18 variant</v>
      </c>
      <c r="E95" t="str">
        <f>'CRISPResso or CRISPResso2'!P28</f>
        <v>Nambiar TS, Billon P, Diedenhofen G, Hayward SB, Taglialatela A, Cai K, Huang JW, Leuzzi G, Cuella-Martin R, Palacios A, Gupta A, Egli D, Ciccia A.</v>
      </c>
      <c r="F95" t="str">
        <f>'CRISPResso or CRISPResso2'!Q28</f>
        <v>Nat Commun. 2019 Jul 30;10(1):3395. doi: 10.1038/s41467-019-11105-z.</v>
      </c>
      <c r="G95" t="str">
        <f>'CRISPResso or CRISPResso2'!R28</f>
        <v>Nambiar TS</v>
      </c>
      <c r="H95" t="str">
        <f>'CRISPResso or CRISPResso2'!S28</f>
        <v>Nat Commun</v>
      </c>
      <c r="I95">
        <f>'CRISPResso or CRISPResso2'!T28</f>
        <v>2019</v>
      </c>
      <c r="J95">
        <f>'CRISPResso or CRISPResso2'!U28</f>
        <v>43678</v>
      </c>
      <c r="K95" t="str">
        <f>'CRISPResso or CRISPResso2'!V28</f>
        <v>PMC6667477</v>
      </c>
      <c r="L95">
        <f>'CRISPResso or CRISPResso2'!W28</f>
        <v>0</v>
      </c>
      <c r="M95" t="str">
        <f>'CRISPResso or CRISPResso2'!X28</f>
        <v>10.1038/s41467-019-11105-z</v>
      </c>
      <c r="N95" t="s">
        <v>149</v>
      </c>
    </row>
    <row r="96" spans="2:14" x14ac:dyDescent="0.2">
      <c r="B96">
        <v>95</v>
      </c>
      <c r="C96">
        <f>'CRISPResso or CRISPResso2'!N55</f>
        <v>30778238</v>
      </c>
      <c r="D96" t="str">
        <f>'CRISPResso or CRISPResso2'!O55</f>
        <v>Long-term evaluation of AAV-CRISPR genome editing for Duchenne muscular dystrophy</v>
      </c>
      <c r="E96" t="str">
        <f>'CRISPResso or CRISPResso2'!P55</f>
        <v>Nelson CE, Wu Y, Gemberling MP, Oliver ML, Waller MA, Bohning JD, Robinson-Hamm JN, Bulaklak K, Castellanos Rivera RM, Collier JH, Asokan A, Gersbach CA.</v>
      </c>
      <c r="F96" t="str">
        <f>'CRISPResso or CRISPResso2'!Q55</f>
        <v>Nat Med. 2019 Mar;25(3):427-432. doi: 10.1038/s41591-019-0344-3. Epub 2019 Feb 18.</v>
      </c>
      <c r="G96" t="str">
        <f>'CRISPResso or CRISPResso2'!R55</f>
        <v>Nelson CE</v>
      </c>
      <c r="H96" t="str">
        <f>'CRISPResso or CRISPResso2'!S55</f>
        <v>Nat Med</v>
      </c>
      <c r="I96">
        <f>'CRISPResso or CRISPResso2'!T55</f>
        <v>2019</v>
      </c>
      <c r="J96">
        <f>'CRISPResso or CRISPResso2'!U55</f>
        <v>43516</v>
      </c>
      <c r="K96" t="str">
        <f>'CRISPResso or CRISPResso2'!V55</f>
        <v>PMC6455975</v>
      </c>
      <c r="L96" t="str">
        <f>'CRISPResso or CRISPResso2'!W55</f>
        <v>NIHMS1517342</v>
      </c>
      <c r="M96" t="str">
        <f>'CRISPResso or CRISPResso2'!X55</f>
        <v>10.1038/s41591-019-0344-3</v>
      </c>
      <c r="N96" t="s">
        <v>2801</v>
      </c>
    </row>
    <row r="97" spans="2:14" x14ac:dyDescent="0.2">
      <c r="B97">
        <v>96</v>
      </c>
      <c r="C97">
        <f>'CRISPResso or CRISPResso2'!N47</f>
        <v>30839150</v>
      </c>
      <c r="D97" t="str">
        <f>'CRISPResso or CRISPResso2'!O47</f>
        <v>CRISPR/Cas9-mediated knockout of Ms1 enables the rapid generation of male-sterile hexaploid wheat lines for use in hybrid seed production</v>
      </c>
      <c r="E97" t="str">
        <f>'CRISPResso or CRISPResso2'!P47</f>
        <v>Okada A, Arndell T, Borisjuk N, Sharma N, Watson-Haigh NS, Tucker EJ, Baumann U, Langridge P, Whitford R.</v>
      </c>
      <c r="F97" t="str">
        <f>'CRISPResso or CRISPResso2'!Q47</f>
        <v>Plant Biotechnol J. 2019 Oct;17(10):1905-1913. doi: 10.1111/pbi.13106. Epub 2019 Apr 11.</v>
      </c>
      <c r="G97" t="str">
        <f>'CRISPResso or CRISPResso2'!R47</f>
        <v>Okada A</v>
      </c>
      <c r="H97" t="str">
        <f>'CRISPResso or CRISPResso2'!S47</f>
        <v>Plant Biotechnol J</v>
      </c>
      <c r="I97">
        <f>'CRISPResso or CRISPResso2'!T47</f>
        <v>2019</v>
      </c>
      <c r="J97">
        <f>'CRISPResso or CRISPResso2'!U47</f>
        <v>43531</v>
      </c>
      <c r="K97" t="str">
        <f>'CRISPResso or CRISPResso2'!V47</f>
        <v>PMC6737020</v>
      </c>
      <c r="L97">
        <f>'CRISPResso or CRISPResso2'!W47</f>
        <v>0</v>
      </c>
      <c r="M97" t="str">
        <f>'CRISPResso or CRISPResso2'!X47</f>
        <v>10.1111/pbi.13106</v>
      </c>
      <c r="N97" t="s">
        <v>2801</v>
      </c>
    </row>
    <row r="98" spans="2:14" x14ac:dyDescent="0.2">
      <c r="B98">
        <v>97</v>
      </c>
      <c r="C98">
        <f>'CRISPResso or CRISPResso2'!N36</f>
        <v>31127293</v>
      </c>
      <c r="D98" t="str">
        <f>'CRISPResso or CRISPResso2'!O36</f>
        <v>Microhomologies are prevalent at Cas9-induced larger deletions</v>
      </c>
      <c r="E98" t="str">
        <f>'CRISPResso or CRISPResso2'!P36</f>
        <v>Owens DDG, Caulder A, Frontera V, Harman JR, Allan AJ, Bucakci A, Greder L, Codner GF, Hublitz P, McHugh PJ, Teboul L, de Bruijn MFTR.</v>
      </c>
      <c r="F98" t="str">
        <f>'CRISPResso or CRISPResso2'!Q36</f>
        <v>Nucleic Acids Res. 2019 Aug 22;47(14):7402-7417. doi: 10.1093/nar/gkz459.</v>
      </c>
      <c r="G98" t="str">
        <f>'CRISPResso or CRISPResso2'!R36</f>
        <v>Owens DDG</v>
      </c>
      <c r="H98" t="str">
        <f>'CRISPResso or CRISPResso2'!S36</f>
        <v>Nucleic Acids Res</v>
      </c>
      <c r="I98">
        <f>'CRISPResso or CRISPResso2'!T36</f>
        <v>2019</v>
      </c>
      <c r="J98">
        <f>'CRISPResso or CRISPResso2'!U36</f>
        <v>43611</v>
      </c>
      <c r="K98" t="str">
        <f>'CRISPResso or CRISPResso2'!V36</f>
        <v>PMC6698657</v>
      </c>
      <c r="L98">
        <f>'CRISPResso or CRISPResso2'!W36</f>
        <v>0</v>
      </c>
      <c r="M98" t="str">
        <f>'CRISPResso or CRISPResso2'!X36</f>
        <v>10.1093/nar/gkz459</v>
      </c>
      <c r="N98" t="s">
        <v>2801</v>
      </c>
    </row>
    <row r="99" spans="2:14" x14ac:dyDescent="0.2">
      <c r="B99">
        <v>98</v>
      </c>
      <c r="C99">
        <f>'CRISPResso or CRISPResso2'!N34</f>
        <v>31147717</v>
      </c>
      <c r="D99" t="str">
        <f>'CRISPResso or CRISPResso2'!O34</f>
        <v>Highly efficient editing of the¬†Œ≤-globin gene in patient-derived hematopoietic stem and progenitor cells to treat sickle cell disease</v>
      </c>
      <c r="E99" t="str">
        <f>'CRISPResso or CRISPResso2'!P34</f>
        <v>Park SH, Lee CM, Dever DP, Davis TH, Camarena J, Srifa W, Zhang Y, Paikari A, Chang AK, Porteus MH, Sheehan VA, Bao G.</v>
      </c>
      <c r="F99" t="str">
        <f>'CRISPResso or CRISPResso2'!Q34</f>
        <v>Nucleic Acids Res. 2019 Sep 5;47(15):7955-7972. doi: 10.1093/nar/gkz475.</v>
      </c>
      <c r="G99" t="str">
        <f>'CRISPResso or CRISPResso2'!R34</f>
        <v>Park SH</v>
      </c>
      <c r="H99" t="str">
        <f>'CRISPResso or CRISPResso2'!S34</f>
        <v>Nucleic Acids Res</v>
      </c>
      <c r="I99">
        <f>'CRISPResso or CRISPResso2'!T34</f>
        <v>2019</v>
      </c>
      <c r="J99">
        <f>'CRISPResso or CRISPResso2'!U34</f>
        <v>43617</v>
      </c>
      <c r="K99" t="str">
        <f>'CRISPResso or CRISPResso2'!V34</f>
        <v>PMC6735704</v>
      </c>
      <c r="L99">
        <f>'CRISPResso or CRISPResso2'!W34</f>
        <v>0</v>
      </c>
      <c r="M99" t="str">
        <f>'CRISPResso or CRISPResso2'!X34</f>
        <v>10.1093/nar/gkz475</v>
      </c>
      <c r="N99" t="s">
        <v>149</v>
      </c>
    </row>
    <row r="100" spans="2:14" x14ac:dyDescent="0.2">
      <c r="B100">
        <v>99</v>
      </c>
      <c r="C100">
        <f>'CRISPResso or CRISPResso2'!N30</f>
        <v>31279229</v>
      </c>
      <c r="D100" t="str">
        <f>'CRISPResso or CRISPResso2'!O30</f>
        <v>In¬†Vivo Outcome of Homology-Directed Repair at the HBB Gene in HSC Using Alternative Donor Template Delivery Methods</v>
      </c>
      <c r="E100" t="str">
        <f>'CRISPResso or CRISPResso2'!P30</f>
        <v>Pattabhi S, Lotti SN, Berger MP, Singh S, Lux CT, Jacoby K, Lee C, Negre O, Scharenberg AM, Rawlings DJ.</v>
      </c>
      <c r="F100" t="str">
        <f>'CRISPResso or CRISPResso2'!Q30</f>
        <v>Mol Ther Nucleic Acids. 2019 Sep 6;17:277-288. doi: 10.1016/j.omtn.2019.05.025. Epub 2019 Jun 7.</v>
      </c>
      <c r="G100" t="str">
        <f>'CRISPResso or CRISPResso2'!R30</f>
        <v>Pattabhi S</v>
      </c>
      <c r="H100" t="str">
        <f>'CRISPResso or CRISPResso2'!S30</f>
        <v>Mol Ther Nucleic Acids</v>
      </c>
      <c r="I100">
        <f>'CRISPResso or CRISPResso2'!T30</f>
        <v>2019</v>
      </c>
      <c r="J100">
        <f>'CRISPResso or CRISPResso2'!U30</f>
        <v>43653</v>
      </c>
      <c r="K100" t="str">
        <f>'CRISPResso or CRISPResso2'!V30</f>
        <v>PMC6611979</v>
      </c>
      <c r="L100">
        <f>'CRISPResso or CRISPResso2'!W30</f>
        <v>0</v>
      </c>
      <c r="M100" t="str">
        <f>'CRISPResso or CRISPResso2'!X30</f>
        <v>10.1016/j.omtn.2019.05.025</v>
      </c>
      <c r="N100" t="s">
        <v>149</v>
      </c>
    </row>
    <row r="101" spans="2:14" x14ac:dyDescent="0.2">
      <c r="B101">
        <v>100</v>
      </c>
      <c r="C101">
        <f>'CRISPResso or CRISPResso2'!N21</f>
        <v>31548729</v>
      </c>
      <c r="D101" t="str">
        <f>'CRISPResso or CRISPResso2'!O21</f>
        <v>Targeted transcriptional modulation with type I CRISPR-Cas systems in human cells</v>
      </c>
      <c r="E101" t="str">
        <f>'CRISPResso or CRISPResso2'!P21</f>
        <v>Pickar-Oliver A, Black JB, Lewis MM, Mutchnick KJ, Klann TS, Gilcrest KA, Sitton MJ, Nelson CE, Barrera A, Bartelt LC, Reddy TE, Beisel CL, Barrangou R, Gersbach CA.</v>
      </c>
      <c r="F101" t="str">
        <f>'CRISPResso or CRISPResso2'!Q21</f>
        <v>Nat Biotechnol. 2019 Dec;37(12):1493-1501. doi: 10.1038/s41587-019-0235-7. Epub 2019 Sep 23.</v>
      </c>
      <c r="G101" t="str">
        <f>'CRISPResso or CRISPResso2'!R21</f>
        <v>Pickar-Oliver A</v>
      </c>
      <c r="H101" t="str">
        <f>'CRISPResso or CRISPResso2'!S21</f>
        <v>Nat Biotechnol</v>
      </c>
      <c r="I101">
        <f>'CRISPResso or CRISPResso2'!T21</f>
        <v>2019</v>
      </c>
      <c r="J101">
        <f>'CRISPResso or CRISPResso2'!U21</f>
        <v>43733</v>
      </c>
      <c r="K101" t="str">
        <f>'CRISPResso or CRISPResso2'!V21</f>
        <v>PMC6893126</v>
      </c>
      <c r="L101" t="str">
        <f>'CRISPResso or CRISPResso2'!W21</f>
        <v>NIHMS1535596</v>
      </c>
      <c r="M101" t="str">
        <f>'CRISPResso or CRISPResso2'!X21</f>
        <v>10.1038/s41587-019-0235-7</v>
      </c>
      <c r="N101" t="s">
        <v>152</v>
      </c>
    </row>
    <row r="102" spans="2:14" x14ac:dyDescent="0.2">
      <c r="B102">
        <v>101</v>
      </c>
      <c r="C102">
        <f>'CRISPResso or CRISPResso2'!N51</f>
        <v>30811422</v>
      </c>
      <c r="D102" t="str">
        <f>'CRISPResso or CRISPResso2'!O51</f>
        <v>Comparison of efficiency and specificity of CRISPR-associated (Cas) nucleases in plants: An expanded toolkit for precision genome engineering</v>
      </c>
      <c r="E102" t="str">
        <f>'CRISPResso or CRISPResso2'!P51</f>
        <v>Raitskin O, Schudoma C, West A, Patron NJ.</v>
      </c>
      <c r="F102" t="str">
        <f>'CRISPResso or CRISPResso2'!Q51</f>
        <v>PLoS One. 2019 Feb 27;14(2):e0211598. doi: 10.1371/journal.pone.0211598. eCollection 2019.</v>
      </c>
      <c r="G102" t="str">
        <f>'CRISPResso or CRISPResso2'!R51</f>
        <v>Raitskin O</v>
      </c>
      <c r="H102" t="str">
        <f>'CRISPResso or CRISPResso2'!S51</f>
        <v>PLoS One</v>
      </c>
      <c r="I102">
        <f>'CRISPResso or CRISPResso2'!T51</f>
        <v>2019</v>
      </c>
      <c r="J102">
        <f>'CRISPResso or CRISPResso2'!U51</f>
        <v>43524</v>
      </c>
      <c r="K102" t="str">
        <f>'CRISPResso or CRISPResso2'!V51</f>
        <v>PMC6392405</v>
      </c>
      <c r="L102">
        <f>'CRISPResso or CRISPResso2'!W51</f>
        <v>0</v>
      </c>
      <c r="M102" t="str">
        <f>'CRISPResso or CRISPResso2'!X51</f>
        <v>10.1371/journal.pone.0211598</v>
      </c>
      <c r="N102" t="s">
        <v>151</v>
      </c>
    </row>
    <row r="103" spans="2:14" x14ac:dyDescent="0.2">
      <c r="B103">
        <v>102</v>
      </c>
      <c r="C103">
        <f>'CRISPResso or CRISPResso2'!N38</f>
        <v>31101808</v>
      </c>
      <c r="D103" t="str">
        <f>'CRISPResso or CRISPResso2'!O38</f>
        <v>Development of hRad51-Cas9 nickase fusions that mediate HDR without double-stranded breaks</v>
      </c>
      <c r="E103" t="str">
        <f>'CRISPResso or CRISPResso2'!P38</f>
        <v>Rees HA, Yeh WH, Liu DR.</v>
      </c>
      <c r="F103" t="str">
        <f>'CRISPResso or CRISPResso2'!Q38</f>
        <v>Nat Commun. 2019 May 17;10(1):2212. doi: 10.1038/s41467-019-09983-4.</v>
      </c>
      <c r="G103" t="str">
        <f>'CRISPResso or CRISPResso2'!R38</f>
        <v>Rees HA</v>
      </c>
      <c r="H103" t="str">
        <f>'CRISPResso or CRISPResso2'!S38</f>
        <v>Nat Commun</v>
      </c>
      <c r="I103">
        <f>'CRISPResso or CRISPResso2'!T38</f>
        <v>2019</v>
      </c>
      <c r="J103">
        <f>'CRISPResso or CRISPResso2'!U38</f>
        <v>43604</v>
      </c>
      <c r="K103" t="str">
        <f>'CRISPResso or CRISPResso2'!V38</f>
        <v>PMC6525190</v>
      </c>
      <c r="L103">
        <f>'CRISPResso or CRISPResso2'!W38</f>
        <v>0</v>
      </c>
      <c r="M103" t="str">
        <f>'CRISPResso or CRISPResso2'!X38</f>
        <v>10.1038/s41467-019-09983-4</v>
      </c>
      <c r="N103" t="s">
        <v>149</v>
      </c>
    </row>
    <row r="104" spans="2:14" x14ac:dyDescent="0.2">
      <c r="B104">
        <v>103</v>
      </c>
      <c r="C104">
        <f>'CRISPResso or CRISPResso2'!N139</f>
        <v>31086823</v>
      </c>
      <c r="D104" t="str">
        <f>'CRISPResso or CRISPResso2'!O139</f>
        <v>Analysis and minimization of cellular RNA editing by DNA adenine base editors</v>
      </c>
      <c r="E104" t="str">
        <f>'CRISPResso or CRISPResso2'!P139</f>
        <v>Rees HA, Wilson C, Doman JL, Liu DR.</v>
      </c>
      <c r="F104" t="str">
        <f>'CRISPResso or CRISPResso2'!Q139</f>
        <v>Sci Adv. 2019 May 8;5(5):eaax5717. doi: 10.1126/sciadv.aax5717. eCollection 2019 May.</v>
      </c>
      <c r="G104" t="str">
        <f>'CRISPResso or CRISPResso2'!R139</f>
        <v>Rees HA</v>
      </c>
      <c r="H104" t="str">
        <f>'CRISPResso or CRISPResso2'!S139</f>
        <v>Sci Adv</v>
      </c>
      <c r="I104">
        <f>'CRISPResso or CRISPResso2'!T139</f>
        <v>2019</v>
      </c>
      <c r="J104">
        <f>'CRISPResso or CRISPResso2'!U139</f>
        <v>43601</v>
      </c>
      <c r="K104" t="str">
        <f>'CRISPResso or CRISPResso2'!V139</f>
        <v>PMC6506237</v>
      </c>
      <c r="L104">
        <f>'CRISPResso or CRISPResso2'!W139</f>
        <v>0</v>
      </c>
      <c r="M104" t="str">
        <f>'CRISPResso or CRISPResso2'!X139</f>
        <v>10.1126/sciadv.aax5717</v>
      </c>
      <c r="N104" t="s">
        <v>2768</v>
      </c>
    </row>
    <row r="105" spans="2:14" x14ac:dyDescent="0.2">
      <c r="B105">
        <v>104</v>
      </c>
      <c r="C105">
        <f>'CRISPResso or CRISPResso2'!N11</f>
        <v>31970201</v>
      </c>
      <c r="D105" t="str">
        <f>'CRISPResso or CRISPResso2'!O11</f>
        <v>AAV-Mediated CRISPR/Cas9 Gene Editing in Murine Phenylketonuria</v>
      </c>
      <c r="E105" t="str">
        <f>'CRISPResso or CRISPResso2'!P11</f>
        <v>Richards DY, Winn SR, Dudley S, Nygaard S, Mighell TL, Grompe M, Harding CO.</v>
      </c>
      <c r="F105" t="str">
        <f>'CRISPResso or CRISPResso2'!Q11</f>
        <v>Mol Ther Methods Clin Dev. 2019 Dec 24;17:234-245. doi: 10.1016/j.omtm.2019.12.004. eCollection 2020 Jun 12.</v>
      </c>
      <c r="G105" t="str">
        <f>'CRISPResso or CRISPResso2'!R11</f>
        <v>Richards DY</v>
      </c>
      <c r="H105" t="str">
        <f>'CRISPResso or CRISPResso2'!S11</f>
        <v>Mol Ther Methods Clin Dev</v>
      </c>
      <c r="I105">
        <f>'CRISPResso or CRISPResso2'!T11</f>
        <v>2019</v>
      </c>
      <c r="J105">
        <f>'CRISPResso or CRISPResso2'!U11</f>
        <v>43854</v>
      </c>
      <c r="K105" t="str">
        <f>'CRISPResso or CRISPResso2'!V11</f>
        <v>PMC6962637</v>
      </c>
      <c r="L105">
        <f>'CRISPResso or CRISPResso2'!W11</f>
        <v>0</v>
      </c>
      <c r="M105" t="str">
        <f>'CRISPResso or CRISPResso2'!X11</f>
        <v>10.1016/j.omtm.2019.12.004</v>
      </c>
      <c r="N105" t="s">
        <v>149</v>
      </c>
    </row>
    <row r="106" spans="2:14" x14ac:dyDescent="0.2">
      <c r="B106">
        <v>105</v>
      </c>
      <c r="C106">
        <f>'CRISPResso or CRISPResso2'!N26</f>
        <v>31392986</v>
      </c>
      <c r="D106" t="str">
        <f>'CRISPResso or CRISPResso2'!O26</f>
        <v>Simultaneous precise editing of multiple genes in human cells</v>
      </c>
      <c r="E106" t="str">
        <f>'CRISPResso or CRISPResso2'!P26</f>
        <v>Riesenberg S, Chintalapati M, Macak D, Kanis P, Maricic T, P√§√§bo S.</v>
      </c>
      <c r="F106" t="str">
        <f>'CRISPResso or CRISPResso2'!Q26</f>
        <v>Nucleic Acids Res. 2019 Nov 4;47(19):e116. doi: 10.1093/nar/gkz669.</v>
      </c>
      <c r="G106" t="str">
        <f>'CRISPResso or CRISPResso2'!R26</f>
        <v>Riesenberg S</v>
      </c>
      <c r="H106" t="str">
        <f>'CRISPResso or CRISPResso2'!S26</f>
        <v>Nucleic Acids Res</v>
      </c>
      <c r="I106">
        <f>'CRISPResso or CRISPResso2'!T26</f>
        <v>2019</v>
      </c>
      <c r="J106">
        <f>'CRISPResso or CRISPResso2'!U26</f>
        <v>43686</v>
      </c>
      <c r="K106" t="str">
        <f>'CRISPResso or CRISPResso2'!V26</f>
        <v>PMC6821318</v>
      </c>
      <c r="L106">
        <f>'CRISPResso or CRISPResso2'!W26</f>
        <v>0</v>
      </c>
      <c r="M106" t="str">
        <f>'CRISPResso or CRISPResso2'!X26</f>
        <v>10.1093/nar/gkz669</v>
      </c>
      <c r="N106" t="s">
        <v>149</v>
      </c>
    </row>
    <row r="107" spans="2:14" x14ac:dyDescent="0.2">
      <c r="B107">
        <v>106</v>
      </c>
      <c r="C107">
        <f>'CRISPResso or CRISPResso2'!N48</f>
        <v>30838409</v>
      </c>
      <c r="D107" t="str">
        <f>'CRISPResso or CRISPResso2'!O48</f>
        <v>Uracil-DNA glycosylase UNG1 isoform variant supports class switch recombination and repairs nuclear genomic uracil</v>
      </c>
      <c r="E107" t="str">
        <f>'CRISPResso or CRISPResso2'!P48</f>
        <v>Sarno A, Lundb√¶k M, Liabakk NB, Aas PA, Mjelle R, Hagen L, Sousa MML, Krokan HE, Kavli B.</v>
      </c>
      <c r="F107" t="str">
        <f>'CRISPResso or CRISPResso2'!Q48</f>
        <v>Nucleic Acids Res. 2019 May 21;47(9):4569-4585. doi: 10.1093/nar/gkz145.</v>
      </c>
      <c r="G107" t="str">
        <f>'CRISPResso or CRISPResso2'!R48</f>
        <v>Sarno A</v>
      </c>
      <c r="H107" t="str">
        <f>'CRISPResso or CRISPResso2'!S48</f>
        <v>Nucleic Acids Res</v>
      </c>
      <c r="I107">
        <f>'CRISPResso or CRISPResso2'!T48</f>
        <v>2019</v>
      </c>
      <c r="J107">
        <f>'CRISPResso or CRISPResso2'!U48</f>
        <v>43531</v>
      </c>
      <c r="K107" t="str">
        <f>'CRISPResso or CRISPResso2'!V48</f>
        <v>PMC6511853</v>
      </c>
      <c r="L107">
        <f>'CRISPResso or CRISPResso2'!W48</f>
        <v>0</v>
      </c>
      <c r="M107" t="str">
        <f>'CRISPResso or CRISPResso2'!X48</f>
        <v>10.1093/nar/gkz145</v>
      </c>
      <c r="N107" t="s">
        <v>2801</v>
      </c>
    </row>
    <row r="108" spans="2:14" x14ac:dyDescent="0.2">
      <c r="B108">
        <v>107</v>
      </c>
      <c r="C108">
        <f>'CRISPResso or CRISPResso2'!N32</f>
        <v>31253978</v>
      </c>
      <c r="D108" t="str">
        <f>'CRISPResso or CRISPResso2'!O32</f>
        <v>Rational targeting of a NuRD subcomplex guided by comprehensive in situ mutagenesis</v>
      </c>
      <c r="E108" t="str">
        <f>'CRISPResso or CRISPResso2'!P32</f>
        <v>Sher F, Hossain M, Seruggia D, Schoonenberg VAC, Yao Q, Cifani P, Dassama LMK, Cole MA, Ren C, Vinjamur DS, Macias-Trevino C, Luk K, McGuckin C, Schupp PG, Canver MC, Kurita R, Nakamura Y, Fujiwara Y, Wolfe SA, Pinello L, Maeda T, Kentsis A, Orkin SH, Bauer DE.</v>
      </c>
      <c r="F108" t="str">
        <f>'CRISPResso or CRISPResso2'!Q32</f>
        <v>Nat Genet. 2019 Jul;51(7):1149-1159. doi: 10.1038/s41588-019-0453-4. Epub 2019 Jun 28.</v>
      </c>
      <c r="G108" t="str">
        <f>'CRISPResso or CRISPResso2'!R32</f>
        <v>Sher F</v>
      </c>
      <c r="H108" t="str">
        <f>'CRISPResso or CRISPResso2'!S32</f>
        <v>Nat Genet</v>
      </c>
      <c r="I108">
        <f>'CRISPResso or CRISPResso2'!T32</f>
        <v>2019</v>
      </c>
      <c r="J108">
        <f>'CRISPResso or CRISPResso2'!U32</f>
        <v>43646</v>
      </c>
      <c r="K108" t="str">
        <f>'CRISPResso or CRISPResso2'!V32</f>
        <v>PMC6650275</v>
      </c>
      <c r="L108" t="str">
        <f>'CRISPResso or CRISPResso2'!W32</f>
        <v>NIHMS1530058</v>
      </c>
      <c r="M108" t="str">
        <f>'CRISPResso or CRISPResso2'!X32</f>
        <v>10.1038/s41588-019-0453-4</v>
      </c>
      <c r="N108" t="s">
        <v>2801</v>
      </c>
    </row>
    <row r="109" spans="2:14" x14ac:dyDescent="0.2">
      <c r="B109">
        <v>108</v>
      </c>
      <c r="C109">
        <f>'CRISPResso or CRISPResso2'!N22</f>
        <v>31509746</v>
      </c>
      <c r="D109" t="str">
        <f>'CRISPResso or CRISPResso2'!O22</f>
        <v>Tracing Tumor Evolution in Sarcoma Reveals Clonal Origin of Advanced Metastasis</v>
      </c>
      <c r="E109" t="str">
        <f>'CRISPResso or CRISPResso2'!P22</f>
        <v>Tang YJ, Huang J, Tsushima H, Ban GI, Zhang H, Oristian KM, Puviindran V, Williams N, Ding X, Ou J, Jung SH, Lee CL, Jiao Y, Chen BJ, Kirsch DG, Alman BA.</v>
      </c>
      <c r="F109" t="str">
        <f>'CRISPResso or CRISPResso2'!Q22</f>
        <v>Cell Rep. 2019 Sep 10;28(11):2837-2850.e5. doi: 10.1016/j.celrep.2019.08.029.</v>
      </c>
      <c r="G109" t="str">
        <f>'CRISPResso or CRISPResso2'!R22</f>
        <v>Tang YJ</v>
      </c>
      <c r="H109" t="str">
        <f>'CRISPResso or CRISPResso2'!S22</f>
        <v>Cell Rep</v>
      </c>
      <c r="I109">
        <f>'CRISPResso or CRISPResso2'!T22</f>
        <v>2019</v>
      </c>
      <c r="J109">
        <f>'CRISPResso or CRISPResso2'!U22</f>
        <v>43720</v>
      </c>
      <c r="K109" t="str">
        <f>'CRISPResso or CRISPResso2'!V22</f>
        <v>PMC6750751</v>
      </c>
      <c r="L109" t="str">
        <f>'CRISPResso or CRISPResso2'!W22</f>
        <v>NIHMS1539608</v>
      </c>
      <c r="M109" t="str">
        <f>'CRISPResso or CRISPResso2'!X22</f>
        <v>10.1016/j.celrep.2019.08.029</v>
      </c>
      <c r="N109" t="s">
        <v>153</v>
      </c>
    </row>
    <row r="110" spans="2:14" x14ac:dyDescent="0.2">
      <c r="B110">
        <v>109</v>
      </c>
      <c r="C110">
        <f>'CRISPResso or CRISPResso2'!N136</f>
        <v>31332326</v>
      </c>
      <c r="D110" t="str">
        <f>'CRISPResso or CRISPResso2'!O136</f>
        <v>Continuous evolution of base editors with expanded target compatibility and improved activity</v>
      </c>
      <c r="E110" t="str">
        <f>'CRISPResso or CRISPResso2'!P136</f>
        <v>Thuronyi BW, Koblan LW, Levy JM, Yeh WH, Zheng C, Newby GA, Wilson C, Bhaumik M, Shubina-Oleinik O, Holt JR, Liu DR.</v>
      </c>
      <c r="F110" t="str">
        <f>'CRISPResso or CRISPResso2'!Q136</f>
        <v>Nat Biotechnol. 2019 Sep;37(9):1070-1079. doi: 10.1038/s41587-019-0193-0. Epub 2019 Jul 22.</v>
      </c>
      <c r="G110" t="str">
        <f>'CRISPResso or CRISPResso2'!R136</f>
        <v>Thuronyi BW</v>
      </c>
      <c r="H110" t="str">
        <f>'CRISPResso or CRISPResso2'!S136</f>
        <v>Nat Biotechnol</v>
      </c>
      <c r="I110">
        <f>'CRISPResso or CRISPResso2'!T136</f>
        <v>2019</v>
      </c>
      <c r="J110">
        <f>'CRISPResso or CRISPResso2'!U136</f>
        <v>43670</v>
      </c>
      <c r="K110" t="str">
        <f>'CRISPResso or CRISPResso2'!V136</f>
        <v>PMC6728210</v>
      </c>
      <c r="L110" t="str">
        <f>'CRISPResso or CRISPResso2'!W136</f>
        <v>NIHMS1532025</v>
      </c>
      <c r="M110" t="str">
        <f>'CRISPResso or CRISPResso2'!X136</f>
        <v>10.1038/s41587-019-0193-0</v>
      </c>
      <c r="N110" t="s">
        <v>2768</v>
      </c>
    </row>
    <row r="111" spans="2:14" x14ac:dyDescent="0.2">
      <c r="B111">
        <v>110</v>
      </c>
      <c r="C111">
        <f>'CRISPResso or CRISPResso2'!N50</f>
        <v>30816277</v>
      </c>
      <c r="D111" t="str">
        <f>'CRISPResso or CRISPResso2'!O50</f>
        <v>Probing the Behaviour of Cas1-Cas2 upon Protospacer Binding in CRISPR-Cas Systems using Molecular Dynamics Simulations</v>
      </c>
      <c r="E111" t="str">
        <f>'CRISPResso or CRISPResso2'!P50</f>
        <v>Wan H, Li J, Chang S, Lin S, Tian Y, Tian X, Wang M, Hu J.</v>
      </c>
      <c r="F111" t="str">
        <f>'CRISPResso or CRISPResso2'!Q50</f>
        <v>Sci Rep. 2019 Feb 28;9(1):3188. doi: 10.1038/s41598-019-39616-1.</v>
      </c>
      <c r="G111" t="str">
        <f>'CRISPResso or CRISPResso2'!R50</f>
        <v>Wan H</v>
      </c>
      <c r="H111" t="str">
        <f>'CRISPResso or CRISPResso2'!S50</f>
        <v>Sci Rep</v>
      </c>
      <c r="I111">
        <f>'CRISPResso or CRISPResso2'!T50</f>
        <v>2019</v>
      </c>
      <c r="J111">
        <f>'CRISPResso or CRISPResso2'!U50</f>
        <v>43525</v>
      </c>
      <c r="K111" t="str">
        <f>'CRISPResso or CRISPResso2'!V50</f>
        <v>PMC6395717</v>
      </c>
      <c r="L111">
        <f>'CRISPResso or CRISPResso2'!W50</f>
        <v>0</v>
      </c>
      <c r="M111" t="str">
        <f>'CRISPResso or CRISPResso2'!X50</f>
        <v>10.1038/s41598-019-39616-1</v>
      </c>
      <c r="N111" t="s">
        <v>151</v>
      </c>
    </row>
    <row r="112" spans="2:14" x14ac:dyDescent="0.2">
      <c r="B112">
        <v>111</v>
      </c>
      <c r="C112">
        <f>'CRISPResso or CRISPResso2'!N42</f>
        <v>31000663</v>
      </c>
      <c r="D112" t="str">
        <f>'CRISPResso or CRISPResso2'!O42</f>
        <v>Unbiased detection of CRISPR off-targets in vivo using DISCOVER-Seq</v>
      </c>
      <c r="E112" t="str">
        <f>'CRISPResso or CRISPResso2'!P42</f>
        <v>Wienert B, Wyman SK, Richardson CD, Yeh CD, Akcakaya P, Porritt MJ, Morlock M, Vu JT, Kazane KR, Watry HL, Judge LM, Conklin BR, Maresca M, Corn JE.</v>
      </c>
      <c r="F112" t="str">
        <f>'CRISPResso or CRISPResso2'!Q42</f>
        <v>Science. 2019 Apr 19;364(6437):286-289. doi: 10.1126/science.aav9023. Epub 2019 Apr 18.</v>
      </c>
      <c r="G112" t="str">
        <f>'CRISPResso or CRISPResso2'!R42</f>
        <v>Wienert B</v>
      </c>
      <c r="H112" t="str">
        <f>'CRISPResso or CRISPResso2'!S42</f>
        <v>Science</v>
      </c>
      <c r="I112">
        <f>'CRISPResso or CRISPResso2'!T42</f>
        <v>2019</v>
      </c>
      <c r="J112">
        <f>'CRISPResso or CRISPResso2'!U42</f>
        <v>43575</v>
      </c>
      <c r="K112" t="str">
        <f>'CRISPResso or CRISPResso2'!V42</f>
        <v>PMC6589096</v>
      </c>
      <c r="L112" t="str">
        <f>'CRISPResso or CRISPResso2'!W42</f>
        <v>NIHMS1030113</v>
      </c>
      <c r="M112" t="str">
        <f>'CRISPResso or CRISPResso2'!X42</f>
        <v>10.1126/science.aav9023</v>
      </c>
      <c r="N112" t="s">
        <v>153</v>
      </c>
    </row>
    <row r="113" spans="2:14" x14ac:dyDescent="0.2">
      <c r="B113">
        <v>112</v>
      </c>
      <c r="C113">
        <f>'CRISPResso or CRISPResso2'!N45</f>
        <v>30911135</v>
      </c>
      <c r="D113" t="str">
        <f>'CRISPResso or CRISPResso2'!O45</f>
        <v>Highly efficient therapeutic gene editing of human hematopoietic stem cells</v>
      </c>
      <c r="E113" t="str">
        <f>'CRISPResso or CRISPResso2'!P45</f>
        <v>Wu Y, Zeng J, Roscoe BP, Liu P, Yao Q, Lazzarotto CR, Clement K, Cole MA, Luk K, Baricordi C, Shen AH, Ren C, Esrick EB, Manis JP, Dorfman DM, Williams DA, Biffi A, Brugnara C, Biasco L, Brendel C, Pinello L, Tsai SQ, Wolfe SA, Bauer DE.</v>
      </c>
      <c r="F113" t="str">
        <f>'CRISPResso or CRISPResso2'!Q45</f>
        <v>Nat Med. 2019 May;25(5):776-783. doi: 10.1038/s41591-019-0401-y. Epub 2019 Mar 25.</v>
      </c>
      <c r="G113" t="str">
        <f>'CRISPResso or CRISPResso2'!R45</f>
        <v>Wu Y</v>
      </c>
      <c r="H113" t="str">
        <f>'CRISPResso or CRISPResso2'!S45</f>
        <v>Nat Med</v>
      </c>
      <c r="I113">
        <f>'CRISPResso or CRISPResso2'!T45</f>
        <v>2019</v>
      </c>
      <c r="J113">
        <f>'CRISPResso or CRISPResso2'!U45</f>
        <v>43551</v>
      </c>
      <c r="K113" t="str">
        <f>'CRISPResso or CRISPResso2'!V45</f>
        <v>PMC6512986</v>
      </c>
      <c r="L113" t="str">
        <f>'CRISPResso or CRISPResso2'!W45</f>
        <v>NIHMS1521848</v>
      </c>
      <c r="M113" t="str">
        <f>'CRISPResso or CRISPResso2'!X45</f>
        <v>10.1038/s41591-019-0401-y</v>
      </c>
      <c r="N113" t="s">
        <v>2801</v>
      </c>
    </row>
    <row r="114" spans="2:14" x14ac:dyDescent="0.2">
      <c r="B114">
        <v>113</v>
      </c>
      <c r="C114">
        <f>'CRISPResso or CRISPResso2'!N35</f>
        <v>31129119</v>
      </c>
      <c r="D114" t="str">
        <f>'CRISPResso or CRISPResso2'!O35</f>
        <v>Life-Long AAV-Mediated CRISPR Genome Editing in Dystrophic Heart Improves Cardiomyopathy without Causing Serious Lesions in mdx Mice</v>
      </c>
      <c r="E114" t="str">
        <f>'CRISPResso or CRISPResso2'!P35</f>
        <v>Xu L, Lau YS, Gao Y, Li H, Han R.</v>
      </c>
      <c r="F114" t="str">
        <f>'CRISPResso or CRISPResso2'!Q35</f>
        <v>Mol Ther. 2019 Aug 7;27(8):1407-1414. doi: 10.1016/j.ymthe.2019.05.001. Epub 2019 May 15.</v>
      </c>
      <c r="G114" t="str">
        <f>'CRISPResso or CRISPResso2'!R35</f>
        <v>Xu L</v>
      </c>
      <c r="H114" t="str">
        <f>'CRISPResso or CRISPResso2'!S35</f>
        <v>Mol Ther</v>
      </c>
      <c r="I114">
        <f>'CRISPResso or CRISPResso2'!T35</f>
        <v>2019</v>
      </c>
      <c r="J114">
        <f>'CRISPResso or CRISPResso2'!U35</f>
        <v>43612</v>
      </c>
      <c r="K114" t="str">
        <f>'CRISPResso or CRISPResso2'!V35</f>
        <v>PMC6697345</v>
      </c>
      <c r="L114">
        <f>'CRISPResso or CRISPResso2'!W35</f>
        <v>0</v>
      </c>
      <c r="M114" t="str">
        <f>'CRISPResso or CRISPResso2'!X35</f>
        <v>10.1016/j.ymthe.2019.05.001</v>
      </c>
      <c r="N114" t="s">
        <v>2801</v>
      </c>
    </row>
    <row r="115" spans="2:14" x14ac:dyDescent="0.2">
      <c r="B115">
        <v>114</v>
      </c>
      <c r="C115">
        <f>'CRISPResso or CRISPResso2'!N56</f>
        <v>30704988</v>
      </c>
      <c r="D115" t="str">
        <f>'CRISPResso or CRISPResso2'!O56</f>
        <v>Editing aberrant splice sites efficiently restores Œ≤-globin expression in Œ≤-thalassemia</v>
      </c>
      <c r="E115" t="str">
        <f>'CRISPResso or CRISPResso2'!P56</f>
        <v>Xu S, Luk K, Yao Q, Shen AH, Zeng J, Wu Y, Luo HY, Brendel C, Pinello L, Chui DHK, Wolfe SA, Bauer DE.</v>
      </c>
      <c r="F115" t="str">
        <f>'CRISPResso or CRISPResso2'!Q56</f>
        <v>Blood. 2019 May 23;133(21):2255-2262. doi: 10.1182/blood-2019-01-895094. Epub 2019 Jan 31.</v>
      </c>
      <c r="G115" t="str">
        <f>'CRISPResso or CRISPResso2'!R56</f>
        <v>Xu S</v>
      </c>
      <c r="H115" t="str">
        <f>'CRISPResso or CRISPResso2'!S56</f>
        <v>Blood</v>
      </c>
      <c r="I115">
        <f>'CRISPResso or CRISPResso2'!T56</f>
        <v>2019</v>
      </c>
      <c r="J115">
        <f>'CRISPResso or CRISPResso2'!U56</f>
        <v>43498</v>
      </c>
      <c r="K115" t="str">
        <f>'CRISPResso or CRISPResso2'!V56</f>
        <v>PMC6533605</v>
      </c>
      <c r="L115">
        <f>'CRISPResso or CRISPResso2'!W56</f>
        <v>0</v>
      </c>
      <c r="M115" t="str">
        <f>'CRISPResso or CRISPResso2'!X56</f>
        <v>10.1182/blood-2019-01-895094</v>
      </c>
      <c r="N115" t="s">
        <v>2801</v>
      </c>
    </row>
    <row r="116" spans="2:14" x14ac:dyDescent="0.2">
      <c r="B116">
        <v>115</v>
      </c>
      <c r="C116">
        <f>'CRISPResso or CRISPResso2'!N54</f>
        <v>30783971</v>
      </c>
      <c r="D116" t="str">
        <f>'CRISPResso or CRISPResso2'!O54</f>
        <v>Use of AAV Vectors for CRISPR-Mediated In Vivo Genome Editing in the Retina</v>
      </c>
      <c r="E116" t="str">
        <f>'CRISPResso or CRISPResso2'!P54</f>
        <v>Yu W, Wu Z.</v>
      </c>
      <c r="F116" t="str">
        <f>'CRISPResso or CRISPResso2'!Q54</f>
        <v>Methods Mol Biol. 2019;1950:123-139. doi: 10.1007/978-1-4939-9139-6_7.</v>
      </c>
      <c r="G116" t="str">
        <f>'CRISPResso or CRISPResso2'!R54</f>
        <v>Yu W</v>
      </c>
      <c r="H116" t="str">
        <f>'CRISPResso or CRISPResso2'!S54</f>
        <v>Methods Mol Biol</v>
      </c>
      <c r="I116">
        <f>'CRISPResso or CRISPResso2'!T54</f>
        <v>2019</v>
      </c>
      <c r="J116">
        <f>'CRISPResso or CRISPResso2'!U54</f>
        <v>43517</v>
      </c>
      <c r="K116" t="str">
        <f>'CRISPResso or CRISPResso2'!V54</f>
        <v>PMC6730636</v>
      </c>
      <c r="L116" t="str">
        <f>'CRISPResso or CRISPResso2'!W54</f>
        <v>NIHMS1047552</v>
      </c>
      <c r="M116" t="str">
        <f>'CRISPResso or CRISPResso2'!X54</f>
        <v>10.1007/978-1-4939-9139-6_7</v>
      </c>
      <c r="N116" t="s">
        <v>150</v>
      </c>
    </row>
    <row r="117" spans="2:14" x14ac:dyDescent="0.2">
      <c r="B117">
        <v>116</v>
      </c>
      <c r="C117">
        <f>'CRISPResso or CRISPResso2'!N18</f>
        <v>31754336</v>
      </c>
      <c r="D117" t="str">
        <f>'CRISPResso or CRISPResso2'!O18</f>
        <v>Evaluation of the effects of sequence length and microsatellite instability on single-guide RNA activity and specificity</v>
      </c>
      <c r="E117" t="str">
        <f>'CRISPResso or CRISPResso2'!P18</f>
        <v>Zhao C, Wang Y, Nie X, Han X, Liu H, Li G, Yang G, Ruan J, Ma Y, Li X, Cheng H, Zhao S, Fang Y, Xie S.</v>
      </c>
      <c r="F117" t="str">
        <f>'CRISPResso or CRISPResso2'!Q18</f>
        <v>Int J Biol Sci. 2019 Oct 3;15(12):2641-2653. doi: 10.7150/ijbs.37152. eCollection 2019.</v>
      </c>
      <c r="G117" t="str">
        <f>'CRISPResso or CRISPResso2'!R18</f>
        <v>Zhao C</v>
      </c>
      <c r="H117" t="str">
        <f>'CRISPResso or CRISPResso2'!S18</f>
        <v>Int J Biol Sci</v>
      </c>
      <c r="I117">
        <f>'CRISPResso or CRISPResso2'!T18</f>
        <v>2019</v>
      </c>
      <c r="J117">
        <f>'CRISPResso or CRISPResso2'!U18</f>
        <v>43792</v>
      </c>
      <c r="K117" t="str">
        <f>'CRISPResso or CRISPResso2'!V18</f>
        <v>PMC6854370</v>
      </c>
      <c r="L117">
        <f>'CRISPResso or CRISPResso2'!W18</f>
        <v>0</v>
      </c>
      <c r="M117" t="str">
        <f>'CRISPResso or CRISPResso2'!X18</f>
        <v>10.7150/ijbs.37152</v>
      </c>
      <c r="N117" t="s">
        <v>153</v>
      </c>
    </row>
    <row r="118" spans="2:14" x14ac:dyDescent="0.2">
      <c r="B118">
        <v>117</v>
      </c>
      <c r="C118">
        <f>'CRISPResso or CRISPResso2'!N2</f>
        <v>32244128</v>
      </c>
      <c r="D118" t="str">
        <f>'CRISPResso or CRISPResso2'!O2</f>
        <v>Liver fluke granulin promotes extracellular vesicle-mediated crosstalk and cellular microenvironment conducive to cholangiocarcinoma</v>
      </c>
      <c r="E118" t="str">
        <f>'CRISPResso or CRISPResso2'!P2</f>
        <v>Arunsan P, Chaidee A, Cochran CJ, Mann VH, Tanno T, Kumkhaek C, Smout MJ, Karinshak SE, Rodpai R, Sotillo J, Loukas A, Laha T, Brindley PJ, Ittiprasert W.</v>
      </c>
      <c r="F118" t="str">
        <f>'CRISPResso or CRISPResso2'!Q2</f>
        <v>Neoplasia. 2020 May;22(5):203-216. doi: 10.1016/j.neo.2020.02.004. Epub 2020 Mar 31.</v>
      </c>
      <c r="G118" t="str">
        <f>'CRISPResso or CRISPResso2'!R2</f>
        <v>Arunsan P</v>
      </c>
      <c r="H118" t="str">
        <f>'CRISPResso or CRISPResso2'!S2</f>
        <v>Neoplasia</v>
      </c>
      <c r="I118">
        <f>'CRISPResso or CRISPResso2'!T2</f>
        <v>2020</v>
      </c>
      <c r="J118">
        <f>'CRISPResso or CRISPResso2'!U2</f>
        <v>43925</v>
      </c>
      <c r="K118" t="str">
        <f>'CRISPResso or CRISPResso2'!V2</f>
        <v>PMC7118280</v>
      </c>
      <c r="L118">
        <f>'CRISPResso or CRISPResso2'!W2</f>
        <v>0</v>
      </c>
      <c r="M118" t="str">
        <f>'CRISPResso or CRISPResso2'!X2</f>
        <v>10.1016/j.neo.2020.02.004</v>
      </c>
      <c r="N118" t="s">
        <v>2801</v>
      </c>
    </row>
    <row r="119" spans="2:14" x14ac:dyDescent="0.2">
      <c r="B119">
        <v>118</v>
      </c>
      <c r="C119">
        <f>'CRISPResso or CRISPResso2'!N5</f>
        <v>32160537</v>
      </c>
      <c r="D119" t="str">
        <f>'CRISPResso or CRISPResso2'!O5</f>
        <v>Detection of Marker-Free Precision Genome Editing and Genetic Variation through the Capture of Genomic Signatures</v>
      </c>
      <c r="E119" t="str">
        <f>'CRISPResso or CRISPResso2'!P5</f>
        <v>Billon P, Nambiar TS, Hayward SB, Zafra MP, Schatoff EM, Oshima K, Dunbar A, Breinig M, Park YC, Ryu HS, Tschaharganeh DF, Levine RL, Baer R, Ferrando A, Dow LE, Ciccia A.</v>
      </c>
      <c r="F119" t="str">
        <f>'CRISPResso or CRISPResso2'!Q5</f>
        <v>Cell Rep. 2020 Mar 10;30(10):3280-3295.e6. doi: 10.1016/j.celrep.2020.02.068.</v>
      </c>
      <c r="G119" t="str">
        <f>'CRISPResso or CRISPResso2'!R5</f>
        <v>Billon P</v>
      </c>
      <c r="H119" t="str">
        <f>'CRISPResso or CRISPResso2'!S5</f>
        <v>Cell Rep</v>
      </c>
      <c r="I119">
        <f>'CRISPResso or CRISPResso2'!T5</f>
        <v>2020</v>
      </c>
      <c r="J119">
        <f>'CRISPResso or CRISPResso2'!U5</f>
        <v>43902</v>
      </c>
      <c r="K119" t="str">
        <f>'CRISPResso or CRISPResso2'!V5</f>
        <v>PMC7108696</v>
      </c>
      <c r="L119" t="str">
        <f>'CRISPResso or CRISPResso2'!W5</f>
        <v>NIHMS1574790</v>
      </c>
      <c r="M119" t="str">
        <f>'CRISPResso or CRISPResso2'!X5</f>
        <v>10.1016/j.celrep.2020.02.068</v>
      </c>
      <c r="N119" t="s">
        <v>151</v>
      </c>
    </row>
    <row r="120" spans="2:14" x14ac:dyDescent="0.2">
      <c r="B120">
        <v>119</v>
      </c>
      <c r="C120">
        <f>'CRISPResso or CRISPResso2'!N130</f>
        <v>31685521</v>
      </c>
      <c r="D120" t="str">
        <f>'CRISPResso or CRISPResso2'!O130</f>
        <v>Gene Knock-Ins in Drosophila Using Homology-Independent Insertion of Universal Donor Plasmids</v>
      </c>
      <c r="E120" t="str">
        <f>'CRISPResso or CRISPResso2'!P130</f>
        <v>Bosch JA, Colbeth R, Zirin J, Perrimon N.</v>
      </c>
      <c r="F120" t="str">
        <f>'CRISPResso or CRISPResso2'!Q130</f>
        <v>Genetics. 2020 Jan;214(1):75-89. doi: 10.1534/genetics.119.302819. Epub 2019 Nov 4.</v>
      </c>
      <c r="G120" t="str">
        <f>'CRISPResso or CRISPResso2'!R130</f>
        <v>Bosch JA</v>
      </c>
      <c r="H120" t="str">
        <f>'CRISPResso or CRISPResso2'!S130</f>
        <v>Genetics</v>
      </c>
      <c r="I120">
        <f>'CRISPResso or CRISPResso2'!T130</f>
        <v>2020</v>
      </c>
      <c r="J120">
        <f>'CRISPResso or CRISPResso2'!U130</f>
        <v>43775</v>
      </c>
      <c r="K120" t="str">
        <f>'CRISPResso or CRISPResso2'!V130</f>
        <v>PMC6944404</v>
      </c>
      <c r="L120">
        <f>'CRISPResso or CRISPResso2'!W130</f>
        <v>0</v>
      </c>
      <c r="M120" t="str">
        <f>'CRISPResso or CRISPResso2'!X130</f>
        <v>10.1534/genetics.119.302819</v>
      </c>
      <c r="N120" t="s">
        <v>149</v>
      </c>
    </row>
    <row r="121" spans="2:14" x14ac:dyDescent="0.2">
      <c r="B121">
        <v>120</v>
      </c>
      <c r="C121">
        <f>'CRISPResso or CRISPResso2'!N121</f>
        <v>32424114</v>
      </c>
      <c r="D121" t="str">
        <f>'CRISPResso or CRISPResso2'!O121</f>
        <v>A Cas9 with PAM recognition for adenine dinucleotides</v>
      </c>
      <c r="E121" t="str">
        <f>'CRISPResso or CRISPResso2'!P121</f>
        <v>Chatterjee P, Lee J, Nip L, Koseki SRT, Tysinger E, Sontheimer EJ, Jacobson JM, Jakimo N.</v>
      </c>
      <c r="F121" t="str">
        <f>'CRISPResso or CRISPResso2'!Q121</f>
        <v>Nat Commun. 2020 May 18;11(1):2474. doi: 10.1038/s41467-020-16117-8.</v>
      </c>
      <c r="G121" t="str">
        <f>'CRISPResso or CRISPResso2'!R121</f>
        <v>Chatterjee P</v>
      </c>
      <c r="H121" t="str">
        <f>'CRISPResso or CRISPResso2'!S121</f>
        <v>Nat Commun</v>
      </c>
      <c r="I121">
        <f>'CRISPResso or CRISPResso2'!T121</f>
        <v>2020</v>
      </c>
      <c r="J121">
        <f>'CRISPResso or CRISPResso2'!U121</f>
        <v>43971</v>
      </c>
      <c r="K121" t="str">
        <f>'CRISPResso or CRISPResso2'!V121</f>
        <v>PMC7235249</v>
      </c>
      <c r="L121">
        <f>'CRISPResso or CRISPResso2'!W121</f>
        <v>0</v>
      </c>
      <c r="M121" t="str">
        <f>'CRISPResso or CRISPResso2'!X121</f>
        <v>10.1038/s41467-020-16117-8</v>
      </c>
      <c r="N121" t="s">
        <v>2801</v>
      </c>
    </row>
    <row r="122" spans="2:14" x14ac:dyDescent="0.2">
      <c r="B122">
        <v>121</v>
      </c>
      <c r="C122">
        <f>'CRISPResso or CRISPResso2'!N127</f>
        <v>31830245</v>
      </c>
      <c r="D122" t="str">
        <f>'CRISPResso or CRISPResso2'!O127</f>
        <v>Integrated drug profiling and CRISPR screening identify essential pathways for CAR T-cell cytotoxicity</v>
      </c>
      <c r="E122" t="str">
        <f>'CRISPResso or CRISPResso2'!P127</f>
        <v>Dufva O, Koski J, Maliniemi P, Ianevski A, Klievink J, Leitner J, P√∂l√∂nen P, Hohtari H, Saeed K, Hannunen T, Ellonen P, Steinberger P, Kankainen M, Aittokallio T, Ker√§nen MAI, Korhonen M, Mustjoki S.</v>
      </c>
      <c r="F122" t="str">
        <f>'CRISPResso or CRISPResso2'!Q127</f>
        <v>Blood. 2020 Feb 27;135(9):597-609. doi: 10.1182/blood.2019002121.</v>
      </c>
      <c r="G122" t="str">
        <f>'CRISPResso or CRISPResso2'!R127</f>
        <v>Dufva O</v>
      </c>
      <c r="H122" t="str">
        <f>'CRISPResso or CRISPResso2'!S127</f>
        <v>Blood</v>
      </c>
      <c r="I122">
        <f>'CRISPResso or CRISPResso2'!T127</f>
        <v>2020</v>
      </c>
      <c r="J122">
        <f>'CRISPResso or CRISPResso2'!U127</f>
        <v>43812</v>
      </c>
      <c r="K122" t="str">
        <f>'CRISPResso or CRISPResso2'!V127</f>
        <v>PMC7098811</v>
      </c>
      <c r="L122">
        <f>'CRISPResso or CRISPResso2'!W127</f>
        <v>0</v>
      </c>
      <c r="M122" t="str">
        <f>'CRISPResso or CRISPResso2'!X127</f>
        <v>10.1182/blood.2019002121</v>
      </c>
      <c r="N122" t="s">
        <v>151</v>
      </c>
    </row>
    <row r="123" spans="2:14" x14ac:dyDescent="0.2">
      <c r="B123">
        <v>122</v>
      </c>
      <c r="C123">
        <f>'CRISPResso or CRISPResso2'!N4</f>
        <v>32168334</v>
      </c>
      <c r="D123" t="str">
        <f>'CRISPResso or CRISPResso2'!O4</f>
        <v>A fly model establishes distinct mechanisms for synthetic CRISPR/Cas9 sex distorters</v>
      </c>
      <c r="E123" t="str">
        <f>'CRISPResso or CRISPResso2'!P4</f>
        <v>Fasulo B, Meccariello A, Morgan M, Borufka C, Papathanos PA, Windbichler N.</v>
      </c>
      <c r="F123" t="str">
        <f>'CRISPResso or CRISPResso2'!Q4</f>
        <v>PLoS Genet. 2020 Mar 13;16(3):e1008647. doi: 10.1371/journal.pgen.1008647. eCollection 2020 Mar.</v>
      </c>
      <c r="G123" t="str">
        <f>'CRISPResso or CRISPResso2'!R4</f>
        <v>Fasulo B</v>
      </c>
      <c r="H123" t="str">
        <f>'CRISPResso or CRISPResso2'!S4</f>
        <v>PLoS Genet</v>
      </c>
      <c r="I123">
        <f>'CRISPResso or CRISPResso2'!T4</f>
        <v>2020</v>
      </c>
      <c r="J123">
        <f>'CRISPResso or CRISPResso2'!U4</f>
        <v>43904</v>
      </c>
      <c r="K123" t="str">
        <f>'CRISPResso or CRISPResso2'!V4</f>
        <v>PMC7108745</v>
      </c>
      <c r="L123">
        <f>'CRISPResso or CRISPResso2'!W4</f>
        <v>0</v>
      </c>
      <c r="M123" t="str">
        <f>'CRISPResso or CRISPResso2'!X4</f>
        <v>10.1371/journal.pgen.1008647</v>
      </c>
      <c r="N123" t="s">
        <v>2801</v>
      </c>
    </row>
    <row r="124" spans="2:14" x14ac:dyDescent="0.2">
      <c r="B124">
        <v>123</v>
      </c>
      <c r="C124">
        <f>'CRISPResso or CRISPResso2'!N3</f>
        <v>32170079</v>
      </c>
      <c r="D124" t="str">
        <f>'CRISPResso or CRISPResso2'!O3</f>
        <v>Extracellular nanovesicles for packaging of CRISPR-Cas9 protein and sgRNA to induce therapeutic exon skipping</v>
      </c>
      <c r="E124" t="str">
        <f>'CRISPResso or CRISPResso2'!P3</f>
        <v>Gee P, Lung MSY, Okuzaki Y, Sasakawa N, Iguchi T, Makita Y, Hozumi H, Miura Y, Yang LF, Iwasaki M, Wang XH, Waller MA, Shirai N, Abe YO, Fujita Y, Watanabe K, Kagita A, Iwabuchi KA, Yasuda M, Xu H, Noda T, Komano J, Sakurai H, Inukai N, Hotta A.</v>
      </c>
      <c r="F124" t="str">
        <f>'CRISPResso or CRISPResso2'!Q3</f>
        <v>Nat Commun. 2020 Mar 13;11(1):1334. doi: 10.1038/s41467-020-14957-y.</v>
      </c>
      <c r="G124" t="str">
        <f>'CRISPResso or CRISPResso2'!R3</f>
        <v>Gee P</v>
      </c>
      <c r="H124" t="str">
        <f>'CRISPResso or CRISPResso2'!S3</f>
        <v>Nat Commun</v>
      </c>
      <c r="I124">
        <f>'CRISPResso or CRISPResso2'!T3</f>
        <v>2020</v>
      </c>
      <c r="J124">
        <f>'CRISPResso or CRISPResso2'!U3</f>
        <v>43905</v>
      </c>
      <c r="K124" t="str">
        <f>'CRISPResso or CRISPResso2'!V3</f>
        <v>PMC7070030</v>
      </c>
      <c r="L124">
        <f>'CRISPResso or CRISPResso2'!W3</f>
        <v>0</v>
      </c>
      <c r="M124" t="str">
        <f>'CRISPResso or CRISPResso2'!X3</f>
        <v>10.1038/s41467-020-14957-y</v>
      </c>
      <c r="N124" t="s">
        <v>151</v>
      </c>
    </row>
    <row r="125" spans="2:14" x14ac:dyDescent="0.2">
      <c r="B125">
        <v>124</v>
      </c>
      <c r="C125">
        <f>'CRISPResso or CRISPResso2'!N12</f>
        <v>31937797</v>
      </c>
      <c r="D125" t="str">
        <f>'CRISPResso or CRISPResso2'!O12</f>
        <v>Haspin-dependent and independent effects of the kinase inhibitor 5-Iodotubercidin on self-renewal and differentiation</v>
      </c>
      <c r="E125" t="str">
        <f>'CRISPResso or CRISPResso2'!P12</f>
        <v>Karanika E, Soupsana K, Christogianni A, Stellas D, Klinakis A, Politou AS, Georgatos S.</v>
      </c>
      <c r="F125" t="str">
        <f>'CRISPResso or CRISPResso2'!Q12</f>
        <v>Sci Rep. 2020 Jan 14;10(1):232. doi: 10.1038/s41598-019-54350-4.</v>
      </c>
      <c r="G125" t="str">
        <f>'CRISPResso or CRISPResso2'!R12</f>
        <v>Karanika E</v>
      </c>
      <c r="H125" t="str">
        <f>'CRISPResso or CRISPResso2'!S12</f>
        <v>Sci Rep</v>
      </c>
      <c r="I125">
        <f>'CRISPResso or CRISPResso2'!T12</f>
        <v>2020</v>
      </c>
      <c r="J125">
        <f>'CRISPResso or CRISPResso2'!U12</f>
        <v>43846</v>
      </c>
      <c r="K125" t="str">
        <f>'CRISPResso or CRISPResso2'!V12</f>
        <v>PMC6959359</v>
      </c>
      <c r="L125">
        <f>'CRISPResso or CRISPResso2'!W12</f>
        <v>0</v>
      </c>
      <c r="M125" t="str">
        <f>'CRISPResso or CRISPResso2'!X12</f>
        <v>10.1038/s41598-019-54350-4</v>
      </c>
      <c r="N125" t="s">
        <v>151</v>
      </c>
    </row>
    <row r="126" spans="2:14" x14ac:dyDescent="0.2">
      <c r="B126">
        <v>125</v>
      </c>
      <c r="C126">
        <f>'CRISPResso or CRISPResso2'!N123</f>
        <v>32112097</v>
      </c>
      <c r="D126" t="str">
        <f>'CRISPResso or CRISPResso2'!O123</f>
        <v>GO: a functional reporter system to identify and enrich base editing activity</v>
      </c>
      <c r="E126" t="str">
        <f>'CRISPResso or CRISPResso2'!P123</f>
        <v>Katti A, Foronda M, Zimmerman J, Diaz B, Zafra MP, Goswami S, Dow LE.</v>
      </c>
      <c r="F126" t="str">
        <f>'CRISPResso or CRISPResso2'!Q123</f>
        <v>Nucleic Acids Res. 2020 Apr 6;48(6):2841-2852. doi: 10.1093/nar/gkaa124.</v>
      </c>
      <c r="G126" t="str">
        <f>'CRISPResso or CRISPResso2'!R123</f>
        <v>Katti A</v>
      </c>
      <c r="H126" t="str">
        <f>'CRISPResso or CRISPResso2'!S123</f>
        <v>Nucleic Acids Res</v>
      </c>
      <c r="I126">
        <f>'CRISPResso or CRISPResso2'!T123</f>
        <v>2020</v>
      </c>
      <c r="J126">
        <f>'CRISPResso or CRISPResso2'!U123</f>
        <v>43891</v>
      </c>
      <c r="K126" t="str">
        <f>'CRISPResso or CRISPResso2'!V123</f>
        <v>PMC7102966</v>
      </c>
      <c r="L126">
        <f>'CRISPResso or CRISPResso2'!W123</f>
        <v>0</v>
      </c>
      <c r="M126" t="str">
        <f>'CRISPResso or CRISPResso2'!X123</f>
        <v>10.1093/nar/gkaa124</v>
      </c>
      <c r="N126" t="s">
        <v>2768</v>
      </c>
    </row>
    <row r="127" spans="2:14" x14ac:dyDescent="0.2">
      <c r="B127">
        <v>126</v>
      </c>
      <c r="C127">
        <f>'CRISPResso or CRISPResso2'!N14</f>
        <v>31887661</v>
      </c>
      <c r="D127" t="str">
        <f>'CRISPResso or CRISPResso2'!O14</f>
        <v>Ex¬†Vivo/In¬†vivo Gene Editing in Hepatocytes Using "All-in-One" CRISPR-Adeno-Associated Virus Vectors with a Self-Linearizing Repair Template</v>
      </c>
      <c r="E127" t="str">
        <f>'CRISPResso or CRISPResso2'!P14</f>
        <v>Krooss SA, Dai Z, Schmidt F, Rovai A, Fakhiri J, Dhingra A, Yuan Q, Yang T, Balakrishnan A, Steinbr√ºck L, Srivaratharajan S, Manns MP, Schambach A, Grimm D, Bohne J, Sharma AD, B√ºning H, Ott M.</v>
      </c>
      <c r="F127" t="str">
        <f>'CRISPResso or CRISPResso2'!Q14</f>
        <v>iScience. 2020 Jan 24;23(1):100764. doi: 10.1016/j.isci.2019.100764. Epub 2019 Dec 12.</v>
      </c>
      <c r="G127" t="str">
        <f>'CRISPResso or CRISPResso2'!R14</f>
        <v>Krooss SA</v>
      </c>
      <c r="H127" t="str">
        <f>'CRISPResso or CRISPResso2'!S14</f>
        <v>iScience</v>
      </c>
      <c r="I127">
        <f>'CRISPResso or CRISPResso2'!T14</f>
        <v>2020</v>
      </c>
      <c r="J127">
        <f>'CRISPResso or CRISPResso2'!U14</f>
        <v>43830</v>
      </c>
      <c r="K127" t="str">
        <f>'CRISPResso or CRISPResso2'!V14</f>
        <v>PMC6941859</v>
      </c>
      <c r="L127">
        <f>'CRISPResso or CRISPResso2'!W14</f>
        <v>0</v>
      </c>
      <c r="M127" t="str">
        <f>'CRISPResso or CRISPResso2'!X14</f>
        <v>10.1016/j.isci.2019.100764</v>
      </c>
      <c r="N127" t="s">
        <v>149</v>
      </c>
    </row>
    <row r="128" spans="2:14" x14ac:dyDescent="0.2">
      <c r="B128">
        <v>127</v>
      </c>
      <c r="C128">
        <f>'CRISPResso or CRISPResso2'!N6</f>
        <v>32118203</v>
      </c>
      <c r="D128" t="str">
        <f>'CRISPResso or CRISPResso2'!O6</f>
        <v>CRISPRpic: fast and precise analysis for CRISPR-induced mutations via prefixed index counting</v>
      </c>
      <c r="E128" t="str">
        <f>'CRISPResso or CRISPResso2'!P6</f>
        <v>Lee H, Chang HY, Cho SW, Ji HP.</v>
      </c>
      <c r="F128" t="str">
        <f>'CRISPResso or CRISPResso2'!Q6</f>
        <v>NAR Genom Bioinform. 2020 Jun;2(2):lqaa012. doi: 10.1093/nargab/lqaa012. Epub 2020 Feb 21.</v>
      </c>
      <c r="G128" t="str">
        <f>'CRISPResso or CRISPResso2'!R6</f>
        <v>Lee H</v>
      </c>
      <c r="H128" t="str">
        <f>'CRISPResso or CRISPResso2'!S6</f>
        <v>NAR Genom Bioinform</v>
      </c>
      <c r="I128">
        <f>'CRISPResso or CRISPResso2'!T6</f>
        <v>2020</v>
      </c>
      <c r="J128">
        <f>'CRISPResso or CRISPResso2'!U6</f>
        <v>43893</v>
      </c>
      <c r="K128" t="str">
        <f>'CRISPResso or CRISPResso2'!V6</f>
        <v>PMC7034628</v>
      </c>
      <c r="L128">
        <f>'CRISPResso or CRISPResso2'!W6</f>
        <v>0</v>
      </c>
      <c r="M128" t="str">
        <f>'CRISPResso or CRISPResso2'!X6</f>
        <v>10.1093/nargab/lqaa012</v>
      </c>
      <c r="N128" t="s">
        <v>154</v>
      </c>
    </row>
    <row r="129" spans="2:14" x14ac:dyDescent="0.2">
      <c r="B129">
        <v>128</v>
      </c>
      <c r="C129">
        <f>'CRISPResso or CRISPResso2'!N124</f>
        <v>32102844</v>
      </c>
      <c r="D129" t="str">
        <f>'CRISPResso or CRISPResso2'!O124</f>
        <v>High-Throughput CRISPR/Cas9 Mutagenesis Streamlines Trait Gene Identification in Maize</v>
      </c>
      <c r="E129" t="str">
        <f>'CRISPResso or CRISPResso2'!P124</f>
        <v>Liu HJ, Jian L, Xu J, Zhang Q, Zhang M, Jin M, Peng Y, Yan J, Han B, Liu J, Gao F, Liu X, Huang L, Wei W, Ding Y, Yang X, Li Z, Zhang M, Sun J, Bai M, Song W, Chen H, Sun X, Li W, Lu Y, Liu Y, Zhao J, Qian Y, Jackson D, Fernie AR, Yan J.</v>
      </c>
      <c r="F129" t="str">
        <f>'CRISPResso or CRISPResso2'!Q124</f>
        <v>Plant Cell. 2020 May;32(5):1397-1413. doi: 10.1105/tpc.19.00934. Epub 2020 Feb 25.</v>
      </c>
      <c r="G129" t="str">
        <f>'CRISPResso or CRISPResso2'!R124</f>
        <v>Liu HJ</v>
      </c>
      <c r="H129" t="str">
        <f>'CRISPResso or CRISPResso2'!S124</f>
        <v>Plant Cell</v>
      </c>
      <c r="I129">
        <f>'CRISPResso or CRISPResso2'!T124</f>
        <v>2020</v>
      </c>
      <c r="J129">
        <f>'CRISPResso or CRISPResso2'!U124</f>
        <v>43889</v>
      </c>
      <c r="K129" t="str">
        <f>'CRISPResso or CRISPResso2'!V124</f>
        <v>PMC7203946</v>
      </c>
      <c r="L129">
        <f>'CRISPResso or CRISPResso2'!W124</f>
        <v>0</v>
      </c>
      <c r="M129" t="str">
        <f>'CRISPResso or CRISPResso2'!X124</f>
        <v>10.1105/tpc.19.00934</v>
      </c>
      <c r="N129" t="s">
        <v>2801</v>
      </c>
    </row>
    <row r="130" spans="2:14" x14ac:dyDescent="0.2">
      <c r="B130">
        <v>129</v>
      </c>
      <c r="C130">
        <f>'CRISPResso or CRISPResso2'!N125</f>
        <v>32042170</v>
      </c>
      <c r="D130" t="str">
        <f>'CRISPResso or CRISPResso2'!O125</f>
        <v>Continuous evolution of SpCas9 variants compatible with non-G PAMs</v>
      </c>
      <c r="E130" t="str">
        <f>'CRISPResso or CRISPResso2'!P125</f>
        <v>Miller SM, Wang T, Randolph PB, Arbab M, Shen MW, Huang TP, Matuszek Z, Newby GA, Rees HA, Liu DR.</v>
      </c>
      <c r="F130" t="str">
        <f>'CRISPResso or CRISPResso2'!Q125</f>
        <v>Nat Biotechnol. 2020 Apr;38(4):471-481. doi: 10.1038/s41587-020-0412-8. Epub 2020 Feb 10.</v>
      </c>
      <c r="G130" t="str">
        <f>'CRISPResso or CRISPResso2'!R125</f>
        <v>Miller SM</v>
      </c>
      <c r="H130" t="str">
        <f>'CRISPResso or CRISPResso2'!S125</f>
        <v>Nat Biotechnol</v>
      </c>
      <c r="I130">
        <f>'CRISPResso or CRISPResso2'!T125</f>
        <v>2020</v>
      </c>
      <c r="J130">
        <f>'CRISPResso or CRISPResso2'!U125</f>
        <v>43873</v>
      </c>
      <c r="K130" t="str">
        <f>'CRISPResso or CRISPResso2'!V125</f>
        <v>PMC7145744</v>
      </c>
      <c r="L130" t="str">
        <f>'CRISPResso or CRISPResso2'!W125</f>
        <v>NIHMS1548528</v>
      </c>
      <c r="M130" t="str">
        <f>'CRISPResso or CRISPResso2'!X125</f>
        <v>10.1038/s41587-020-0412-8</v>
      </c>
      <c r="N130" t="s">
        <v>2801</v>
      </c>
    </row>
    <row r="131" spans="2:14" x14ac:dyDescent="0.2">
      <c r="B131">
        <v>130</v>
      </c>
      <c r="C131">
        <f>'CRISPResso or CRISPResso2'!N126</f>
        <v>31989039</v>
      </c>
      <c r="D131" t="str">
        <f>'CRISPResso or CRISPResso2'!O126</f>
        <v>CRISPR/Cas9-mediated mutagenesis to validate the synergy between PARP1 inhibition and chemotherapy in BRCA1-mutated breast cancer cells</v>
      </c>
      <c r="E131" t="str">
        <f>'CRISPResso or CRISPResso2'!P126</f>
        <v>Mintz RL, Lao YH, Chi CW, He S, Li M, Quek CH, Shao D, Chen B, Han J, Wang S, Leong KW.</v>
      </c>
      <c r="F131" t="str">
        <f>'CRISPResso or CRISPResso2'!Q126</f>
        <v>Bioeng Transl Med. 2020 Jan 2;5(1):e10152. doi: 10.1002/btm2.10152. eCollection 2020 Jan.</v>
      </c>
      <c r="G131" t="str">
        <f>'CRISPResso or CRISPResso2'!R126</f>
        <v>Mintz RL</v>
      </c>
      <c r="H131" t="str">
        <f>'CRISPResso or CRISPResso2'!S126</f>
        <v>Bioeng Transl Med</v>
      </c>
      <c r="I131">
        <f>'CRISPResso or CRISPResso2'!T126</f>
        <v>2020</v>
      </c>
      <c r="J131">
        <f>'CRISPResso or CRISPResso2'!U126</f>
        <v>43859</v>
      </c>
      <c r="K131" t="str">
        <f>'CRISPResso or CRISPResso2'!V126</f>
        <v>PMC6971465</v>
      </c>
      <c r="L131">
        <f>'CRISPResso or CRISPResso2'!W126</f>
        <v>0</v>
      </c>
      <c r="M131" t="str">
        <f>'CRISPResso or CRISPResso2'!X126</f>
        <v>10.1002/btm2.10152</v>
      </c>
      <c r="N131" t="s">
        <v>150</v>
      </c>
    </row>
    <row r="132" spans="2:14" x14ac:dyDescent="0.2">
      <c r="B132">
        <v>131</v>
      </c>
      <c r="C132">
        <f>'CRISPResso or CRISPResso2'!N128</f>
        <v>31819258</v>
      </c>
      <c r="D132" t="str">
        <f>'CRISPResso or CRISPResso2'!O128</f>
        <v>Polymer-stabilized Cas9 nanoparticles and modified repair templates increase genome editing efficiency</v>
      </c>
      <c r="E132" t="str">
        <f>'CRISPResso or CRISPResso2'!P128</f>
        <v>Nguyen DN, Roth TL, Li PJ, Chen PA, Apathy R, Mamedov MR, Vo LT, Tobin VR, Goodman D, Shifrut E, Bluestone JA, Puck JM, Szoka FC, Marson A.</v>
      </c>
      <c r="F132" t="str">
        <f>'CRISPResso or CRISPResso2'!Q128</f>
        <v>Nat Biotechnol. 2020 Jan;38(1):44-49. doi: 10.1038/s41587-019-0325-6. Epub 2019 Dec 9.</v>
      </c>
      <c r="G132" t="str">
        <f>'CRISPResso or CRISPResso2'!R128</f>
        <v>Nguyen DN</v>
      </c>
      <c r="H132" t="str">
        <f>'CRISPResso or CRISPResso2'!S128</f>
        <v>Nat Biotechnol</v>
      </c>
      <c r="I132">
        <f>'CRISPResso or CRISPResso2'!T128</f>
        <v>2020</v>
      </c>
      <c r="J132">
        <f>'CRISPResso or CRISPResso2'!U128</f>
        <v>43810</v>
      </c>
      <c r="K132" t="str">
        <f>'CRISPResso or CRISPResso2'!V128</f>
        <v>PMC6954310</v>
      </c>
      <c r="L132" t="str">
        <f>'CRISPResso or CRISPResso2'!W128</f>
        <v>NIHMS1541543</v>
      </c>
      <c r="M132" t="str">
        <f>'CRISPResso or CRISPResso2'!X128</f>
        <v>10.1038/s41587-019-0325-6</v>
      </c>
      <c r="N132" t="s">
        <v>150</v>
      </c>
    </row>
    <row r="133" spans="2:14" x14ac:dyDescent="0.2">
      <c r="B133">
        <v>132</v>
      </c>
      <c r="C133">
        <f>'CRISPResso or CRISPResso2'!N135</f>
        <v>31437443</v>
      </c>
      <c r="D133" t="str">
        <f>'CRISPResso or CRISPResso2'!O135</f>
        <v>Base Editor Correction of COL7A1 in Recessive¬†Dystrophic Epidermolysis Bullosa Patient-Derived Fibroblasts and iPSCs</v>
      </c>
      <c r="E133" t="str">
        <f>'CRISPResso or CRISPResso2'!P135</f>
        <v>Osborn MJ, Newby GA, McElroy AN, Knipping F, Nielsen SC, Riddle MJ, Xia L, Chen W, Eide CR, Webber BR, Wandall HH, Dabelsteen S, Blazar BR, Liu DR, Tolar J.</v>
      </c>
      <c r="F133" t="str">
        <f>'CRISPResso or CRISPResso2'!Q135</f>
        <v>J Invest Dermatol. 2020 Feb;140(2):338-347.e5. doi: 10.1016/j.jid.2019.07.701. Epub 2019 Aug 19.</v>
      </c>
      <c r="G133" t="str">
        <f>'CRISPResso or CRISPResso2'!R135</f>
        <v>Osborn MJ</v>
      </c>
      <c r="H133" t="str">
        <f>'CRISPResso or CRISPResso2'!S135</f>
        <v>J Invest Dermatol</v>
      </c>
      <c r="I133">
        <f>'CRISPResso or CRISPResso2'!T135</f>
        <v>2020</v>
      </c>
      <c r="J133">
        <f>'CRISPResso or CRISPResso2'!U135</f>
        <v>43700</v>
      </c>
      <c r="K133" t="str">
        <f>'CRISPResso or CRISPResso2'!V135</f>
        <v>PMC6983342</v>
      </c>
      <c r="L133" t="str">
        <f>'CRISPResso or CRISPResso2'!W135</f>
        <v>NIHMS1537830</v>
      </c>
      <c r="M133" t="str">
        <f>'CRISPResso or CRISPResso2'!X135</f>
        <v>10.1016/j.jid.2019.07.701</v>
      </c>
      <c r="N133" t="s">
        <v>2768</v>
      </c>
    </row>
    <row r="134" spans="2:14" x14ac:dyDescent="0.2">
      <c r="B134">
        <v>133</v>
      </c>
      <c r="C134">
        <f>'CRISPResso or CRISPResso2'!N23</f>
        <v>31495052</v>
      </c>
      <c r="D134" t="str">
        <f>'CRISPResso or CRISPResso2'!O23</f>
        <v>Reduced fire blight susceptibility in apple cultivars using a high-efficiency CRISPR/Cas9-FLP/FRT-based gene editing system</v>
      </c>
      <c r="E134" t="str">
        <f>'CRISPResso or CRISPResso2'!P23</f>
        <v>Pompili V, Dalla Costa L, Piazza S, Pindo M, Malnoy M.</v>
      </c>
      <c r="F134" t="str">
        <f>'CRISPResso or CRISPResso2'!Q23</f>
        <v>Plant Biotechnol J. 2020 Mar;18(3):845-858. doi: 10.1111/pbi.13253. Epub 2019 Oct 3.</v>
      </c>
      <c r="G134" t="str">
        <f>'CRISPResso or CRISPResso2'!R23</f>
        <v>Pompili V</v>
      </c>
      <c r="H134" t="str">
        <f>'CRISPResso or CRISPResso2'!S23</f>
        <v>Plant Biotechnol J</v>
      </c>
      <c r="I134">
        <f>'CRISPResso or CRISPResso2'!T23</f>
        <v>2020</v>
      </c>
      <c r="J134">
        <f>'CRISPResso or CRISPResso2'!U23</f>
        <v>43717</v>
      </c>
      <c r="K134" t="str">
        <f>'CRISPResso or CRISPResso2'!V23</f>
        <v>PMC7004915</v>
      </c>
      <c r="L134">
        <f>'CRISPResso or CRISPResso2'!W23</f>
        <v>0</v>
      </c>
      <c r="M134" t="str">
        <f>'CRISPResso or CRISPResso2'!X23</f>
        <v>10.1111/pbi.13253</v>
      </c>
      <c r="N134" t="s">
        <v>2801</v>
      </c>
    </row>
    <row r="135" spans="2:14" x14ac:dyDescent="0.2">
      <c r="B135">
        <v>134</v>
      </c>
      <c r="C135">
        <f>'CRISPResso or CRISPResso2'!N13</f>
        <v>31934849</v>
      </c>
      <c r="D135" t="str">
        <f>'CRISPResso or CRISPResso2'!O13</f>
        <v>Midkine is a dual regulator of wound epidermis development and inflammation during the initiation of limb regeneration</v>
      </c>
      <c r="E135" t="str">
        <f>'CRISPResso or CRISPResso2'!P13</f>
        <v>Tsai SL, Baselga-Garriga C, Melton DA.</v>
      </c>
      <c r="F135" t="str">
        <f>'CRISPResso or CRISPResso2'!Q13</f>
        <v>Elife. 2020 Jan 14;9:e50765. doi: 10.7554/eLife.50765.</v>
      </c>
      <c r="G135" t="str">
        <f>'CRISPResso or CRISPResso2'!R13</f>
        <v>Tsai SL</v>
      </c>
      <c r="H135" t="str">
        <f>'CRISPResso or CRISPResso2'!S13</f>
        <v>Elife</v>
      </c>
      <c r="I135">
        <f>'CRISPResso or CRISPResso2'!T13</f>
        <v>2020</v>
      </c>
      <c r="J135">
        <f>'CRISPResso or CRISPResso2'!U13</f>
        <v>43845</v>
      </c>
      <c r="K135" t="str">
        <f>'CRISPResso or CRISPResso2'!V13</f>
        <v>PMC6959999</v>
      </c>
      <c r="L135">
        <f>'CRISPResso or CRISPResso2'!W13</f>
        <v>0</v>
      </c>
      <c r="M135" t="str">
        <f>'CRISPResso or CRISPResso2'!X13</f>
        <v>10.7554/eLife.50765</v>
      </c>
      <c r="N135" t="s">
        <v>151</v>
      </c>
    </row>
    <row r="136" spans="2:14" x14ac:dyDescent="0.2">
      <c r="B136" s="6">
        <v>135</v>
      </c>
      <c r="C136">
        <f>'CRISPResso or CRISPResso2'!N122</f>
        <v>32300046</v>
      </c>
      <c r="D136" t="str">
        <f>'CRISPResso or CRISPResso2'!O122</f>
        <v>Mouse Œ≥-Synuclein Promoter-Mediated Gene Expression and Editing in Mammalian Retinal Ganglion Cells</v>
      </c>
      <c r="E136" t="str">
        <f>'CRISPResso or CRISPResso2'!P122</f>
        <v>Wang Q, Zhuang P, Huang H, Li L, Liu L, Webber HC, Dalal R, Siew L, Fligor CM, Chang KC, Nahmou M, Kreymerman A, Sun Y, Meyer JS, Goldberg JL, Hu Y.</v>
      </c>
      <c r="F136" t="str">
        <f>'CRISPResso or CRISPResso2'!Q122</f>
        <v>J Neurosci. 2020 May 13;40(20):3896-3914. doi: 10.1523/JNEUROSCI.0102-20.2020. Epub 2020 Apr 16.</v>
      </c>
      <c r="G136" t="str">
        <f>'CRISPResso or CRISPResso2'!R122</f>
        <v>Wang Q</v>
      </c>
      <c r="H136" t="str">
        <f>'CRISPResso or CRISPResso2'!S122</f>
        <v>J Neurosci</v>
      </c>
      <c r="I136">
        <f>'CRISPResso or CRISPResso2'!T122</f>
        <v>2020</v>
      </c>
      <c r="J136">
        <f>'CRISPResso or CRISPResso2'!U122</f>
        <v>43939</v>
      </c>
      <c r="K136" t="str">
        <f>'CRISPResso or CRISPResso2'!V122</f>
        <v>PMC7219295</v>
      </c>
      <c r="L136">
        <f>'CRISPResso or CRISPResso2'!W122</f>
        <v>0</v>
      </c>
      <c r="M136" t="str">
        <f>'CRISPResso or CRISPResso2'!X122</f>
        <v>10.1523/JNEUROSCI.0102-20.2020</v>
      </c>
      <c r="N136" s="6" t="s">
        <v>2803</v>
      </c>
    </row>
    <row r="137" spans="2:14" x14ac:dyDescent="0.2">
      <c r="B137">
        <v>136</v>
      </c>
      <c r="C137">
        <f>'CRISPResso or CRISPResso2'!N7</f>
        <v>32095533</v>
      </c>
      <c r="D137" t="str">
        <f>'CRISPResso or CRISPResso2'!O7</f>
        <v>Editing a Œ≥-globin repressor binding site restores fetal hemoglobin synthesis and corrects the sickle cell disease phenotype</v>
      </c>
      <c r="E137" t="str">
        <f>'CRISPResso or CRISPResso2'!P7</f>
        <v>Weber L, Frati G, Felix T, Hardouin G, Casini A, Wollenschlaeger C, Meneghini V, Masson C, De Cian A, Chalumeau A, Mavilio F, Amendola M, Andre-Schmutz I, Cereseto A, El Nemer W, Concordet JP, Giovannangeli C, Cavazzana M, Miccio A.</v>
      </c>
      <c r="F137" t="str">
        <f>'CRISPResso or CRISPResso2'!Q7</f>
        <v>Sci Adv. 2020 Feb 12;6(7):eaay9392. doi: 10.1126/sciadv.aay9392. eCollection 2020 Feb.</v>
      </c>
      <c r="G137" t="str">
        <f>'CRISPResso or CRISPResso2'!R7</f>
        <v>Weber L</v>
      </c>
      <c r="H137" t="str">
        <f>'CRISPResso or CRISPResso2'!S7</f>
        <v>Sci Adv</v>
      </c>
      <c r="I137">
        <f>'CRISPResso or CRISPResso2'!T7</f>
        <v>2020</v>
      </c>
      <c r="J137">
        <f>'CRISPResso or CRISPResso2'!U7</f>
        <v>43887</v>
      </c>
      <c r="K137" t="str">
        <f>'CRISPResso or CRISPResso2'!V7</f>
        <v>PMC7015694</v>
      </c>
      <c r="L137">
        <f>'CRISPResso or CRISPResso2'!W7</f>
        <v>0</v>
      </c>
      <c r="M137" t="str">
        <f>'CRISPResso or CRISPResso2'!X7</f>
        <v>10.1126/sciadv.aay9392</v>
      </c>
      <c r="N137" t="s">
        <v>152</v>
      </c>
    </row>
    <row r="138" spans="2:14" x14ac:dyDescent="0.2">
      <c r="B138">
        <v>137</v>
      </c>
      <c r="C138">
        <f>'CRISPResso or CRISPResso2'!N10</f>
        <v>32000033</v>
      </c>
      <c r="D138" t="str">
        <f>'CRISPResso or CRISPResso2'!O10</f>
        <v>A Small Molecule-Controlled Cas9 Repressible System</v>
      </c>
      <c r="E138" t="str">
        <f>'CRISPResso or CRISPResso2'!P10</f>
        <v>Wu Y, Yang L, Chang T, Kandeel F, Yee JK.</v>
      </c>
      <c r="F138" t="str">
        <f>'CRISPResso or CRISPResso2'!Q10</f>
        <v>Mol Ther Nucleic Acids. 2020 Mar 6;19:922-932. doi: 10.1016/j.omtn.2019.12.026. Epub 2020 Jan 10.</v>
      </c>
      <c r="G138" t="str">
        <f>'CRISPResso or CRISPResso2'!R10</f>
        <v>Wu Y</v>
      </c>
      <c r="H138" t="str">
        <f>'CRISPResso or CRISPResso2'!S10</f>
        <v>Mol Ther Nucleic Acids</v>
      </c>
      <c r="I138">
        <f>'CRISPResso or CRISPResso2'!T10</f>
        <v>2020</v>
      </c>
      <c r="J138">
        <f>'CRISPResso or CRISPResso2'!U10</f>
        <v>43861</v>
      </c>
      <c r="K138" t="str">
        <f>'CRISPResso or CRISPResso2'!V10</f>
        <v>PMC7063486</v>
      </c>
      <c r="L138">
        <f>'CRISPResso or CRISPResso2'!W10</f>
        <v>0</v>
      </c>
      <c r="M138" t="str">
        <f>'CRISPResso or CRISPResso2'!X10</f>
        <v>10.1016/j.omtn.2019.12.026</v>
      </c>
      <c r="N138" t="s">
        <v>150</v>
      </c>
    </row>
    <row r="139" spans="2:14" x14ac:dyDescent="0.2">
      <c r="B139">
        <v>138</v>
      </c>
      <c r="C139">
        <f>'CRISPResso or CRISPResso2'!N8</f>
        <v>32060267</v>
      </c>
      <c r="D139" t="str">
        <f>'CRISPResso or CRISPResso2'!O8</f>
        <v>MYCN amplification and ATRX mutations are incompatible in neuroblastoma</v>
      </c>
      <c r="E139" t="str">
        <f>'CRISPResso or CRISPResso2'!P8</f>
        <v>Zeineldin M, Federico S, Chen X, Fan Y, Xu B, Stewart E, Zhou X, Jeon J, Griffiths L, Nguyen R, Norrie J, Easton J, Mulder H, Yergeau D, Liu Y, Wu J, Van Ryn C, Naranjo A, Hogarty MD, Kami≈Ñski MM, Valentine M, Pruett-Miller SM, Pappo A, Zhang J, Clay MR, Bahrami A, Vogel P, Lee S, Shelat A, Sarthy JF, Meers MP, George RE, Mardis ER, Wilson RK, Henikoff S, Downing JR, Dyer MA.</v>
      </c>
      <c r="F139" t="str">
        <f>'CRISPResso or CRISPResso2'!Q8</f>
        <v>Nat Commun. 2020 Feb 14;11(1):913. doi: 10.1038/s41467-020-14682-6.</v>
      </c>
      <c r="G139" t="str">
        <f>'CRISPResso or CRISPResso2'!R8</f>
        <v>Zeineldin M</v>
      </c>
      <c r="H139" t="str">
        <f>'CRISPResso or CRISPResso2'!S8</f>
        <v>Nat Commun</v>
      </c>
      <c r="I139">
        <f>'CRISPResso or CRISPResso2'!T8</f>
        <v>2020</v>
      </c>
      <c r="J139">
        <f>'CRISPResso or CRISPResso2'!U8</f>
        <v>43877</v>
      </c>
      <c r="K139" t="str">
        <f>'CRISPResso or CRISPResso2'!V8</f>
        <v>PMC7021759</v>
      </c>
      <c r="L139">
        <f>'CRISPResso or CRISPResso2'!W8</f>
        <v>0</v>
      </c>
      <c r="M139" t="str">
        <f>'CRISPResso or CRISPResso2'!X8</f>
        <v>10.1038/s41467-020-14682-6</v>
      </c>
      <c r="N139" t="s">
        <v>151</v>
      </c>
    </row>
  </sheetData>
  <autoFilter ref="C1:N139" xr:uid="{8C383145-D3F5-8E45-94E3-2A71370E87B3}">
    <sortState xmlns:xlrd2="http://schemas.microsoft.com/office/spreadsheetml/2017/richdata2" ref="C2:N139">
      <sortCondition ref="I1:I139"/>
    </sortState>
  </autoFilter>
  <mergeCells count="2">
    <mergeCell ref="P1:X1"/>
    <mergeCell ref="Q2:W2"/>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265E-7A7C-B74D-927A-2A18542F20D8}">
  <dimension ref="A1:AT133"/>
  <sheetViews>
    <sheetView workbookViewId="0">
      <selection activeCell="AU15" sqref="AU15"/>
    </sheetView>
  </sheetViews>
  <sheetFormatPr baseColWidth="10" defaultRowHeight="16" x14ac:dyDescent="0.2"/>
  <sheetData>
    <row r="1" spans="1:46" x14ac:dyDescent="0.2">
      <c r="A1" t="s">
        <v>1</v>
      </c>
      <c r="B1" t="s">
        <v>2795</v>
      </c>
      <c r="C1" t="s">
        <v>2758</v>
      </c>
      <c r="D1" t="s">
        <v>2759</v>
      </c>
      <c r="E1" t="s">
        <v>2760</v>
      </c>
      <c r="F1" t="s">
        <v>3</v>
      </c>
      <c r="G1" t="s">
        <v>2761</v>
      </c>
      <c r="H1" t="s">
        <v>0</v>
      </c>
      <c r="I1" t="s">
        <v>2</v>
      </c>
      <c r="J1" t="s">
        <v>2762</v>
      </c>
      <c r="K1" t="s">
        <v>2763</v>
      </c>
      <c r="L1" t="s">
        <v>2764</v>
      </c>
      <c r="M1" t="s">
        <v>4</v>
      </c>
      <c r="N1" t="s">
        <v>2765</v>
      </c>
      <c r="P1" t="s">
        <v>1</v>
      </c>
      <c r="Q1" t="s">
        <v>2795</v>
      </c>
      <c r="R1" t="s">
        <v>2758</v>
      </c>
      <c r="S1" t="s">
        <v>2759</v>
      </c>
      <c r="T1" t="s">
        <v>2760</v>
      </c>
      <c r="U1" t="s">
        <v>3</v>
      </c>
      <c r="V1" t="s">
        <v>2761</v>
      </c>
      <c r="W1" t="s">
        <v>0</v>
      </c>
      <c r="X1" t="s">
        <v>2</v>
      </c>
      <c r="Y1" t="s">
        <v>2762</v>
      </c>
      <c r="Z1" t="s">
        <v>2763</v>
      </c>
      <c r="AA1" t="s">
        <v>2764</v>
      </c>
      <c r="AB1" t="s">
        <v>4</v>
      </c>
      <c r="AC1" t="s">
        <v>2765</v>
      </c>
      <c r="AE1" t="s">
        <v>1</v>
      </c>
      <c r="AF1" t="s">
        <v>2795</v>
      </c>
      <c r="AG1" t="s">
        <v>2758</v>
      </c>
      <c r="AH1" t="s">
        <v>2759</v>
      </c>
      <c r="AI1" t="s">
        <v>2760</v>
      </c>
      <c r="AJ1" t="s">
        <v>3</v>
      </c>
      <c r="AK1" t="s">
        <v>2761</v>
      </c>
      <c r="AL1" t="s">
        <v>0</v>
      </c>
      <c r="AM1" t="s">
        <v>2</v>
      </c>
      <c r="AN1" t="s">
        <v>2762</v>
      </c>
      <c r="AO1" t="s">
        <v>2763</v>
      </c>
      <c r="AP1" t="s">
        <v>2764</v>
      </c>
      <c r="AQ1" t="s">
        <v>4</v>
      </c>
      <c r="AR1" t="s">
        <v>2765</v>
      </c>
      <c r="AT1" t="s">
        <v>2813</v>
      </c>
    </row>
    <row r="2" spans="1:46" x14ac:dyDescent="0.2">
      <c r="A2" s="1" t="str">
        <f>'CRISPR-GA'!$A1</f>
        <v>PMID</v>
      </c>
      <c r="B2" s="1" t="str">
        <f>AGEseq!$A1</f>
        <v>PMID</v>
      </c>
      <c r="C2" s="1" t="str">
        <f>OutKnocker!$A1</f>
        <v>PMID</v>
      </c>
      <c r="D2" s="1" t="str">
        <f>ampliconDIVider!$A1</f>
        <v>PMID</v>
      </c>
      <c r="E2" s="1" t="str">
        <f>'BATCH-GE'!$A1</f>
        <v>PMID</v>
      </c>
      <c r="F2" s="1" t="str">
        <f>CRISPResso!$A1</f>
        <v>PMID</v>
      </c>
      <c r="G2" s="1" t="str">
        <f>CrispRVariants!$A1</f>
        <v>PMID</v>
      </c>
      <c r="H2" s="1" t="str">
        <f>'Cas-analyzer'!$A1</f>
        <v>PMID</v>
      </c>
      <c r="I2" s="1" t="str">
        <f>'CRISPR-DAV'!$A1</f>
        <v>PMID</v>
      </c>
      <c r="J2" s="1" t="str">
        <f>CRISPRMatch!$A1</f>
        <v>PMID</v>
      </c>
      <c r="K2" s="1" t="str">
        <f>ampliCan!$A1</f>
        <v>PMID</v>
      </c>
      <c r="L2" s="1" t="str">
        <f>'CRIS.py'!$A1</f>
        <v>PMID</v>
      </c>
      <c r="M2" s="1" t="str">
        <f>CRISPResso2!$A1</f>
        <v>PMID</v>
      </c>
      <c r="N2" s="1" t="str">
        <f>'Hi-TOM'!$A1</f>
        <v>PMID</v>
      </c>
      <c r="P2" s="1" t="s">
        <v>2811</v>
      </c>
      <c r="Q2" s="1" t="s">
        <v>2811</v>
      </c>
      <c r="R2" s="1" t="s">
        <v>2811</v>
      </c>
      <c r="S2" s="1" t="s">
        <v>2811</v>
      </c>
      <c r="T2" s="1" t="s">
        <v>2811</v>
      </c>
      <c r="U2" s="1" t="s">
        <v>2811</v>
      </c>
      <c r="V2" s="1" t="s">
        <v>2811</v>
      </c>
      <c r="W2" s="1" t="s">
        <v>2811</v>
      </c>
      <c r="X2" s="1" t="s">
        <v>2811</v>
      </c>
      <c r="Y2" s="1" t="s">
        <v>2811</v>
      </c>
      <c r="Z2" s="1" t="s">
        <v>2811</v>
      </c>
      <c r="AA2" s="1" t="s">
        <v>2811</v>
      </c>
      <c r="AB2" s="1" t="s">
        <v>2811</v>
      </c>
      <c r="AC2" s="1" t="s">
        <v>2811</v>
      </c>
      <c r="AE2" s="1" t="s">
        <v>2812</v>
      </c>
      <c r="AF2" s="1" t="s">
        <v>2812</v>
      </c>
      <c r="AG2" s="1" t="s">
        <v>2812</v>
      </c>
      <c r="AH2" s="1" t="s">
        <v>2812</v>
      </c>
      <c r="AI2" s="1" t="s">
        <v>2812</v>
      </c>
      <c r="AJ2" s="1" t="s">
        <v>2812</v>
      </c>
      <c r="AK2" s="1" t="s">
        <v>2812</v>
      </c>
      <c r="AL2" s="1" t="s">
        <v>2812</v>
      </c>
      <c r="AM2" s="1" t="s">
        <v>2812</v>
      </c>
      <c r="AN2" s="1" t="s">
        <v>2812</v>
      </c>
      <c r="AO2" s="1" t="s">
        <v>2812</v>
      </c>
      <c r="AP2" s="1" t="s">
        <v>2812</v>
      </c>
      <c r="AQ2" s="1" t="s">
        <v>2812</v>
      </c>
      <c r="AR2" s="1" t="s">
        <v>2812</v>
      </c>
      <c r="AT2">
        <f>SUM(AE3:AR133)</f>
        <v>427.99999999999989</v>
      </c>
    </row>
    <row r="3" spans="1:46" x14ac:dyDescent="0.2">
      <c r="A3" s="1">
        <f>'CRISPR-GA'!$A2</f>
        <v>24990609</v>
      </c>
      <c r="B3" s="1">
        <f>AGEseq!$A2</f>
        <v>26057235</v>
      </c>
      <c r="C3" s="1">
        <f>OutKnocker!$A2</f>
        <v>25186908</v>
      </c>
      <c r="D3" s="1">
        <f>ampliconDIVider!$A2</f>
        <v>26048245</v>
      </c>
      <c r="E3" s="1">
        <f>'BATCH-GE'!$A2</f>
        <v>27461955</v>
      </c>
      <c r="F3" s="1">
        <f>CRISPResso!$A2</f>
        <v>27404874</v>
      </c>
      <c r="G3" s="1">
        <f>CrispRVariants!$A2</f>
        <v>27404876</v>
      </c>
      <c r="H3" s="1">
        <f>'Cas-analyzer'!$A2</f>
        <v>27559154</v>
      </c>
      <c r="I3" s="1">
        <f>'CRISPR-DAV'!$A2</f>
        <v>28961906</v>
      </c>
      <c r="J3" s="1">
        <f>CRISPRMatch!$A2</f>
        <v>29989077</v>
      </c>
      <c r="K3" s="1">
        <f>ampliCan!$A2</f>
        <v>30850374</v>
      </c>
      <c r="L3" s="1">
        <f>'CRIS.py'!$A2</f>
        <v>30862905</v>
      </c>
      <c r="M3" s="1">
        <f>CRISPResso2!$A2</f>
        <v>30809026</v>
      </c>
      <c r="N3" s="1">
        <f>'Hi-TOM'!$A2</f>
        <v>30446870</v>
      </c>
      <c r="P3" cm="1">
        <f t="array" ref="P3:AC133">COUNTIF(A3:N133,A3:N133)</f>
        <v>1</v>
      </c>
      <c r="Q3">
        <v>1</v>
      </c>
      <c r="R3">
        <v>1</v>
      </c>
      <c r="S3">
        <v>1</v>
      </c>
      <c r="T3">
        <v>3</v>
      </c>
      <c r="U3">
        <v>2</v>
      </c>
      <c r="V3">
        <v>3</v>
      </c>
      <c r="W3">
        <v>4</v>
      </c>
      <c r="X3">
        <v>1</v>
      </c>
      <c r="Y3">
        <v>6</v>
      </c>
      <c r="Z3">
        <v>2</v>
      </c>
      <c r="AA3">
        <v>5</v>
      </c>
      <c r="AB3">
        <v>5</v>
      </c>
      <c r="AC3">
        <v>1</v>
      </c>
      <c r="AE3">
        <f>1/P3</f>
        <v>1</v>
      </c>
      <c r="AF3">
        <f t="shared" ref="AF3:AP18" si="0">1/Q3</f>
        <v>1</v>
      </c>
      <c r="AG3">
        <f t="shared" si="0"/>
        <v>1</v>
      </c>
      <c r="AH3">
        <f t="shared" si="0"/>
        <v>1</v>
      </c>
      <c r="AI3">
        <f t="shared" si="0"/>
        <v>0.33333333333333331</v>
      </c>
      <c r="AJ3">
        <f t="shared" si="0"/>
        <v>0.5</v>
      </c>
      <c r="AK3">
        <f t="shared" si="0"/>
        <v>0.33333333333333331</v>
      </c>
      <c r="AL3">
        <f t="shared" si="0"/>
        <v>0.25</v>
      </c>
      <c r="AM3">
        <f t="shared" si="0"/>
        <v>1</v>
      </c>
      <c r="AN3">
        <f t="shared" si="0"/>
        <v>0.16666666666666666</v>
      </c>
      <c r="AO3">
        <f t="shared" si="0"/>
        <v>0.5</v>
      </c>
      <c r="AP3">
        <f t="shared" si="0"/>
        <v>0.2</v>
      </c>
      <c r="AQ3">
        <f>1/AB3</f>
        <v>0.2</v>
      </c>
      <c r="AR3">
        <f t="shared" ref="AR3:AR10" si="1">1/AC3</f>
        <v>1</v>
      </c>
    </row>
    <row r="4" spans="1:46" x14ac:dyDescent="0.2">
      <c r="A4" s="1">
        <f>'CRISPR-GA'!$A3</f>
        <v>32171249</v>
      </c>
      <c r="B4" s="1">
        <f>AGEseq!$A3</f>
        <v>32139476</v>
      </c>
      <c r="C4" s="1">
        <f>OutKnocker!$A3</f>
        <v>32071327</v>
      </c>
      <c r="D4" s="1">
        <f>ampliconDIVider!$A3</f>
        <v>32412410</v>
      </c>
      <c r="E4" s="1">
        <f>'BATCH-GE'!$A3</f>
        <v>32330873</v>
      </c>
      <c r="F4" s="1">
        <f>CRISPResso!$A3</f>
        <v>32244128</v>
      </c>
      <c r="G4" s="1">
        <f>CrispRVariants!$A3</f>
        <v>32160537</v>
      </c>
      <c r="H4" s="1">
        <f>'Cas-analyzer'!$A3</f>
        <v>32187363</v>
      </c>
      <c r="I4" s="1">
        <f>'CRISPR-DAV'!$A3</f>
        <v>32118203</v>
      </c>
      <c r="J4" s="1">
        <f>CRISPRMatch!$A3</f>
        <v>32016614</v>
      </c>
      <c r="K4" s="1">
        <f>ampliCan!$A3</f>
        <v>31801915</v>
      </c>
      <c r="L4" s="1">
        <f>'CRIS.py'!$A3</f>
        <v>32366884</v>
      </c>
      <c r="M4" s="1">
        <f>CRISPResso2!$A3</f>
        <v>32424114</v>
      </c>
      <c r="N4" s="1">
        <f>'Hi-TOM'!$A3</f>
        <v>32139477</v>
      </c>
      <c r="P4">
        <v>1</v>
      </c>
      <c r="Q4">
        <v>1</v>
      </c>
      <c r="R4">
        <v>1</v>
      </c>
      <c r="S4">
        <v>1</v>
      </c>
      <c r="T4">
        <v>1</v>
      </c>
      <c r="U4">
        <v>1</v>
      </c>
      <c r="V4">
        <v>3</v>
      </c>
      <c r="W4">
        <v>1</v>
      </c>
      <c r="X4">
        <v>5</v>
      </c>
      <c r="Y4">
        <v>1</v>
      </c>
      <c r="Z4">
        <v>1</v>
      </c>
      <c r="AA4">
        <v>1</v>
      </c>
      <c r="AB4">
        <v>1</v>
      </c>
      <c r="AC4">
        <v>1</v>
      </c>
      <c r="AE4">
        <f t="shared" ref="AE4:AE43" si="2">1/P4</f>
        <v>1</v>
      </c>
      <c r="AF4">
        <f t="shared" si="0"/>
        <v>1</v>
      </c>
      <c r="AG4">
        <f t="shared" si="0"/>
        <v>1</v>
      </c>
      <c r="AH4">
        <f t="shared" si="0"/>
        <v>1</v>
      </c>
      <c r="AI4">
        <f t="shared" si="0"/>
        <v>1</v>
      </c>
      <c r="AJ4">
        <f t="shared" si="0"/>
        <v>1</v>
      </c>
      <c r="AK4">
        <f t="shared" si="0"/>
        <v>0.33333333333333331</v>
      </c>
      <c r="AL4">
        <f t="shared" si="0"/>
        <v>1</v>
      </c>
      <c r="AM4">
        <f t="shared" si="0"/>
        <v>0.2</v>
      </c>
      <c r="AN4">
        <f t="shared" si="0"/>
        <v>1</v>
      </c>
      <c r="AO4">
        <f t="shared" si="0"/>
        <v>1</v>
      </c>
      <c r="AP4">
        <f t="shared" si="0"/>
        <v>1</v>
      </c>
      <c r="AQ4">
        <f t="shared" ref="AQ4:AQ26" si="3">1/AB4</f>
        <v>1</v>
      </c>
      <c r="AR4">
        <f t="shared" si="1"/>
        <v>1</v>
      </c>
    </row>
    <row r="5" spans="1:46" x14ac:dyDescent="0.2">
      <c r="A5" s="1">
        <f>'CRISPR-GA'!$A4</f>
        <v>32118203</v>
      </c>
      <c r="B5" s="1">
        <f>AGEseq!$A4</f>
        <v>31877162</v>
      </c>
      <c r="C5" s="1">
        <f>OutKnocker!$A4</f>
        <v>31805434</v>
      </c>
      <c r="D5" s="1">
        <f>ampliconDIVider!$A4</f>
        <v>32357958</v>
      </c>
      <c r="E5" s="1">
        <f>'BATCH-GE'!$A4</f>
        <v>32284789</v>
      </c>
      <c r="F5" s="1">
        <f>CRISPResso!$A4</f>
        <v>32170079</v>
      </c>
      <c r="G5" s="1">
        <f>CrispRVariants!$A4</f>
        <v>32064511</v>
      </c>
      <c r="H5" s="1">
        <f>'Cas-analyzer'!$A4</f>
        <v>32118203</v>
      </c>
      <c r="I5" s="1">
        <f>'CRISPR-DAV'!$A4</f>
        <v>31877162</v>
      </c>
      <c r="J5" s="1">
        <f>CRISPRMatch!$A4</f>
        <v>31890142</v>
      </c>
      <c r="K5" s="1">
        <f>ampliCan!$A4</f>
        <v>31795490</v>
      </c>
      <c r="L5" s="1">
        <f>'CRIS.py'!$A4</f>
        <v>32275651</v>
      </c>
      <c r="M5" s="1">
        <f>CRISPResso2!$A4</f>
        <v>32300046</v>
      </c>
      <c r="N5" s="1">
        <f>'Hi-TOM'!$A4</f>
        <v>31713664</v>
      </c>
      <c r="P5">
        <v>5</v>
      </c>
      <c r="Q5">
        <v>6</v>
      </c>
      <c r="R5">
        <v>1</v>
      </c>
      <c r="S5">
        <v>1</v>
      </c>
      <c r="T5">
        <v>1</v>
      </c>
      <c r="U5">
        <v>1</v>
      </c>
      <c r="V5">
        <v>1</v>
      </c>
      <c r="W5">
        <v>5</v>
      </c>
      <c r="X5">
        <v>6</v>
      </c>
      <c r="Y5">
        <v>1</v>
      </c>
      <c r="Z5">
        <v>1</v>
      </c>
      <c r="AA5">
        <v>1</v>
      </c>
      <c r="AB5">
        <v>1</v>
      </c>
      <c r="AC5">
        <v>1</v>
      </c>
      <c r="AE5">
        <f t="shared" si="2"/>
        <v>0.2</v>
      </c>
      <c r="AF5">
        <f t="shared" si="0"/>
        <v>0.16666666666666666</v>
      </c>
      <c r="AG5">
        <f t="shared" si="0"/>
        <v>1</v>
      </c>
      <c r="AH5">
        <f t="shared" si="0"/>
        <v>1</v>
      </c>
      <c r="AI5">
        <f t="shared" si="0"/>
        <v>1</v>
      </c>
      <c r="AJ5">
        <f t="shared" si="0"/>
        <v>1</v>
      </c>
      <c r="AK5">
        <f t="shared" si="0"/>
        <v>1</v>
      </c>
      <c r="AL5">
        <f t="shared" si="0"/>
        <v>0.2</v>
      </c>
      <c r="AM5">
        <f t="shared" si="0"/>
        <v>0.16666666666666666</v>
      </c>
      <c r="AN5">
        <f t="shared" si="0"/>
        <v>1</v>
      </c>
      <c r="AO5">
        <f t="shared" si="0"/>
        <v>1</v>
      </c>
      <c r="AP5">
        <f t="shared" si="0"/>
        <v>1</v>
      </c>
      <c r="AQ5">
        <f t="shared" si="3"/>
        <v>1</v>
      </c>
      <c r="AR5">
        <f t="shared" si="1"/>
        <v>1</v>
      </c>
    </row>
    <row r="6" spans="1:46" x14ac:dyDescent="0.2">
      <c r="A6" s="1">
        <f>'CRISPR-GA'!$A5</f>
        <v>31877162</v>
      </c>
      <c r="B6" s="1">
        <f>AGEseq!$A5</f>
        <v>31021199</v>
      </c>
      <c r="C6" s="1">
        <f>OutKnocker!$A5</f>
        <v>31558608</v>
      </c>
      <c r="D6" s="1">
        <f>ampliconDIVider!$A5</f>
        <v>32355295</v>
      </c>
      <c r="E6" s="1">
        <f>'BATCH-GE'!$A5</f>
        <v>32001819</v>
      </c>
      <c r="F6" s="1">
        <f>CRISPResso!$A5</f>
        <v>32168334</v>
      </c>
      <c r="G6" s="1">
        <f>CrispRVariants!$A5</f>
        <v>32034234</v>
      </c>
      <c r="H6" s="1">
        <f>'Cas-analyzer'!$A5</f>
        <v>31981984</v>
      </c>
      <c r="I6" s="1">
        <f>'CRISPR-DAV'!$A5</f>
        <v>31827197</v>
      </c>
      <c r="J6" s="1">
        <f>CRISPRMatch!$A5</f>
        <v>31827197</v>
      </c>
      <c r="K6" s="1">
        <f>ampliCan!$A5</f>
        <v>31106371</v>
      </c>
      <c r="M6" s="1">
        <f>CRISPResso2!$A5</f>
        <v>32160537</v>
      </c>
      <c r="N6" s="1">
        <f>'Hi-TOM'!$A5</f>
        <v>31637846</v>
      </c>
      <c r="P6">
        <v>6</v>
      </c>
      <c r="Q6">
        <v>5</v>
      </c>
      <c r="R6">
        <v>1</v>
      </c>
      <c r="S6">
        <v>1</v>
      </c>
      <c r="T6">
        <v>1</v>
      </c>
      <c r="U6">
        <v>1</v>
      </c>
      <c r="V6">
        <v>1</v>
      </c>
      <c r="W6">
        <v>1</v>
      </c>
      <c r="X6">
        <v>6</v>
      </c>
      <c r="Y6">
        <v>6</v>
      </c>
      <c r="Z6">
        <v>1</v>
      </c>
      <c r="AA6">
        <v>0</v>
      </c>
      <c r="AB6">
        <v>3</v>
      </c>
      <c r="AC6">
        <v>1</v>
      </c>
      <c r="AE6">
        <f t="shared" si="2"/>
        <v>0.16666666666666666</v>
      </c>
      <c r="AF6">
        <f t="shared" si="0"/>
        <v>0.2</v>
      </c>
      <c r="AG6">
        <f t="shared" si="0"/>
        <v>1</v>
      </c>
      <c r="AH6">
        <f t="shared" si="0"/>
        <v>1</v>
      </c>
      <c r="AI6">
        <f t="shared" si="0"/>
        <v>1</v>
      </c>
      <c r="AJ6">
        <f t="shared" si="0"/>
        <v>1</v>
      </c>
      <c r="AK6">
        <f t="shared" si="0"/>
        <v>1</v>
      </c>
      <c r="AL6">
        <f t="shared" si="0"/>
        <v>1</v>
      </c>
      <c r="AM6">
        <f t="shared" si="0"/>
        <v>0.16666666666666666</v>
      </c>
      <c r="AN6">
        <f t="shared" si="0"/>
        <v>0.16666666666666666</v>
      </c>
      <c r="AO6">
        <f t="shared" si="0"/>
        <v>1</v>
      </c>
      <c r="AQ6">
        <f t="shared" si="3"/>
        <v>0.33333333333333331</v>
      </c>
      <c r="AR6">
        <f t="shared" si="1"/>
        <v>1</v>
      </c>
    </row>
    <row r="7" spans="1:46" x14ac:dyDescent="0.2">
      <c r="A7" s="1">
        <f>'CRISPR-GA'!$A6</f>
        <v>31827197</v>
      </c>
      <c r="B7" s="1">
        <f>AGEseq!$A6</f>
        <v>30532764</v>
      </c>
      <c r="C7" s="1">
        <f>OutKnocker!$A6</f>
        <v>31164571</v>
      </c>
      <c r="D7" s="1">
        <f>ampliconDIVider!$A6</f>
        <v>32327701</v>
      </c>
      <c r="E7" s="1">
        <f>'BATCH-GE'!$A6</f>
        <v>31827197</v>
      </c>
      <c r="F7" s="1">
        <f>CRISPResso!$A6</f>
        <v>32160537</v>
      </c>
      <c r="G7" s="1">
        <f>CrispRVariants!$A6</f>
        <v>31983875</v>
      </c>
      <c r="H7" s="1">
        <f>'Cas-analyzer'!$A6</f>
        <v>31959876</v>
      </c>
      <c r="I7" s="1">
        <f>'CRISPR-DAV'!$A6</f>
        <v>31745080</v>
      </c>
      <c r="J7" s="1">
        <f>CRISPRMatch!$A6</f>
        <v>31616455</v>
      </c>
      <c r="K7" s="1">
        <f>ampliCan!$A6</f>
        <v>30846562</v>
      </c>
      <c r="M7" s="1">
        <f>CRISPResso2!$A6</f>
        <v>32118203</v>
      </c>
      <c r="N7" s="1">
        <f>'Hi-TOM'!$A6</f>
        <v>31480315</v>
      </c>
      <c r="P7">
        <v>6</v>
      </c>
      <c r="Q7">
        <v>1</v>
      </c>
      <c r="R7">
        <v>1</v>
      </c>
      <c r="S7">
        <v>1</v>
      </c>
      <c r="T7">
        <v>6</v>
      </c>
      <c r="U7">
        <v>3</v>
      </c>
      <c r="V7">
        <v>1</v>
      </c>
      <c r="W7">
        <v>1</v>
      </c>
      <c r="X7">
        <v>1</v>
      </c>
      <c r="Y7">
        <v>1</v>
      </c>
      <c r="Z7">
        <v>1</v>
      </c>
      <c r="AA7">
        <v>0</v>
      </c>
      <c r="AB7">
        <v>5</v>
      </c>
      <c r="AC7">
        <v>1</v>
      </c>
      <c r="AE7">
        <f t="shared" si="2"/>
        <v>0.16666666666666666</v>
      </c>
      <c r="AF7">
        <f t="shared" si="0"/>
        <v>1</v>
      </c>
      <c r="AG7">
        <f t="shared" si="0"/>
        <v>1</v>
      </c>
      <c r="AH7">
        <f t="shared" si="0"/>
        <v>1</v>
      </c>
      <c r="AI7">
        <f t="shared" si="0"/>
        <v>0.16666666666666666</v>
      </c>
      <c r="AJ7">
        <f t="shared" si="0"/>
        <v>0.33333333333333331</v>
      </c>
      <c r="AK7">
        <f t="shared" si="0"/>
        <v>1</v>
      </c>
      <c r="AL7">
        <f t="shared" si="0"/>
        <v>1</v>
      </c>
      <c r="AM7">
        <f t="shared" si="0"/>
        <v>1</v>
      </c>
      <c r="AN7">
        <f t="shared" si="0"/>
        <v>1</v>
      </c>
      <c r="AO7">
        <f t="shared" si="0"/>
        <v>1</v>
      </c>
      <c r="AQ7">
        <f t="shared" si="3"/>
        <v>0.2</v>
      </c>
      <c r="AR7">
        <f t="shared" si="1"/>
        <v>1</v>
      </c>
    </row>
    <row r="8" spans="1:46" x14ac:dyDescent="0.2">
      <c r="A8" s="1">
        <f>'CRISPR-GA'!$A7</f>
        <v>31021199</v>
      </c>
      <c r="B8" s="1">
        <f>AGEseq!$A7</f>
        <v>30126372</v>
      </c>
      <c r="C8" s="1">
        <f>OutKnocker!$A7</f>
        <v>31021235</v>
      </c>
      <c r="D8" s="1">
        <f>ampliconDIVider!$A7</f>
        <v>32208444</v>
      </c>
      <c r="E8" s="1">
        <f>'BATCH-GE'!$A7</f>
        <v>31761294</v>
      </c>
      <c r="F8" s="1">
        <f>CRISPResso!$A7</f>
        <v>32118203</v>
      </c>
      <c r="G8" s="1">
        <f>CrispRVariants!$A7</f>
        <v>31877162</v>
      </c>
      <c r="H8" s="1">
        <f>'Cas-analyzer'!$A7</f>
        <v>31877162</v>
      </c>
      <c r="I8" s="1">
        <f>'CRISPR-DAV'!$A7</f>
        <v>31704085</v>
      </c>
      <c r="J8" s="1">
        <f>CRISPRMatch!$A7</f>
        <v>31523183</v>
      </c>
      <c r="M8" s="1">
        <f>CRISPResso2!$A7</f>
        <v>32112097</v>
      </c>
      <c r="N8" s="1">
        <f>'Hi-TOM'!$A7</f>
        <v>31055869</v>
      </c>
      <c r="P8">
        <v>5</v>
      </c>
      <c r="Q8">
        <v>3</v>
      </c>
      <c r="R8">
        <v>3</v>
      </c>
      <c r="S8">
        <v>1</v>
      </c>
      <c r="T8">
        <v>1</v>
      </c>
      <c r="U8">
        <v>5</v>
      </c>
      <c r="V8">
        <v>6</v>
      </c>
      <c r="W8">
        <v>6</v>
      </c>
      <c r="X8">
        <v>1</v>
      </c>
      <c r="Y8">
        <v>1</v>
      </c>
      <c r="Z8">
        <v>0</v>
      </c>
      <c r="AA8">
        <v>0</v>
      </c>
      <c r="AB8">
        <v>1</v>
      </c>
      <c r="AC8">
        <v>1</v>
      </c>
      <c r="AE8">
        <f t="shared" si="2"/>
        <v>0.2</v>
      </c>
      <c r="AF8">
        <f t="shared" si="0"/>
        <v>0.33333333333333331</v>
      </c>
      <c r="AG8">
        <f t="shared" si="0"/>
        <v>0.33333333333333331</v>
      </c>
      <c r="AH8">
        <f t="shared" si="0"/>
        <v>1</v>
      </c>
      <c r="AI8">
        <f t="shared" si="0"/>
        <v>1</v>
      </c>
      <c r="AJ8">
        <f t="shared" si="0"/>
        <v>0.2</v>
      </c>
      <c r="AK8">
        <f t="shared" si="0"/>
        <v>0.16666666666666666</v>
      </c>
      <c r="AL8">
        <f t="shared" si="0"/>
        <v>0.16666666666666666</v>
      </c>
      <c r="AM8">
        <f t="shared" si="0"/>
        <v>1</v>
      </c>
      <c r="AN8">
        <f t="shared" si="0"/>
        <v>1</v>
      </c>
      <c r="AQ8">
        <f t="shared" si="3"/>
        <v>1</v>
      </c>
      <c r="AR8">
        <f t="shared" si="1"/>
        <v>1</v>
      </c>
    </row>
    <row r="9" spans="1:46" x14ac:dyDescent="0.2">
      <c r="A9" s="1">
        <f>'CRISPR-GA'!$A8</f>
        <v>30948824</v>
      </c>
      <c r="B9" s="1">
        <f>AGEseq!$A8</f>
        <v>29651054</v>
      </c>
      <c r="C9" s="1">
        <f>OutKnocker!$A8</f>
        <v>30670702</v>
      </c>
      <c r="D9" s="1">
        <f>ampliconDIVider!$A8</f>
        <v>32081936</v>
      </c>
      <c r="E9" s="1">
        <f>'BATCH-GE'!$A8</f>
        <v>31490459</v>
      </c>
      <c r="F9" s="1">
        <f>CRISPResso!$A8</f>
        <v>32095533</v>
      </c>
      <c r="G9" s="1">
        <f>CrispRVariants!$A8</f>
        <v>31754336</v>
      </c>
      <c r="H9" s="1">
        <f>'Cas-analyzer'!$A8</f>
        <v>31844292</v>
      </c>
      <c r="I9" s="1">
        <f>'CRISPR-DAV'!$A8</f>
        <v>31570623</v>
      </c>
      <c r="J9" s="1">
        <f>CRISPRMatch!$A8</f>
        <v>30704461</v>
      </c>
      <c r="M9" s="1">
        <f>CRISPResso2!$A8</f>
        <v>32102844</v>
      </c>
      <c r="N9" s="1">
        <f>'Hi-TOM'!$A8</f>
        <v>30549238</v>
      </c>
      <c r="P9">
        <v>1</v>
      </c>
      <c r="Q9">
        <v>6</v>
      </c>
      <c r="R9">
        <v>1</v>
      </c>
      <c r="S9">
        <v>1</v>
      </c>
      <c r="T9">
        <v>1</v>
      </c>
      <c r="U9">
        <v>1</v>
      </c>
      <c r="V9">
        <v>3</v>
      </c>
      <c r="W9">
        <v>1</v>
      </c>
      <c r="X9">
        <v>2</v>
      </c>
      <c r="Y9">
        <v>1</v>
      </c>
      <c r="Z9">
        <v>0</v>
      </c>
      <c r="AA9">
        <v>0</v>
      </c>
      <c r="AB9">
        <v>1</v>
      </c>
      <c r="AC9">
        <v>1</v>
      </c>
      <c r="AE9">
        <f t="shared" si="2"/>
        <v>1</v>
      </c>
      <c r="AF9">
        <f t="shared" si="0"/>
        <v>0.16666666666666666</v>
      </c>
      <c r="AG9">
        <f t="shared" si="0"/>
        <v>1</v>
      </c>
      <c r="AH9">
        <f t="shared" si="0"/>
        <v>1</v>
      </c>
      <c r="AI9">
        <f t="shared" si="0"/>
        <v>1</v>
      </c>
      <c r="AJ9">
        <f t="shared" si="0"/>
        <v>1</v>
      </c>
      <c r="AK9">
        <f t="shared" si="0"/>
        <v>0.33333333333333331</v>
      </c>
      <c r="AL9">
        <f t="shared" si="0"/>
        <v>1</v>
      </c>
      <c r="AM9">
        <f t="shared" si="0"/>
        <v>0.5</v>
      </c>
      <c r="AN9">
        <f t="shared" si="0"/>
        <v>1</v>
      </c>
      <c r="AQ9">
        <f t="shared" si="3"/>
        <v>1</v>
      </c>
      <c r="AR9">
        <f t="shared" si="1"/>
        <v>1</v>
      </c>
    </row>
    <row r="10" spans="1:46" x14ac:dyDescent="0.2">
      <c r="A10" s="1">
        <f>'CRISPR-GA'!$A9</f>
        <v>30886848</v>
      </c>
      <c r="B10" s="1">
        <f>AGEseq!$A9</f>
        <v>27559154</v>
      </c>
      <c r="C10" s="1">
        <f>OutKnocker!$A9</f>
        <v>30635239</v>
      </c>
      <c r="D10" s="1">
        <f>ampliconDIVider!$A9</f>
        <v>32079278</v>
      </c>
      <c r="E10" s="1">
        <f>'BATCH-GE'!$A9</f>
        <v>30774603</v>
      </c>
      <c r="F10" s="1">
        <f>CRISPResso!$A9</f>
        <v>32060267</v>
      </c>
      <c r="G10" s="1">
        <f>CrispRVariants!$A9</f>
        <v>31341961</v>
      </c>
      <c r="H10" s="1">
        <f>'Cas-analyzer'!$A9</f>
        <v>31843008</v>
      </c>
      <c r="I10" s="1">
        <f>'CRISPR-DAV'!$A9</f>
        <v>30862905</v>
      </c>
      <c r="J10" s="1">
        <f>CRISPRMatch!$A9</f>
        <v>30582653</v>
      </c>
      <c r="M10" s="1">
        <f>CRISPResso2!$A9</f>
        <v>32042170</v>
      </c>
      <c r="N10" s="1">
        <f>'Hi-TOM'!$A9</f>
        <v>30537191</v>
      </c>
      <c r="P10">
        <v>3</v>
      </c>
      <c r="Q10">
        <v>4</v>
      </c>
      <c r="R10">
        <v>1</v>
      </c>
      <c r="S10">
        <v>1</v>
      </c>
      <c r="T10">
        <v>1</v>
      </c>
      <c r="U10">
        <v>1</v>
      </c>
      <c r="V10">
        <v>1</v>
      </c>
      <c r="W10">
        <v>1</v>
      </c>
      <c r="X10">
        <v>5</v>
      </c>
      <c r="Y10">
        <v>1</v>
      </c>
      <c r="Z10">
        <v>0</v>
      </c>
      <c r="AA10">
        <v>0</v>
      </c>
      <c r="AB10">
        <v>1</v>
      </c>
      <c r="AC10">
        <v>1</v>
      </c>
      <c r="AE10">
        <f t="shared" si="2"/>
        <v>0.33333333333333331</v>
      </c>
      <c r="AF10">
        <f t="shared" si="0"/>
        <v>0.25</v>
      </c>
      <c r="AG10">
        <f t="shared" si="0"/>
        <v>1</v>
      </c>
      <c r="AH10">
        <f t="shared" si="0"/>
        <v>1</v>
      </c>
      <c r="AI10">
        <f t="shared" si="0"/>
        <v>1</v>
      </c>
      <c r="AJ10">
        <f t="shared" si="0"/>
        <v>1</v>
      </c>
      <c r="AK10">
        <f t="shared" si="0"/>
        <v>1</v>
      </c>
      <c r="AL10">
        <f t="shared" si="0"/>
        <v>1</v>
      </c>
      <c r="AM10">
        <f t="shared" si="0"/>
        <v>0.2</v>
      </c>
      <c r="AN10">
        <f t="shared" si="0"/>
        <v>1</v>
      </c>
      <c r="AQ10">
        <f t="shared" si="3"/>
        <v>1</v>
      </c>
      <c r="AR10">
        <f t="shared" si="1"/>
        <v>1</v>
      </c>
    </row>
    <row r="11" spans="1:46" x14ac:dyDescent="0.2">
      <c r="A11" s="1">
        <f>'CRISPR-GA'!$A10</f>
        <v>30862905</v>
      </c>
      <c r="B11" s="1">
        <f>AGEseq!$A10</f>
        <v>26357840</v>
      </c>
      <c r="C11" s="1">
        <f>OutKnocker!$A10</f>
        <v>30337494</v>
      </c>
      <c r="D11" s="1">
        <f>ampliconDIVider!$A10</f>
        <v>32075961</v>
      </c>
      <c r="E11" s="1">
        <f>'BATCH-GE'!$A10</f>
        <v>30355621</v>
      </c>
      <c r="F11" s="1">
        <f>CRISPResso!$A10</f>
        <v>32039406</v>
      </c>
      <c r="G11" s="1">
        <f>CrispRVariants!$A10</f>
        <v>31340950</v>
      </c>
      <c r="H11" s="1">
        <f>'Cas-analyzer'!$A10</f>
        <v>31827197</v>
      </c>
      <c r="I11" s="1">
        <f>'CRISPR-DAV'!$A10</f>
        <v>30850590</v>
      </c>
      <c r="J11" s="1">
        <f>CRISPRMatch!$A10</f>
        <v>29989106</v>
      </c>
      <c r="M11" s="1">
        <f>CRISPResso2!$A10</f>
        <v>31989039</v>
      </c>
      <c r="P11">
        <v>5</v>
      </c>
      <c r="Q11">
        <v>1</v>
      </c>
      <c r="R11">
        <v>1</v>
      </c>
      <c r="S11">
        <v>1</v>
      </c>
      <c r="T11">
        <v>2</v>
      </c>
      <c r="U11">
        <v>1</v>
      </c>
      <c r="V11">
        <v>1</v>
      </c>
      <c r="W11">
        <v>6</v>
      </c>
      <c r="X11">
        <v>1</v>
      </c>
      <c r="Y11">
        <v>1</v>
      </c>
      <c r="Z11">
        <v>0</v>
      </c>
      <c r="AA11">
        <v>0</v>
      </c>
      <c r="AB11">
        <v>1</v>
      </c>
      <c r="AC11">
        <v>0</v>
      </c>
      <c r="AE11">
        <f t="shared" si="2"/>
        <v>0.2</v>
      </c>
      <c r="AF11">
        <f t="shared" si="0"/>
        <v>1</v>
      </c>
      <c r="AG11">
        <f t="shared" si="0"/>
        <v>1</v>
      </c>
      <c r="AH11">
        <f t="shared" si="0"/>
        <v>1</v>
      </c>
      <c r="AI11">
        <f t="shared" si="0"/>
        <v>0.5</v>
      </c>
      <c r="AJ11">
        <f t="shared" si="0"/>
        <v>1</v>
      </c>
      <c r="AK11">
        <f t="shared" si="0"/>
        <v>1</v>
      </c>
      <c r="AL11">
        <f t="shared" si="0"/>
        <v>0.16666666666666666</v>
      </c>
      <c r="AM11">
        <f t="shared" si="0"/>
        <v>1</v>
      </c>
      <c r="AN11">
        <f t="shared" si="0"/>
        <v>1</v>
      </c>
      <c r="AQ11">
        <f t="shared" si="3"/>
        <v>1</v>
      </c>
    </row>
    <row r="12" spans="1:46" x14ac:dyDescent="0.2">
      <c r="A12" s="1">
        <f>'CRISPR-GA'!$A11</f>
        <v>30816503</v>
      </c>
      <c r="C12" s="1">
        <f>OutKnocker!$A11</f>
        <v>29924856</v>
      </c>
      <c r="D12" s="1">
        <f>ampliconDIVider!$A11</f>
        <v>31950975</v>
      </c>
      <c r="E12" s="1">
        <f>'BATCH-GE'!$A11</f>
        <v>30355591</v>
      </c>
      <c r="F12" s="1">
        <f>CRISPResso!$A11</f>
        <v>32000033</v>
      </c>
      <c r="G12" s="1">
        <f>CrispRVariants!$A11</f>
        <v>31308377</v>
      </c>
      <c r="H12" s="1">
        <f>'Cas-analyzer'!$A11</f>
        <v>31754336</v>
      </c>
      <c r="I12" s="1">
        <f>'CRISPR-DAV'!$A11</f>
        <v>30809026</v>
      </c>
      <c r="M12" s="1">
        <f>CRISPResso2!$A11</f>
        <v>31830245</v>
      </c>
      <c r="P12">
        <v>1</v>
      </c>
      <c r="Q12">
        <v>0</v>
      </c>
      <c r="R12">
        <v>1</v>
      </c>
      <c r="S12">
        <v>1</v>
      </c>
      <c r="T12">
        <v>1</v>
      </c>
      <c r="U12">
        <v>1</v>
      </c>
      <c r="V12">
        <v>1</v>
      </c>
      <c r="W12">
        <v>3</v>
      </c>
      <c r="X12">
        <v>5</v>
      </c>
      <c r="Y12">
        <v>0</v>
      </c>
      <c r="Z12">
        <v>0</v>
      </c>
      <c r="AA12">
        <v>0</v>
      </c>
      <c r="AB12">
        <v>1</v>
      </c>
      <c r="AC12">
        <v>0</v>
      </c>
      <c r="AE12">
        <f t="shared" si="2"/>
        <v>1</v>
      </c>
      <c r="AG12">
        <f t="shared" si="0"/>
        <v>1</v>
      </c>
      <c r="AH12">
        <f t="shared" si="0"/>
        <v>1</v>
      </c>
      <c r="AI12">
        <f t="shared" si="0"/>
        <v>1</v>
      </c>
      <c r="AJ12">
        <f t="shared" si="0"/>
        <v>1</v>
      </c>
      <c r="AK12">
        <f t="shared" si="0"/>
        <v>1</v>
      </c>
      <c r="AL12">
        <f t="shared" si="0"/>
        <v>0.33333333333333331</v>
      </c>
      <c r="AM12">
        <f t="shared" si="0"/>
        <v>0.2</v>
      </c>
      <c r="AQ12">
        <f t="shared" si="3"/>
        <v>1</v>
      </c>
    </row>
    <row r="13" spans="1:46" x14ac:dyDescent="0.2">
      <c r="A13" s="1">
        <f>'CRISPR-GA'!$A12</f>
        <v>30769282</v>
      </c>
      <c r="C13" s="1">
        <f>OutKnocker!$A12</f>
        <v>29898962</v>
      </c>
      <c r="D13" s="1">
        <f>ampliconDIVider!$A12</f>
        <v>31932796</v>
      </c>
      <c r="E13" s="1">
        <f>'BATCH-GE'!$A12</f>
        <v>29989077</v>
      </c>
      <c r="F13" s="1">
        <f>CRISPResso!$A12</f>
        <v>31970201</v>
      </c>
      <c r="G13" s="1">
        <f>CrispRVariants!$A12</f>
        <v>31104942</v>
      </c>
      <c r="H13" s="1">
        <f>'Cas-analyzer'!$A12</f>
        <v>31754267</v>
      </c>
      <c r="I13" s="1">
        <f>'CRISPR-DAV'!$A12</f>
        <v>30706614</v>
      </c>
      <c r="M13" s="1">
        <f>CRISPResso2!$A12</f>
        <v>31819258</v>
      </c>
      <c r="P13">
        <v>1</v>
      </c>
      <c r="Q13">
        <v>0</v>
      </c>
      <c r="R13">
        <v>1</v>
      </c>
      <c r="S13">
        <v>1</v>
      </c>
      <c r="T13">
        <v>6</v>
      </c>
      <c r="U13">
        <v>1</v>
      </c>
      <c r="V13">
        <v>2</v>
      </c>
      <c r="W13">
        <v>1</v>
      </c>
      <c r="X13">
        <v>1</v>
      </c>
      <c r="Y13">
        <v>0</v>
      </c>
      <c r="Z13">
        <v>0</v>
      </c>
      <c r="AA13">
        <v>0</v>
      </c>
      <c r="AB13">
        <v>1</v>
      </c>
      <c r="AC13">
        <v>0</v>
      </c>
      <c r="AE13">
        <f t="shared" si="2"/>
        <v>1</v>
      </c>
      <c r="AG13">
        <f t="shared" si="0"/>
        <v>1</v>
      </c>
      <c r="AH13">
        <f t="shared" si="0"/>
        <v>1</v>
      </c>
      <c r="AI13">
        <f t="shared" si="0"/>
        <v>0.16666666666666666</v>
      </c>
      <c r="AJ13">
        <f t="shared" si="0"/>
        <v>1</v>
      </c>
      <c r="AK13">
        <f t="shared" si="0"/>
        <v>0.5</v>
      </c>
      <c r="AL13">
        <f t="shared" si="0"/>
        <v>1</v>
      </c>
      <c r="AM13">
        <f t="shared" si="0"/>
        <v>1</v>
      </c>
      <c r="AQ13">
        <f t="shared" si="3"/>
        <v>1</v>
      </c>
    </row>
    <row r="14" spans="1:46" x14ac:dyDescent="0.2">
      <c r="A14" s="1">
        <f>'CRISPR-GA'!$A13</f>
        <v>30082871</v>
      </c>
      <c r="C14" s="1">
        <f>OutKnocker!$A13</f>
        <v>29768176</v>
      </c>
      <c r="D14" s="1">
        <f>ampliconDIVider!$A13</f>
        <v>31932526</v>
      </c>
      <c r="E14" s="1">
        <f>'BATCH-GE'!$A13</f>
        <v>29905858</v>
      </c>
      <c r="F14" s="1">
        <f>CRISPResso!$A13</f>
        <v>31937797</v>
      </c>
      <c r="G14" s="1">
        <f>CrispRVariants!$A13</f>
        <v>31068975</v>
      </c>
      <c r="H14" s="1">
        <f>'Cas-analyzer'!$A13</f>
        <v>31713617</v>
      </c>
      <c r="I14" s="1">
        <f>'CRISPR-DAV'!$A13</f>
        <v>30190322</v>
      </c>
      <c r="M14" s="1">
        <f>CRISPResso2!$A13</f>
        <v>31811138</v>
      </c>
      <c r="P14">
        <v>1</v>
      </c>
      <c r="Q14">
        <v>0</v>
      </c>
      <c r="R14">
        <v>1</v>
      </c>
      <c r="S14">
        <v>1</v>
      </c>
      <c r="T14">
        <v>1</v>
      </c>
      <c r="U14">
        <v>1</v>
      </c>
      <c r="V14">
        <v>1</v>
      </c>
      <c r="W14">
        <v>1</v>
      </c>
      <c r="X14">
        <v>1</v>
      </c>
      <c r="Y14">
        <v>0</v>
      </c>
      <c r="Z14">
        <v>0</v>
      </c>
      <c r="AA14">
        <v>0</v>
      </c>
      <c r="AB14">
        <v>1</v>
      </c>
      <c r="AC14">
        <v>0</v>
      </c>
      <c r="AE14">
        <f t="shared" si="2"/>
        <v>1</v>
      </c>
      <c r="AG14">
        <f t="shared" si="0"/>
        <v>1</v>
      </c>
      <c r="AH14">
        <f t="shared" si="0"/>
        <v>1</v>
      </c>
      <c r="AI14">
        <f t="shared" si="0"/>
        <v>1</v>
      </c>
      <c r="AJ14">
        <f t="shared" si="0"/>
        <v>1</v>
      </c>
      <c r="AK14">
        <f t="shared" si="0"/>
        <v>1</v>
      </c>
      <c r="AL14">
        <f t="shared" si="0"/>
        <v>1</v>
      </c>
      <c r="AM14">
        <f t="shared" si="0"/>
        <v>1</v>
      </c>
      <c r="AQ14">
        <f t="shared" si="3"/>
        <v>1</v>
      </c>
    </row>
    <row r="15" spans="1:46" x14ac:dyDescent="0.2">
      <c r="A15" s="1">
        <f>'CRISPR-GA'!$A14</f>
        <v>29989077</v>
      </c>
      <c r="C15" s="1">
        <f>OutKnocker!$A14</f>
        <v>29581108</v>
      </c>
      <c r="D15" s="1">
        <f>ampliconDIVider!$A14</f>
        <v>31831591</v>
      </c>
      <c r="E15" s="1">
        <f>'BATCH-GE'!$A14</f>
        <v>29651054</v>
      </c>
      <c r="F15" s="1">
        <f>CRISPResso!$A14</f>
        <v>31934849</v>
      </c>
      <c r="G15" s="1">
        <f>CrispRVariants!$A14</f>
        <v>31021199</v>
      </c>
      <c r="H15" s="1">
        <f>'Cas-analyzer'!$A14</f>
        <v>31692906</v>
      </c>
      <c r="I15" s="1">
        <f>'CRISPR-DAV'!$A14</f>
        <v>29989077</v>
      </c>
      <c r="M15" s="1">
        <f>CRISPResso2!$A14</f>
        <v>31685521</v>
      </c>
      <c r="P15">
        <v>6</v>
      </c>
      <c r="Q15">
        <v>0</v>
      </c>
      <c r="R15">
        <v>1</v>
      </c>
      <c r="S15">
        <v>1</v>
      </c>
      <c r="T15">
        <v>6</v>
      </c>
      <c r="U15">
        <v>1</v>
      </c>
      <c r="V15">
        <v>5</v>
      </c>
      <c r="W15">
        <v>1</v>
      </c>
      <c r="X15">
        <v>6</v>
      </c>
      <c r="Y15">
        <v>0</v>
      </c>
      <c r="Z15">
        <v>0</v>
      </c>
      <c r="AA15">
        <v>0</v>
      </c>
      <c r="AB15">
        <v>1</v>
      </c>
      <c r="AC15">
        <v>0</v>
      </c>
      <c r="AE15">
        <f t="shared" si="2"/>
        <v>0.16666666666666666</v>
      </c>
      <c r="AG15">
        <f t="shared" si="0"/>
        <v>1</v>
      </c>
      <c r="AH15">
        <f t="shared" si="0"/>
        <v>1</v>
      </c>
      <c r="AI15">
        <f t="shared" si="0"/>
        <v>0.16666666666666666</v>
      </c>
      <c r="AJ15">
        <f t="shared" si="0"/>
        <v>1</v>
      </c>
      <c r="AK15">
        <f t="shared" si="0"/>
        <v>0.2</v>
      </c>
      <c r="AL15">
        <f t="shared" si="0"/>
        <v>1</v>
      </c>
      <c r="AM15">
        <f t="shared" si="0"/>
        <v>0.16666666666666666</v>
      </c>
      <c r="AQ15">
        <f t="shared" si="3"/>
        <v>1</v>
      </c>
    </row>
    <row r="16" spans="1:46" x14ac:dyDescent="0.2">
      <c r="A16" s="1">
        <f>'CRISPR-GA'!$A15</f>
        <v>29878242</v>
      </c>
      <c r="C16" s="1">
        <f>OutKnocker!$A15</f>
        <v>29492697</v>
      </c>
      <c r="D16" s="1">
        <f>ampliconDIVider!$A15</f>
        <v>31723604</v>
      </c>
      <c r="E16" s="1">
        <f>'BATCH-GE'!$A15</f>
        <v>29326429</v>
      </c>
      <c r="F16" s="1">
        <f>CRISPResso!$A15</f>
        <v>31887661</v>
      </c>
      <c r="G16" s="1">
        <f>CrispRVariants!$A15</f>
        <v>30991026</v>
      </c>
      <c r="H16" s="1">
        <f>'Cas-analyzer'!$A15</f>
        <v>31673276</v>
      </c>
      <c r="I16" s="1">
        <f>'CRISPR-DAV'!$A15</f>
        <v>29654299</v>
      </c>
      <c r="M16" s="1">
        <f>CRISPResso2!$A15</f>
        <v>31670199</v>
      </c>
      <c r="P16">
        <v>1</v>
      </c>
      <c r="Q16">
        <v>0</v>
      </c>
      <c r="R16">
        <v>2</v>
      </c>
      <c r="S16">
        <v>1</v>
      </c>
      <c r="T16">
        <v>1</v>
      </c>
      <c r="U16">
        <v>1</v>
      </c>
      <c r="V16">
        <v>1</v>
      </c>
      <c r="W16">
        <v>1</v>
      </c>
      <c r="X16">
        <v>2</v>
      </c>
      <c r="Y16">
        <v>0</v>
      </c>
      <c r="Z16">
        <v>0</v>
      </c>
      <c r="AA16">
        <v>0</v>
      </c>
      <c r="AB16">
        <v>1</v>
      </c>
      <c r="AC16">
        <v>0</v>
      </c>
      <c r="AE16">
        <f t="shared" si="2"/>
        <v>1</v>
      </c>
      <c r="AG16">
        <f t="shared" si="0"/>
        <v>0.5</v>
      </c>
      <c r="AH16">
        <f t="shared" si="0"/>
        <v>1</v>
      </c>
      <c r="AI16">
        <f t="shared" si="0"/>
        <v>1</v>
      </c>
      <c r="AJ16">
        <f t="shared" si="0"/>
        <v>1</v>
      </c>
      <c r="AK16">
        <f t="shared" si="0"/>
        <v>1</v>
      </c>
      <c r="AL16">
        <f t="shared" si="0"/>
        <v>1</v>
      </c>
      <c r="AM16">
        <f t="shared" si="0"/>
        <v>0.5</v>
      </c>
      <c r="AQ16">
        <f t="shared" si="3"/>
        <v>1</v>
      </c>
    </row>
    <row r="17" spans="1:43" x14ac:dyDescent="0.2">
      <c r="A17" s="1">
        <f>'CRISPR-GA'!$A16</f>
        <v>29754775</v>
      </c>
      <c r="C17" s="1">
        <f>OutKnocker!$A16</f>
        <v>29033128</v>
      </c>
      <c r="D17" s="1">
        <f>ampliconDIVider!$A16</f>
        <v>31708433</v>
      </c>
      <c r="E17" s="1">
        <f>'BATCH-GE'!$A16</f>
        <v>29192200</v>
      </c>
      <c r="F17" s="1">
        <f>CRISPResso!$A16</f>
        <v>31877162</v>
      </c>
      <c r="G17" s="1">
        <f>CrispRVariants!$A16</f>
        <v>30940487</v>
      </c>
      <c r="H17" s="1">
        <f>'Cas-analyzer'!$A16</f>
        <v>31501532</v>
      </c>
      <c r="I17" s="1">
        <f>'CRISPR-DAV'!$A16</f>
        <v>29391533</v>
      </c>
      <c r="M17" s="1">
        <f>CRISPResso2!$A16</f>
        <v>31634902</v>
      </c>
      <c r="P17">
        <v>1</v>
      </c>
      <c r="Q17">
        <v>0</v>
      </c>
      <c r="R17">
        <v>1</v>
      </c>
      <c r="S17">
        <v>1</v>
      </c>
      <c r="T17">
        <v>1</v>
      </c>
      <c r="U17">
        <v>6</v>
      </c>
      <c r="V17">
        <v>1</v>
      </c>
      <c r="W17">
        <v>1</v>
      </c>
      <c r="X17">
        <v>1</v>
      </c>
      <c r="Y17">
        <v>0</v>
      </c>
      <c r="Z17">
        <v>0</v>
      </c>
      <c r="AA17">
        <v>0</v>
      </c>
      <c r="AB17">
        <v>1</v>
      </c>
      <c r="AC17">
        <v>0</v>
      </c>
      <c r="AE17">
        <f t="shared" si="2"/>
        <v>1</v>
      </c>
      <c r="AG17">
        <f t="shared" si="0"/>
        <v>1</v>
      </c>
      <c r="AH17">
        <f t="shared" si="0"/>
        <v>1</v>
      </c>
      <c r="AI17">
        <f t="shared" si="0"/>
        <v>1</v>
      </c>
      <c r="AJ17">
        <f t="shared" si="0"/>
        <v>0.16666666666666666</v>
      </c>
      <c r="AK17">
        <f t="shared" si="0"/>
        <v>1</v>
      </c>
      <c r="AL17">
        <f t="shared" si="0"/>
        <v>1</v>
      </c>
      <c r="AM17">
        <f t="shared" si="0"/>
        <v>1</v>
      </c>
      <c r="AQ17">
        <f t="shared" si="3"/>
        <v>1</v>
      </c>
    </row>
    <row r="18" spans="1:43" x14ac:dyDescent="0.2">
      <c r="A18" s="1">
        <f>'CRISPR-GA'!$A17</f>
        <v>29723918</v>
      </c>
      <c r="C18" s="1">
        <f>OutKnocker!$A17</f>
        <v>29020615</v>
      </c>
      <c r="D18" s="1">
        <f>ampliconDIVider!$A17</f>
        <v>31681410</v>
      </c>
      <c r="E18" s="1">
        <f>'BATCH-GE'!$A17</f>
        <v>29184099</v>
      </c>
      <c r="F18" s="1">
        <f>CRISPResso!$A17</f>
        <v>31856197</v>
      </c>
      <c r="G18" s="1">
        <f>CrispRVariants!$A17</f>
        <v>30900988</v>
      </c>
      <c r="H18" s="1">
        <f>'Cas-analyzer'!$A17</f>
        <v>31299082</v>
      </c>
      <c r="M18" s="1">
        <f>CRISPResso2!$A17</f>
        <v>31570623</v>
      </c>
      <c r="P18">
        <v>3</v>
      </c>
      <c r="Q18">
        <v>0</v>
      </c>
      <c r="R18">
        <v>1</v>
      </c>
      <c r="S18">
        <v>1</v>
      </c>
      <c r="T18">
        <v>1</v>
      </c>
      <c r="U18">
        <v>1</v>
      </c>
      <c r="V18">
        <v>1</v>
      </c>
      <c r="W18">
        <v>1</v>
      </c>
      <c r="X18">
        <v>0</v>
      </c>
      <c r="Y18">
        <v>0</v>
      </c>
      <c r="Z18">
        <v>0</v>
      </c>
      <c r="AA18">
        <v>0</v>
      </c>
      <c r="AB18">
        <v>2</v>
      </c>
      <c r="AC18">
        <v>0</v>
      </c>
      <c r="AE18">
        <f t="shared" si="2"/>
        <v>0.33333333333333331</v>
      </c>
      <c r="AG18">
        <f t="shared" si="0"/>
        <v>1</v>
      </c>
      <c r="AH18">
        <f t="shared" si="0"/>
        <v>1</v>
      </c>
      <c r="AI18">
        <f t="shared" si="0"/>
        <v>1</v>
      </c>
      <c r="AJ18">
        <f t="shared" si="0"/>
        <v>1</v>
      </c>
      <c r="AK18">
        <f t="shared" si="0"/>
        <v>1</v>
      </c>
      <c r="AL18">
        <f t="shared" si="0"/>
        <v>1</v>
      </c>
      <c r="AQ18">
        <f t="shared" si="3"/>
        <v>0.5</v>
      </c>
    </row>
    <row r="19" spans="1:43" x14ac:dyDescent="0.2">
      <c r="A19" s="1">
        <f>'CRISPR-GA'!$A18</f>
        <v>29651054</v>
      </c>
      <c r="C19" s="1">
        <f>OutKnocker!$A18</f>
        <v>28931603</v>
      </c>
      <c r="D19" s="1">
        <f>ampliconDIVider!$A18</f>
        <v>31625720</v>
      </c>
      <c r="E19" s="1">
        <f>'BATCH-GE'!$A18</f>
        <v>28374058</v>
      </c>
      <c r="F19" s="1">
        <f>CRISPResso!$A18</f>
        <v>31827197</v>
      </c>
      <c r="G19" s="1">
        <f>CrispRVariants!$A18</f>
        <v>30850374</v>
      </c>
      <c r="H19" s="1">
        <f>'Cas-analyzer'!$A18</f>
        <v>31222853</v>
      </c>
      <c r="M19" s="1">
        <f>CRISPResso2!$A18</f>
        <v>31477922</v>
      </c>
      <c r="P19">
        <v>6</v>
      </c>
      <c r="Q19">
        <v>0</v>
      </c>
      <c r="R19">
        <v>1</v>
      </c>
      <c r="S19">
        <v>1</v>
      </c>
      <c r="T19">
        <v>4</v>
      </c>
      <c r="U19">
        <v>6</v>
      </c>
      <c r="V19">
        <v>2</v>
      </c>
      <c r="W19">
        <v>1</v>
      </c>
      <c r="X19">
        <v>0</v>
      </c>
      <c r="Y19">
        <v>0</v>
      </c>
      <c r="Z19">
        <v>0</v>
      </c>
      <c r="AA19">
        <v>0</v>
      </c>
      <c r="AB19">
        <v>1</v>
      </c>
      <c r="AC19">
        <v>0</v>
      </c>
      <c r="AE19">
        <f t="shared" si="2"/>
        <v>0.16666666666666666</v>
      </c>
      <c r="AG19">
        <f t="shared" ref="AG19:AG37" si="4">1/R19</f>
        <v>1</v>
      </c>
      <c r="AH19">
        <f t="shared" ref="AH19:AH82" si="5">1/S19</f>
        <v>1</v>
      </c>
      <c r="AI19">
        <f t="shared" ref="AI19:AI21" si="6">1/T19</f>
        <v>0.25</v>
      </c>
      <c r="AJ19">
        <f t="shared" ref="AJ19:AJ82" si="7">1/U19</f>
        <v>0.16666666666666666</v>
      </c>
      <c r="AK19">
        <f t="shared" ref="AK19:AK37" si="8">1/V19</f>
        <v>0.5</v>
      </c>
      <c r="AL19">
        <f t="shared" ref="AL19:AL52" si="9">1/W19</f>
        <v>1</v>
      </c>
      <c r="AQ19">
        <f t="shared" si="3"/>
        <v>1</v>
      </c>
    </row>
    <row r="20" spans="1:43" x14ac:dyDescent="0.2">
      <c r="A20" s="1">
        <f>'CRISPR-GA'!$A19</f>
        <v>29538768</v>
      </c>
      <c r="C20" s="1">
        <f>OutKnocker!$A19</f>
        <v>28902841</v>
      </c>
      <c r="D20" s="1">
        <f>ampliconDIVider!$A19</f>
        <v>31582414</v>
      </c>
      <c r="E20" s="1">
        <f>'BATCH-GE'!$A19</f>
        <v>28018138</v>
      </c>
      <c r="F20" s="1">
        <f>CRISPResso!$A19</f>
        <v>31754336</v>
      </c>
      <c r="G20" s="1">
        <f>CrispRVariants!$A19</f>
        <v>30809026</v>
      </c>
      <c r="H20" s="1">
        <f>'Cas-analyzer'!$A19</f>
        <v>31131534</v>
      </c>
      <c r="M20" s="1">
        <f>CRISPResso2!$A19</f>
        <v>31437443</v>
      </c>
      <c r="P20">
        <v>2</v>
      </c>
      <c r="Q20">
        <v>0</v>
      </c>
      <c r="R20">
        <v>1</v>
      </c>
      <c r="S20">
        <v>1</v>
      </c>
      <c r="T20">
        <v>1</v>
      </c>
      <c r="U20">
        <v>3</v>
      </c>
      <c r="V20">
        <v>5</v>
      </c>
      <c r="W20">
        <v>1</v>
      </c>
      <c r="X20">
        <v>0</v>
      </c>
      <c r="Y20">
        <v>0</v>
      </c>
      <c r="Z20">
        <v>0</v>
      </c>
      <c r="AA20">
        <v>0</v>
      </c>
      <c r="AB20">
        <v>1</v>
      </c>
      <c r="AC20">
        <v>0</v>
      </c>
      <c r="AE20">
        <f t="shared" si="2"/>
        <v>0.5</v>
      </c>
      <c r="AG20">
        <f t="shared" si="4"/>
        <v>1</v>
      </c>
      <c r="AH20">
        <f t="shared" si="5"/>
        <v>1</v>
      </c>
      <c r="AI20">
        <f t="shared" si="6"/>
        <v>1</v>
      </c>
      <c r="AJ20">
        <f t="shared" si="7"/>
        <v>0.33333333333333331</v>
      </c>
      <c r="AK20">
        <f t="shared" si="8"/>
        <v>0.2</v>
      </c>
      <c r="AL20">
        <f t="shared" si="9"/>
        <v>1</v>
      </c>
      <c r="AQ20">
        <f t="shared" si="3"/>
        <v>1</v>
      </c>
    </row>
    <row r="21" spans="1:43" x14ac:dyDescent="0.2">
      <c r="A21" s="1">
        <f>'CRISPR-GA'!$A20</f>
        <v>29492697</v>
      </c>
      <c r="C21" s="1">
        <f>OutKnocker!$A20</f>
        <v>28374058</v>
      </c>
      <c r="D21" s="1">
        <f>ampliconDIVider!$A20</f>
        <v>31578390</v>
      </c>
      <c r="E21" s="1">
        <f>'BATCH-GE'!$A20</f>
        <v>27739525</v>
      </c>
      <c r="F21" s="1">
        <f>CRISPResso!$A20</f>
        <v>31684940</v>
      </c>
      <c r="G21" s="1">
        <f>CrispRVariants!$A20</f>
        <v>30575740</v>
      </c>
      <c r="H21" s="1">
        <f>'Cas-analyzer'!$A20</f>
        <v>31086078</v>
      </c>
      <c r="M21" s="1">
        <f>CRISPResso2!$A20</f>
        <v>31332326</v>
      </c>
      <c r="P21">
        <v>2</v>
      </c>
      <c r="Q21">
        <v>0</v>
      </c>
      <c r="R21">
        <v>4</v>
      </c>
      <c r="S21">
        <v>1</v>
      </c>
      <c r="T21">
        <v>1</v>
      </c>
      <c r="U21">
        <v>1</v>
      </c>
      <c r="V21">
        <v>1</v>
      </c>
      <c r="W21">
        <v>1</v>
      </c>
      <c r="X21">
        <v>0</v>
      </c>
      <c r="Y21">
        <v>0</v>
      </c>
      <c r="Z21">
        <v>0</v>
      </c>
      <c r="AA21">
        <v>0</v>
      </c>
      <c r="AB21">
        <v>1</v>
      </c>
      <c r="AC21">
        <v>0</v>
      </c>
      <c r="AE21">
        <f t="shared" si="2"/>
        <v>0.5</v>
      </c>
      <c r="AG21">
        <f t="shared" si="4"/>
        <v>0.25</v>
      </c>
      <c r="AH21">
        <f t="shared" si="5"/>
        <v>1</v>
      </c>
      <c r="AI21">
        <f t="shared" si="6"/>
        <v>1</v>
      </c>
      <c r="AJ21">
        <f t="shared" si="7"/>
        <v>1</v>
      </c>
      <c r="AK21">
        <f t="shared" si="8"/>
        <v>1</v>
      </c>
      <c r="AL21">
        <f t="shared" si="9"/>
        <v>1</v>
      </c>
      <c r="AQ21">
        <f t="shared" si="3"/>
        <v>1</v>
      </c>
    </row>
    <row r="22" spans="1:43" x14ac:dyDescent="0.2">
      <c r="A22" s="1">
        <f>'CRISPR-GA'!$A21</f>
        <v>29483550</v>
      </c>
      <c r="C22" s="1">
        <f>OutKnocker!$A21</f>
        <v>27941861</v>
      </c>
      <c r="D22" s="1">
        <f>ampliconDIVider!$A21</f>
        <v>31488837</v>
      </c>
      <c r="F22" s="1">
        <f>CRISPResso!$A21</f>
        <v>31570731</v>
      </c>
      <c r="G22" s="1">
        <f>CrispRVariants!$A21</f>
        <v>30554945</v>
      </c>
      <c r="H22" s="1">
        <f>'Cas-analyzer'!$A21</f>
        <v>31021235</v>
      </c>
      <c r="M22" s="1">
        <f>CRISPResso2!$A21</f>
        <v>31253581</v>
      </c>
      <c r="P22">
        <v>1</v>
      </c>
      <c r="Q22">
        <v>0</v>
      </c>
      <c r="R22">
        <v>1</v>
      </c>
      <c r="S22">
        <v>1</v>
      </c>
      <c r="T22">
        <v>0</v>
      </c>
      <c r="U22">
        <v>1</v>
      </c>
      <c r="V22">
        <v>1</v>
      </c>
      <c r="W22">
        <v>3</v>
      </c>
      <c r="X22">
        <v>0</v>
      </c>
      <c r="Y22">
        <v>0</v>
      </c>
      <c r="Z22">
        <v>0</v>
      </c>
      <c r="AA22">
        <v>0</v>
      </c>
      <c r="AB22">
        <v>1</v>
      </c>
      <c r="AC22">
        <v>0</v>
      </c>
      <c r="AE22">
        <f t="shared" si="2"/>
        <v>1</v>
      </c>
      <c r="AG22">
        <f t="shared" si="4"/>
        <v>1</v>
      </c>
      <c r="AH22">
        <f t="shared" si="5"/>
        <v>1</v>
      </c>
      <c r="AJ22">
        <f t="shared" si="7"/>
        <v>1</v>
      </c>
      <c r="AK22">
        <f t="shared" si="8"/>
        <v>1</v>
      </c>
      <c r="AL22">
        <f t="shared" si="9"/>
        <v>0.33333333333333331</v>
      </c>
      <c r="AQ22">
        <f t="shared" si="3"/>
        <v>1</v>
      </c>
    </row>
    <row r="23" spans="1:43" x14ac:dyDescent="0.2">
      <c r="A23" s="1">
        <f>'CRISPR-GA'!$A22</f>
        <v>28953884</v>
      </c>
      <c r="C23" s="1">
        <f>OutKnocker!$A22</f>
        <v>27465542</v>
      </c>
      <c r="D23" s="1">
        <f>ampliconDIVider!$A22</f>
        <v>31478836</v>
      </c>
      <c r="F23" s="1">
        <f>CRISPResso!$A22</f>
        <v>31548729</v>
      </c>
      <c r="G23" s="1">
        <f>CrispRVariants!$A22</f>
        <v>30404791</v>
      </c>
      <c r="H23" s="1">
        <f>'Cas-analyzer'!$A22</f>
        <v>31021199</v>
      </c>
      <c r="M23" s="1">
        <f>CRISPResso2!$A22</f>
        <v>31110355</v>
      </c>
      <c r="P23">
        <v>2</v>
      </c>
      <c r="Q23">
        <v>0</v>
      </c>
      <c r="R23">
        <v>1</v>
      </c>
      <c r="S23">
        <v>1</v>
      </c>
      <c r="T23">
        <v>0</v>
      </c>
      <c r="U23">
        <v>1</v>
      </c>
      <c r="V23">
        <v>1</v>
      </c>
      <c r="W23">
        <v>5</v>
      </c>
      <c r="X23">
        <v>0</v>
      </c>
      <c r="Y23">
        <v>0</v>
      </c>
      <c r="Z23">
        <v>0</v>
      </c>
      <c r="AA23">
        <v>0</v>
      </c>
      <c r="AB23">
        <v>1</v>
      </c>
      <c r="AC23">
        <v>0</v>
      </c>
      <c r="AE23">
        <f t="shared" si="2"/>
        <v>0.5</v>
      </c>
      <c r="AG23">
        <f t="shared" si="4"/>
        <v>1</v>
      </c>
      <c r="AH23">
        <f t="shared" si="5"/>
        <v>1</v>
      </c>
      <c r="AJ23">
        <f t="shared" si="7"/>
        <v>1</v>
      </c>
      <c r="AK23">
        <f t="shared" si="8"/>
        <v>1</v>
      </c>
      <c r="AL23">
        <f t="shared" si="9"/>
        <v>0.2</v>
      </c>
      <c r="AQ23">
        <f t="shared" si="3"/>
        <v>1</v>
      </c>
    </row>
    <row r="24" spans="1:43" x14ac:dyDescent="0.2">
      <c r="A24" s="1">
        <f>'CRISPR-GA'!$A23</f>
        <v>28918562</v>
      </c>
      <c r="C24" s="1">
        <f>OutKnocker!$A23</f>
        <v>27412785</v>
      </c>
      <c r="D24" s="1">
        <f>ampliconDIVider!$A23</f>
        <v>31417608</v>
      </c>
      <c r="F24" s="1">
        <f>CRISPResso!$A23</f>
        <v>31509746</v>
      </c>
      <c r="G24" s="1">
        <f>CrispRVariants!$A23</f>
        <v>30366904</v>
      </c>
      <c r="H24" s="1">
        <f>'Cas-analyzer'!$A23</f>
        <v>30894632</v>
      </c>
      <c r="M24" s="1">
        <f>CRISPResso2!$A23</f>
        <v>31101808</v>
      </c>
      <c r="P24">
        <v>2</v>
      </c>
      <c r="Q24">
        <v>0</v>
      </c>
      <c r="R24">
        <v>1</v>
      </c>
      <c r="S24">
        <v>1</v>
      </c>
      <c r="T24">
        <v>0</v>
      </c>
      <c r="U24">
        <v>1</v>
      </c>
      <c r="V24">
        <v>1</v>
      </c>
      <c r="W24">
        <v>1</v>
      </c>
      <c r="X24">
        <v>0</v>
      </c>
      <c r="Y24">
        <v>0</v>
      </c>
      <c r="Z24">
        <v>0</v>
      </c>
      <c r="AA24">
        <v>0</v>
      </c>
      <c r="AB24">
        <v>2</v>
      </c>
      <c r="AC24">
        <v>0</v>
      </c>
      <c r="AE24">
        <f t="shared" si="2"/>
        <v>0.5</v>
      </c>
      <c r="AG24">
        <f t="shared" si="4"/>
        <v>1</v>
      </c>
      <c r="AH24">
        <f t="shared" si="5"/>
        <v>1</v>
      </c>
      <c r="AJ24">
        <f t="shared" si="7"/>
        <v>1</v>
      </c>
      <c r="AK24">
        <f t="shared" si="8"/>
        <v>1</v>
      </c>
      <c r="AL24">
        <f t="shared" si="9"/>
        <v>1</v>
      </c>
      <c r="AQ24">
        <f t="shared" si="3"/>
        <v>0.5</v>
      </c>
    </row>
    <row r="25" spans="1:43" x14ac:dyDescent="0.2">
      <c r="A25" s="1">
        <f>'CRISPR-GA'!$A24</f>
        <v>28462777</v>
      </c>
      <c r="C25" s="1">
        <f>OutKnocker!$A24</f>
        <v>27122577</v>
      </c>
      <c r="D25" s="1">
        <f>ampliconDIVider!$A24</f>
        <v>31413047</v>
      </c>
      <c r="F25" s="1">
        <f>CRISPResso!$A24</f>
        <v>31495052</v>
      </c>
      <c r="G25" s="1">
        <f>CrispRVariants!$A24</f>
        <v>30284144</v>
      </c>
      <c r="H25" s="1">
        <f>'Cas-analyzer'!$A24</f>
        <v>30886848</v>
      </c>
      <c r="M25" s="1">
        <f>CRISPResso2!$A24</f>
        <v>31086823</v>
      </c>
      <c r="P25">
        <v>1</v>
      </c>
      <c r="Q25">
        <v>0</v>
      </c>
      <c r="R25">
        <v>1</v>
      </c>
      <c r="S25">
        <v>1</v>
      </c>
      <c r="T25">
        <v>0</v>
      </c>
      <c r="U25">
        <v>1</v>
      </c>
      <c r="V25">
        <v>1</v>
      </c>
      <c r="W25">
        <v>3</v>
      </c>
      <c r="X25">
        <v>0</v>
      </c>
      <c r="Y25">
        <v>0</v>
      </c>
      <c r="Z25">
        <v>0</v>
      </c>
      <c r="AA25">
        <v>0</v>
      </c>
      <c r="AB25">
        <v>1</v>
      </c>
      <c r="AC25">
        <v>0</v>
      </c>
      <c r="AE25">
        <f t="shared" si="2"/>
        <v>1</v>
      </c>
      <c r="AG25">
        <f t="shared" si="4"/>
        <v>1</v>
      </c>
      <c r="AH25">
        <f t="shared" si="5"/>
        <v>1</v>
      </c>
      <c r="AJ25">
        <f t="shared" si="7"/>
        <v>1</v>
      </c>
      <c r="AK25">
        <f t="shared" si="8"/>
        <v>1</v>
      </c>
      <c r="AL25">
        <f t="shared" si="9"/>
        <v>0.33333333333333331</v>
      </c>
      <c r="AQ25">
        <f t="shared" si="3"/>
        <v>1</v>
      </c>
    </row>
    <row r="26" spans="1:43" x14ac:dyDescent="0.2">
      <c r="A26" s="1">
        <f>'CRISPR-GA'!$A25</f>
        <v>28191903</v>
      </c>
      <c r="C26" s="1">
        <f>OutKnocker!$A25</f>
        <v>27058035</v>
      </c>
      <c r="D26" s="1">
        <f>ampliconDIVider!$A25</f>
        <v>31393579</v>
      </c>
      <c r="F26" s="1">
        <f>CRISPResso!$A25</f>
        <v>31465962</v>
      </c>
      <c r="G26" s="1">
        <f>CrispRVariants!$A25</f>
        <v>30061297</v>
      </c>
      <c r="H26" s="1">
        <f>'Cas-analyzer'!$A25</f>
        <v>30862905</v>
      </c>
      <c r="M26" s="1">
        <f>CRISPResso2!$A25</f>
        <v>30704988</v>
      </c>
      <c r="P26">
        <v>1</v>
      </c>
      <c r="Q26">
        <v>0</v>
      </c>
      <c r="R26">
        <v>1</v>
      </c>
      <c r="S26">
        <v>1</v>
      </c>
      <c r="T26">
        <v>0</v>
      </c>
      <c r="U26">
        <v>1</v>
      </c>
      <c r="V26">
        <v>1</v>
      </c>
      <c r="W26">
        <v>5</v>
      </c>
      <c r="X26">
        <v>0</v>
      </c>
      <c r="Y26">
        <v>0</v>
      </c>
      <c r="Z26">
        <v>0</v>
      </c>
      <c r="AA26">
        <v>0</v>
      </c>
      <c r="AB26">
        <v>2</v>
      </c>
      <c r="AC26">
        <v>0</v>
      </c>
      <c r="AE26">
        <f t="shared" si="2"/>
        <v>1</v>
      </c>
      <c r="AG26">
        <f t="shared" si="4"/>
        <v>1</v>
      </c>
      <c r="AH26">
        <f t="shared" si="5"/>
        <v>1</v>
      </c>
      <c r="AJ26">
        <f t="shared" si="7"/>
        <v>1</v>
      </c>
      <c r="AK26">
        <f t="shared" si="8"/>
        <v>1</v>
      </c>
      <c r="AL26">
        <f t="shared" si="9"/>
        <v>0.2</v>
      </c>
      <c r="AQ26">
        <f t="shared" si="3"/>
        <v>0.5</v>
      </c>
    </row>
    <row r="27" spans="1:43" x14ac:dyDescent="0.2">
      <c r="A27" s="1">
        <f>'CRISPR-GA'!$A26</f>
        <v>27677493</v>
      </c>
      <c r="C27" s="1">
        <f>OutKnocker!$A26</f>
        <v>27016603</v>
      </c>
      <c r="D27" s="1">
        <f>ampliconDIVider!$A26</f>
        <v>31341187</v>
      </c>
      <c r="F27" s="1">
        <f>CRISPResso!$A26</f>
        <v>31428700</v>
      </c>
      <c r="G27" s="1">
        <f>CrispRVariants!$A26</f>
        <v>29809142</v>
      </c>
      <c r="H27" s="1">
        <f>'Cas-analyzer'!$A26</f>
        <v>30809026</v>
      </c>
      <c r="P27">
        <v>1</v>
      </c>
      <c r="Q27">
        <v>0</v>
      </c>
      <c r="R27">
        <v>1</v>
      </c>
      <c r="S27">
        <v>1</v>
      </c>
      <c r="T27">
        <v>0</v>
      </c>
      <c r="U27">
        <v>1</v>
      </c>
      <c r="V27">
        <v>1</v>
      </c>
      <c r="W27">
        <v>5</v>
      </c>
      <c r="X27">
        <v>0</v>
      </c>
      <c r="Y27">
        <v>0</v>
      </c>
      <c r="Z27">
        <v>0</v>
      </c>
      <c r="AA27">
        <v>0</v>
      </c>
      <c r="AB27">
        <v>0</v>
      </c>
      <c r="AC27">
        <v>0</v>
      </c>
      <c r="AE27">
        <f t="shared" si="2"/>
        <v>1</v>
      </c>
      <c r="AG27">
        <f t="shared" si="4"/>
        <v>1</v>
      </c>
      <c r="AH27">
        <f t="shared" si="5"/>
        <v>1</v>
      </c>
      <c r="AJ27">
        <f t="shared" si="7"/>
        <v>1</v>
      </c>
      <c r="AK27">
        <f t="shared" si="8"/>
        <v>1</v>
      </c>
      <c r="AL27">
        <f t="shared" si="9"/>
        <v>0.2</v>
      </c>
    </row>
    <row r="28" spans="1:43" x14ac:dyDescent="0.2">
      <c r="A28" s="1">
        <f>'CRISPR-GA'!$A27</f>
        <v>27559154</v>
      </c>
      <c r="C28" s="1">
        <f>OutKnocker!$A27</f>
        <v>26914317</v>
      </c>
      <c r="D28" s="1">
        <f>ampliconDIVider!$A27</f>
        <v>31236475</v>
      </c>
      <c r="F28" s="1">
        <f>CRISPResso!$A27</f>
        <v>31392986</v>
      </c>
      <c r="G28" s="1">
        <f>CrispRVariants!$A27</f>
        <v>29651054</v>
      </c>
      <c r="H28" s="1">
        <f>'Cas-analyzer'!$A27</f>
        <v>30759231</v>
      </c>
      <c r="P28">
        <v>4</v>
      </c>
      <c r="Q28">
        <v>0</v>
      </c>
      <c r="R28">
        <v>2</v>
      </c>
      <c r="S28">
        <v>1</v>
      </c>
      <c r="T28">
        <v>0</v>
      </c>
      <c r="U28">
        <v>1</v>
      </c>
      <c r="V28">
        <v>6</v>
      </c>
      <c r="W28">
        <v>1</v>
      </c>
      <c r="X28">
        <v>0</v>
      </c>
      <c r="Y28">
        <v>0</v>
      </c>
      <c r="Z28">
        <v>0</v>
      </c>
      <c r="AA28">
        <v>0</v>
      </c>
      <c r="AB28">
        <v>0</v>
      </c>
      <c r="AC28">
        <v>0</v>
      </c>
      <c r="AE28">
        <f t="shared" si="2"/>
        <v>0.25</v>
      </c>
      <c r="AG28">
        <f t="shared" si="4"/>
        <v>0.5</v>
      </c>
      <c r="AH28">
        <f t="shared" si="5"/>
        <v>1</v>
      </c>
      <c r="AJ28">
        <f t="shared" si="7"/>
        <v>1</v>
      </c>
      <c r="AK28">
        <f t="shared" si="8"/>
        <v>0.16666666666666666</v>
      </c>
      <c r="AL28">
        <f t="shared" si="9"/>
        <v>1</v>
      </c>
    </row>
    <row r="29" spans="1:43" x14ac:dyDescent="0.2">
      <c r="A29" s="1">
        <f>'CRISPR-GA'!$A28</f>
        <v>27494557</v>
      </c>
      <c r="C29" s="1">
        <f>OutKnocker!$A28</f>
        <v>26732763</v>
      </c>
      <c r="D29" s="1">
        <f>ampliconDIVider!$A28</f>
        <v>31223282</v>
      </c>
      <c r="F29" s="1">
        <f>CRISPResso!$A28</f>
        <v>31391465</v>
      </c>
      <c r="G29" s="1">
        <f>CrispRVariants!$A28</f>
        <v>29618800</v>
      </c>
      <c r="H29" s="1">
        <f>'Cas-analyzer'!$A28</f>
        <v>30587106</v>
      </c>
      <c r="P29">
        <v>1</v>
      </c>
      <c r="Q29">
        <v>0</v>
      </c>
      <c r="R29">
        <v>1</v>
      </c>
      <c r="S29">
        <v>1</v>
      </c>
      <c r="T29">
        <v>0</v>
      </c>
      <c r="U29">
        <v>1</v>
      </c>
      <c r="V29">
        <v>1</v>
      </c>
      <c r="W29">
        <v>1</v>
      </c>
      <c r="X29">
        <v>0</v>
      </c>
      <c r="Y29">
        <v>0</v>
      </c>
      <c r="Z29">
        <v>0</v>
      </c>
      <c r="AA29">
        <v>0</v>
      </c>
      <c r="AB29">
        <v>0</v>
      </c>
      <c r="AC29">
        <v>0</v>
      </c>
      <c r="AE29">
        <f t="shared" si="2"/>
        <v>1</v>
      </c>
      <c r="AG29">
        <f t="shared" si="4"/>
        <v>1</v>
      </c>
      <c r="AH29">
        <f t="shared" si="5"/>
        <v>1</v>
      </c>
      <c r="AJ29">
        <f t="shared" si="7"/>
        <v>1</v>
      </c>
      <c r="AK29">
        <f t="shared" si="8"/>
        <v>1</v>
      </c>
      <c r="AL29">
        <f t="shared" si="9"/>
        <v>1</v>
      </c>
    </row>
    <row r="30" spans="1:43" x14ac:dyDescent="0.2">
      <c r="A30" s="1">
        <f>'CRISPR-GA'!$A29</f>
        <v>27461955</v>
      </c>
      <c r="C30" s="1">
        <f>OutKnocker!$A29</f>
        <v>26667483</v>
      </c>
      <c r="D30" s="1">
        <f>ampliconDIVider!$A29</f>
        <v>31162046</v>
      </c>
      <c r="F30" s="1">
        <f>CRISPResso!$A29</f>
        <v>31363085</v>
      </c>
      <c r="G30" s="1">
        <f>CrispRVariants!$A29</f>
        <v>29590639</v>
      </c>
      <c r="H30" s="1">
        <f>'Cas-analyzer'!$A29</f>
        <v>30455712</v>
      </c>
      <c r="P30">
        <v>3</v>
      </c>
      <c r="Q30">
        <v>0</v>
      </c>
      <c r="R30">
        <v>1</v>
      </c>
      <c r="S30">
        <v>1</v>
      </c>
      <c r="T30">
        <v>0</v>
      </c>
      <c r="U30">
        <v>1</v>
      </c>
      <c r="V30">
        <v>1</v>
      </c>
      <c r="W30">
        <v>2</v>
      </c>
      <c r="X30">
        <v>0</v>
      </c>
      <c r="Y30">
        <v>0</v>
      </c>
      <c r="Z30">
        <v>0</v>
      </c>
      <c r="AA30">
        <v>0</v>
      </c>
      <c r="AB30">
        <v>0</v>
      </c>
      <c r="AC30">
        <v>0</v>
      </c>
      <c r="AE30">
        <f t="shared" si="2"/>
        <v>0.33333333333333331</v>
      </c>
      <c r="AG30">
        <f t="shared" si="4"/>
        <v>1</v>
      </c>
      <c r="AH30">
        <f t="shared" si="5"/>
        <v>1</v>
      </c>
      <c r="AJ30">
        <f t="shared" si="7"/>
        <v>1</v>
      </c>
      <c r="AK30">
        <f t="shared" si="8"/>
        <v>1</v>
      </c>
      <c r="AL30">
        <f t="shared" si="9"/>
        <v>0.5</v>
      </c>
    </row>
    <row r="31" spans="1:43" x14ac:dyDescent="0.2">
      <c r="A31" s="1">
        <f>'CRISPR-GA'!$A30</f>
        <v>27404876</v>
      </c>
      <c r="C31" s="1">
        <f>OutKnocker!$A30</f>
        <v>26553871</v>
      </c>
      <c r="D31" s="1">
        <f>ampliconDIVider!$A30</f>
        <v>31101894</v>
      </c>
      <c r="F31" s="1">
        <f>CRISPResso!$A30</f>
        <v>31332341</v>
      </c>
      <c r="G31" s="1">
        <f>CrispRVariants!$A30</f>
        <v>29511025</v>
      </c>
      <c r="H31" s="1">
        <f>'Cas-analyzer'!$A30</f>
        <v>30442181</v>
      </c>
      <c r="P31">
        <v>3</v>
      </c>
      <c r="Q31">
        <v>0</v>
      </c>
      <c r="R31">
        <v>1</v>
      </c>
      <c r="S31">
        <v>1</v>
      </c>
      <c r="T31">
        <v>0</v>
      </c>
      <c r="U31">
        <v>1</v>
      </c>
      <c r="V31">
        <v>1</v>
      </c>
      <c r="W31">
        <v>1</v>
      </c>
      <c r="X31">
        <v>0</v>
      </c>
      <c r="Y31">
        <v>0</v>
      </c>
      <c r="Z31">
        <v>0</v>
      </c>
      <c r="AA31">
        <v>0</v>
      </c>
      <c r="AB31">
        <v>0</v>
      </c>
      <c r="AC31">
        <v>0</v>
      </c>
      <c r="AE31">
        <f t="shared" si="2"/>
        <v>0.33333333333333331</v>
      </c>
      <c r="AG31">
        <f t="shared" si="4"/>
        <v>1</v>
      </c>
      <c r="AH31">
        <f t="shared" si="5"/>
        <v>1</v>
      </c>
      <c r="AJ31">
        <f t="shared" si="7"/>
        <v>1</v>
      </c>
      <c r="AK31">
        <f t="shared" si="8"/>
        <v>1</v>
      </c>
      <c r="AL31">
        <f t="shared" si="9"/>
        <v>1</v>
      </c>
    </row>
    <row r="32" spans="1:43" x14ac:dyDescent="0.2">
      <c r="A32" s="1">
        <f>'CRISPR-GA'!$A31</f>
        <v>27404874</v>
      </c>
      <c r="C32" s="1">
        <f>OutKnocker!$A31</f>
        <v>26545385</v>
      </c>
      <c r="D32" s="1">
        <f>ampliconDIVider!$A31</f>
        <v>31101663</v>
      </c>
      <c r="F32" s="1">
        <f>CRISPResso!$A31</f>
        <v>31279229</v>
      </c>
      <c r="G32" s="1">
        <f>CrispRVariants!$A31</f>
        <v>29234093</v>
      </c>
      <c r="H32" s="1">
        <f>'Cas-analyzer'!$A31</f>
        <v>30413470</v>
      </c>
      <c r="P32">
        <v>2</v>
      </c>
      <c r="Q32">
        <v>0</v>
      </c>
      <c r="R32">
        <v>1</v>
      </c>
      <c r="S32">
        <v>1</v>
      </c>
      <c r="T32">
        <v>0</v>
      </c>
      <c r="U32">
        <v>1</v>
      </c>
      <c r="V32">
        <v>1</v>
      </c>
      <c r="W32">
        <v>1</v>
      </c>
      <c r="X32">
        <v>0</v>
      </c>
      <c r="Y32">
        <v>0</v>
      </c>
      <c r="Z32">
        <v>0</v>
      </c>
      <c r="AA32">
        <v>0</v>
      </c>
      <c r="AB32">
        <v>0</v>
      </c>
      <c r="AC32">
        <v>0</v>
      </c>
      <c r="AE32">
        <f t="shared" si="2"/>
        <v>0.5</v>
      </c>
      <c r="AG32">
        <f t="shared" si="4"/>
        <v>1</v>
      </c>
      <c r="AH32">
        <f t="shared" si="5"/>
        <v>1</v>
      </c>
      <c r="AJ32">
        <f t="shared" si="7"/>
        <v>1</v>
      </c>
      <c r="AK32">
        <f t="shared" si="8"/>
        <v>1</v>
      </c>
      <c r="AL32">
        <f t="shared" si="9"/>
        <v>1</v>
      </c>
    </row>
    <row r="33" spans="1:38" x14ac:dyDescent="0.2">
      <c r="A33" s="1">
        <f>'CRISPR-GA'!$A32</f>
        <v>26990633</v>
      </c>
      <c r="C33" s="1">
        <f>OutKnocker!$A32</f>
        <v>26530832</v>
      </c>
      <c r="D33" s="1">
        <f>ampliconDIVider!$A32</f>
        <v>30988204</v>
      </c>
      <c r="F33" s="1">
        <f>CRISPResso!$A32</f>
        <v>31272828</v>
      </c>
      <c r="G33" s="1">
        <f>CrispRVariants!$A32</f>
        <v>28855635</v>
      </c>
      <c r="H33" s="1">
        <f>'Cas-analyzer'!$A32</f>
        <v>30239926</v>
      </c>
      <c r="P33">
        <v>1</v>
      </c>
      <c r="Q33">
        <v>0</v>
      </c>
      <c r="R33">
        <v>1</v>
      </c>
      <c r="S33">
        <v>1</v>
      </c>
      <c r="T33">
        <v>0</v>
      </c>
      <c r="U33">
        <v>1</v>
      </c>
      <c r="V33">
        <v>1</v>
      </c>
      <c r="W33">
        <v>1</v>
      </c>
      <c r="X33">
        <v>0</v>
      </c>
      <c r="Y33">
        <v>0</v>
      </c>
      <c r="Z33">
        <v>0</v>
      </c>
      <c r="AA33">
        <v>0</v>
      </c>
      <c r="AB33">
        <v>0</v>
      </c>
      <c r="AC33">
        <v>0</v>
      </c>
      <c r="AE33">
        <f t="shared" si="2"/>
        <v>1</v>
      </c>
      <c r="AG33">
        <f t="shared" si="4"/>
        <v>1</v>
      </c>
      <c r="AH33">
        <f t="shared" si="5"/>
        <v>1</v>
      </c>
      <c r="AJ33">
        <f t="shared" si="7"/>
        <v>1</v>
      </c>
      <c r="AK33">
        <f t="shared" si="8"/>
        <v>1</v>
      </c>
      <c r="AL33">
        <f t="shared" si="9"/>
        <v>1</v>
      </c>
    </row>
    <row r="34" spans="1:38" x14ac:dyDescent="0.2">
      <c r="A34" s="1">
        <f>'CRISPR-GA'!$A33</f>
        <v>26949444</v>
      </c>
      <c r="C34" s="1">
        <f>OutKnocker!$A33</f>
        <v>26446710</v>
      </c>
      <c r="D34" s="1">
        <f>ampliconDIVider!$A33</f>
        <v>30886848</v>
      </c>
      <c r="F34" s="1">
        <f>CRISPResso!$A33</f>
        <v>31253978</v>
      </c>
      <c r="G34" s="1">
        <f>CrispRVariants!$A33</f>
        <v>28760346</v>
      </c>
      <c r="H34" s="1">
        <f>'Cas-analyzer'!$A33</f>
        <v>30208061</v>
      </c>
      <c r="P34">
        <v>1</v>
      </c>
      <c r="Q34">
        <v>0</v>
      </c>
      <c r="R34">
        <v>1</v>
      </c>
      <c r="S34">
        <v>3</v>
      </c>
      <c r="T34">
        <v>0</v>
      </c>
      <c r="U34">
        <v>1</v>
      </c>
      <c r="V34">
        <v>1</v>
      </c>
      <c r="W34">
        <v>1</v>
      </c>
      <c r="X34">
        <v>0</v>
      </c>
      <c r="Y34">
        <v>0</v>
      </c>
      <c r="Z34">
        <v>0</v>
      </c>
      <c r="AA34">
        <v>0</v>
      </c>
      <c r="AB34">
        <v>0</v>
      </c>
      <c r="AC34">
        <v>0</v>
      </c>
      <c r="AE34">
        <f t="shared" si="2"/>
        <v>1</v>
      </c>
      <c r="AG34">
        <f t="shared" si="4"/>
        <v>1</v>
      </c>
      <c r="AH34">
        <f t="shared" si="5"/>
        <v>0.33333333333333331</v>
      </c>
      <c r="AJ34">
        <f t="shared" si="7"/>
        <v>1</v>
      </c>
      <c r="AK34">
        <f t="shared" si="8"/>
        <v>1</v>
      </c>
      <c r="AL34">
        <f t="shared" si="9"/>
        <v>1</v>
      </c>
    </row>
    <row r="35" spans="1:38" x14ac:dyDescent="0.2">
      <c r="A35" s="1">
        <f>'CRISPR-GA'!$A34</f>
        <v>26914317</v>
      </c>
      <c r="C35" s="1">
        <f>OutKnocker!$A34</f>
        <v>26216125</v>
      </c>
      <c r="D35" s="1">
        <f>ampliconDIVider!$A34</f>
        <v>30827500</v>
      </c>
      <c r="F35" s="1">
        <f>CRISPResso!$A34</f>
        <v>31155237</v>
      </c>
      <c r="G35" s="1">
        <f>CrispRVariants!$A34</f>
        <v>28676649</v>
      </c>
      <c r="H35" s="1">
        <f>'Cas-analyzer'!$A34</f>
        <v>30191180</v>
      </c>
      <c r="P35">
        <v>2</v>
      </c>
      <c r="Q35">
        <v>0</v>
      </c>
      <c r="R35">
        <v>1</v>
      </c>
      <c r="S35">
        <v>1</v>
      </c>
      <c r="T35">
        <v>0</v>
      </c>
      <c r="U35">
        <v>1</v>
      </c>
      <c r="V35">
        <v>1</v>
      </c>
      <c r="W35">
        <v>1</v>
      </c>
      <c r="X35">
        <v>0</v>
      </c>
      <c r="Y35">
        <v>0</v>
      </c>
      <c r="Z35">
        <v>0</v>
      </c>
      <c r="AA35">
        <v>0</v>
      </c>
      <c r="AB35">
        <v>0</v>
      </c>
      <c r="AC35">
        <v>0</v>
      </c>
      <c r="AE35">
        <f t="shared" si="2"/>
        <v>0.5</v>
      </c>
      <c r="AG35">
        <f t="shared" si="4"/>
        <v>1</v>
      </c>
      <c r="AH35">
        <f t="shared" si="5"/>
        <v>1</v>
      </c>
      <c r="AJ35">
        <f t="shared" si="7"/>
        <v>1</v>
      </c>
      <c r="AK35">
        <f t="shared" si="8"/>
        <v>1</v>
      </c>
      <c r="AL35">
        <f t="shared" si="9"/>
        <v>1</v>
      </c>
    </row>
    <row r="36" spans="1:38" x14ac:dyDescent="0.2">
      <c r="A36" s="1">
        <f>'CRISPR-GA'!$A35</f>
        <v>26750397</v>
      </c>
      <c r="C36" s="1">
        <f>OutKnocker!$A35</f>
        <v>25425575</v>
      </c>
      <c r="D36" s="1">
        <f>ampliconDIVider!$A35</f>
        <v>30823496</v>
      </c>
      <c r="F36" s="1">
        <f>CRISPResso!$A35</f>
        <v>31147717</v>
      </c>
      <c r="G36" s="1">
        <f>CrispRVariants!$A35</f>
        <v>28374058</v>
      </c>
      <c r="H36" s="1">
        <f>'Cas-analyzer'!$A35</f>
        <v>30126372</v>
      </c>
      <c r="P36">
        <v>1</v>
      </c>
      <c r="Q36">
        <v>0</v>
      </c>
      <c r="R36">
        <v>1</v>
      </c>
      <c r="S36">
        <v>1</v>
      </c>
      <c r="T36">
        <v>0</v>
      </c>
      <c r="U36">
        <v>1</v>
      </c>
      <c r="V36">
        <v>4</v>
      </c>
      <c r="W36">
        <v>3</v>
      </c>
      <c r="X36">
        <v>0</v>
      </c>
      <c r="Y36">
        <v>0</v>
      </c>
      <c r="Z36">
        <v>0</v>
      </c>
      <c r="AA36">
        <v>0</v>
      </c>
      <c r="AB36">
        <v>0</v>
      </c>
      <c r="AC36">
        <v>0</v>
      </c>
      <c r="AE36">
        <f t="shared" si="2"/>
        <v>1</v>
      </c>
      <c r="AG36">
        <f t="shared" si="4"/>
        <v>1</v>
      </c>
      <c r="AH36">
        <f t="shared" si="5"/>
        <v>1</v>
      </c>
      <c r="AJ36">
        <f t="shared" si="7"/>
        <v>1</v>
      </c>
      <c r="AK36">
        <f t="shared" si="8"/>
        <v>0.25</v>
      </c>
      <c r="AL36">
        <f t="shared" si="9"/>
        <v>0.33333333333333331</v>
      </c>
    </row>
    <row r="37" spans="1:38" x14ac:dyDescent="0.2">
      <c r="A37" s="1">
        <f>'CRISPR-GA'!$A36</f>
        <v>26253739</v>
      </c>
      <c r="C37" s="1">
        <f>OutKnocker!$A36</f>
        <v>25187660</v>
      </c>
      <c r="D37" s="1">
        <f>ampliconDIVider!$A36</f>
        <v>30787433</v>
      </c>
      <c r="F37" s="1">
        <f>CRISPResso!$A36</f>
        <v>31129119</v>
      </c>
      <c r="G37" s="1">
        <f>CrispRVariants!$A36</f>
        <v>28350298</v>
      </c>
      <c r="H37" s="1">
        <f>'Cas-analyzer'!$A36</f>
        <v>30115916</v>
      </c>
      <c r="P37">
        <v>2</v>
      </c>
      <c r="Q37">
        <v>0</v>
      </c>
      <c r="R37">
        <v>1</v>
      </c>
      <c r="S37">
        <v>1</v>
      </c>
      <c r="T37">
        <v>0</v>
      </c>
      <c r="U37">
        <v>1</v>
      </c>
      <c r="V37">
        <v>1</v>
      </c>
      <c r="W37">
        <v>2</v>
      </c>
      <c r="X37">
        <v>0</v>
      </c>
      <c r="Y37">
        <v>0</v>
      </c>
      <c r="Z37">
        <v>0</v>
      </c>
      <c r="AA37">
        <v>0</v>
      </c>
      <c r="AB37">
        <v>0</v>
      </c>
      <c r="AC37">
        <v>0</v>
      </c>
      <c r="AE37">
        <f t="shared" si="2"/>
        <v>0.5</v>
      </c>
      <c r="AG37">
        <f t="shared" si="4"/>
        <v>1</v>
      </c>
      <c r="AH37">
        <f t="shared" si="5"/>
        <v>1</v>
      </c>
      <c r="AJ37">
        <f t="shared" si="7"/>
        <v>1</v>
      </c>
      <c r="AK37">
        <f t="shared" si="8"/>
        <v>1</v>
      </c>
      <c r="AL37">
        <f t="shared" si="9"/>
        <v>0.5</v>
      </c>
    </row>
    <row r="38" spans="1:38" x14ac:dyDescent="0.2">
      <c r="A38" s="1">
        <f>'CRISPR-GA'!$A37</f>
        <v>25984354</v>
      </c>
      <c r="D38" s="1">
        <f>ampliconDIVider!$A37</f>
        <v>30777146</v>
      </c>
      <c r="F38" s="1">
        <f>CRISPResso!$A37</f>
        <v>31127293</v>
      </c>
      <c r="H38" s="1">
        <f>'Cas-analyzer'!$A37</f>
        <v>30089886</v>
      </c>
      <c r="P38">
        <v>1</v>
      </c>
      <c r="Q38">
        <v>0</v>
      </c>
      <c r="R38">
        <v>0</v>
      </c>
      <c r="S38">
        <v>1</v>
      </c>
      <c r="T38">
        <v>0</v>
      </c>
      <c r="U38">
        <v>1</v>
      </c>
      <c r="V38">
        <v>0</v>
      </c>
      <c r="W38">
        <v>1</v>
      </c>
      <c r="X38">
        <v>0</v>
      </c>
      <c r="Y38">
        <v>0</v>
      </c>
      <c r="Z38">
        <v>0</v>
      </c>
      <c r="AA38">
        <v>0</v>
      </c>
      <c r="AB38">
        <v>0</v>
      </c>
      <c r="AC38">
        <v>0</v>
      </c>
      <c r="AE38">
        <f t="shared" si="2"/>
        <v>1</v>
      </c>
      <c r="AH38">
        <f t="shared" si="5"/>
        <v>1</v>
      </c>
      <c r="AJ38">
        <f t="shared" si="7"/>
        <v>1</v>
      </c>
      <c r="AL38">
        <f t="shared" si="9"/>
        <v>1</v>
      </c>
    </row>
    <row r="39" spans="1:38" x14ac:dyDescent="0.2">
      <c r="A39" s="1">
        <f>'CRISPR-GA'!$A38</f>
        <v>25867848</v>
      </c>
      <c r="D39" s="1">
        <f>ampliconDIVider!$A38</f>
        <v>30713073</v>
      </c>
      <c r="F39" s="1">
        <f>CRISPResso!$A38</f>
        <v>31104942</v>
      </c>
      <c r="H39" s="1">
        <f>'Cas-analyzer'!$A38</f>
        <v>30032200</v>
      </c>
      <c r="P39">
        <v>1</v>
      </c>
      <c r="Q39">
        <v>0</v>
      </c>
      <c r="R39">
        <v>0</v>
      </c>
      <c r="S39">
        <v>1</v>
      </c>
      <c r="T39">
        <v>0</v>
      </c>
      <c r="U39">
        <v>2</v>
      </c>
      <c r="V39">
        <v>0</v>
      </c>
      <c r="W39">
        <v>2</v>
      </c>
      <c r="X39">
        <v>0</v>
      </c>
      <c r="Y39">
        <v>0</v>
      </c>
      <c r="Z39">
        <v>0</v>
      </c>
      <c r="AA39">
        <v>0</v>
      </c>
      <c r="AB39">
        <v>0</v>
      </c>
      <c r="AC39">
        <v>0</v>
      </c>
      <c r="AE39">
        <f t="shared" si="2"/>
        <v>1</v>
      </c>
      <c r="AH39">
        <f t="shared" si="5"/>
        <v>1</v>
      </c>
      <c r="AJ39">
        <f t="shared" si="7"/>
        <v>0.5</v>
      </c>
      <c r="AL39">
        <f t="shared" si="9"/>
        <v>0.5</v>
      </c>
    </row>
    <row r="40" spans="1:38" x14ac:dyDescent="0.2">
      <c r="A40" s="1">
        <f>'CRISPR-GA'!$A39</f>
        <v>25566532</v>
      </c>
      <c r="D40" s="1">
        <f>ampliconDIVider!$A39</f>
        <v>30661757</v>
      </c>
      <c r="F40" s="1">
        <f>CRISPResso!$A39</f>
        <v>31101808</v>
      </c>
      <c r="H40" s="1">
        <f>'Cas-analyzer'!$A39</f>
        <v>29989077</v>
      </c>
      <c r="P40">
        <v>1</v>
      </c>
      <c r="Q40">
        <v>0</v>
      </c>
      <c r="R40">
        <v>0</v>
      </c>
      <c r="S40">
        <v>1</v>
      </c>
      <c r="T40">
        <v>0</v>
      </c>
      <c r="U40">
        <v>2</v>
      </c>
      <c r="V40">
        <v>0</v>
      </c>
      <c r="W40">
        <v>6</v>
      </c>
      <c r="X40">
        <v>0</v>
      </c>
      <c r="Y40">
        <v>0</v>
      </c>
      <c r="Z40">
        <v>0</v>
      </c>
      <c r="AA40">
        <v>0</v>
      </c>
      <c r="AB40">
        <v>0</v>
      </c>
      <c r="AC40">
        <v>0</v>
      </c>
      <c r="AE40">
        <f t="shared" si="2"/>
        <v>1</v>
      </c>
      <c r="AH40">
        <f t="shared" si="5"/>
        <v>1</v>
      </c>
      <c r="AJ40">
        <f t="shared" si="7"/>
        <v>0.5</v>
      </c>
      <c r="AL40">
        <f t="shared" si="9"/>
        <v>0.16666666666666666</v>
      </c>
    </row>
    <row r="41" spans="1:38" x14ac:dyDescent="0.2">
      <c r="A41" s="1">
        <f>'CRISPR-GA'!$A40</f>
        <v>25414332</v>
      </c>
      <c r="D41" s="1">
        <f>ampliconDIVider!$A40</f>
        <v>30628748</v>
      </c>
      <c r="F41" s="1">
        <f>CRISPResso!$A40</f>
        <v>31021235</v>
      </c>
      <c r="H41" s="1">
        <f>'Cas-analyzer'!$A40</f>
        <v>29723918</v>
      </c>
      <c r="P41">
        <v>1</v>
      </c>
      <c r="Q41">
        <v>0</v>
      </c>
      <c r="R41">
        <v>0</v>
      </c>
      <c r="S41">
        <v>1</v>
      </c>
      <c r="T41">
        <v>0</v>
      </c>
      <c r="U41">
        <v>3</v>
      </c>
      <c r="V41">
        <v>0</v>
      </c>
      <c r="W41">
        <v>3</v>
      </c>
      <c r="X41">
        <v>0</v>
      </c>
      <c r="Y41">
        <v>0</v>
      </c>
      <c r="Z41">
        <v>0</v>
      </c>
      <c r="AA41">
        <v>0</v>
      </c>
      <c r="AB41">
        <v>0</v>
      </c>
      <c r="AC41">
        <v>0</v>
      </c>
      <c r="AE41">
        <f t="shared" si="2"/>
        <v>1</v>
      </c>
      <c r="AH41">
        <f t="shared" si="5"/>
        <v>1</v>
      </c>
      <c r="AJ41">
        <f t="shared" si="7"/>
        <v>0.33333333333333331</v>
      </c>
      <c r="AL41">
        <f t="shared" si="9"/>
        <v>0.33333333333333331</v>
      </c>
    </row>
    <row r="42" spans="1:38" x14ac:dyDescent="0.2">
      <c r="A42" s="1">
        <f>'CRISPR-GA'!$A41</f>
        <v>25398338</v>
      </c>
      <c r="D42" s="1">
        <f>ampliconDIVider!$A41</f>
        <v>30602030</v>
      </c>
      <c r="F42" s="1">
        <f>CRISPResso!$A41</f>
        <v>31021199</v>
      </c>
      <c r="H42" s="1">
        <f>'Cas-analyzer'!$A41</f>
        <v>29654299</v>
      </c>
      <c r="P42">
        <v>1</v>
      </c>
      <c r="Q42">
        <v>0</v>
      </c>
      <c r="R42">
        <v>0</v>
      </c>
      <c r="S42">
        <v>1</v>
      </c>
      <c r="T42">
        <v>0</v>
      </c>
      <c r="U42">
        <v>5</v>
      </c>
      <c r="V42">
        <v>0</v>
      </c>
      <c r="W42">
        <v>2</v>
      </c>
      <c r="X42">
        <v>0</v>
      </c>
      <c r="Y42">
        <v>0</v>
      </c>
      <c r="Z42">
        <v>0</v>
      </c>
      <c r="AA42">
        <v>0</v>
      </c>
      <c r="AB42">
        <v>0</v>
      </c>
      <c r="AC42">
        <v>0</v>
      </c>
      <c r="AE42">
        <f t="shared" si="2"/>
        <v>1</v>
      </c>
      <c r="AH42">
        <f t="shared" si="5"/>
        <v>1</v>
      </c>
      <c r="AJ42">
        <f t="shared" si="7"/>
        <v>0.2</v>
      </c>
      <c r="AL42">
        <f t="shared" si="9"/>
        <v>0.5</v>
      </c>
    </row>
    <row r="43" spans="1:38" x14ac:dyDescent="0.2">
      <c r="A43" s="1">
        <f>'CRISPR-GA'!$A42</f>
        <v>25300484</v>
      </c>
      <c r="D43" s="1">
        <f>ampliconDIVider!$A42</f>
        <v>30591705</v>
      </c>
      <c r="F43" s="1">
        <f>CRISPResso!$A42</f>
        <v>31021187</v>
      </c>
      <c r="H43" s="1">
        <f>'Cas-analyzer'!$A42</f>
        <v>29651054</v>
      </c>
      <c r="P43">
        <v>1</v>
      </c>
      <c r="Q43">
        <v>0</v>
      </c>
      <c r="R43">
        <v>0</v>
      </c>
      <c r="S43">
        <v>1</v>
      </c>
      <c r="T43">
        <v>0</v>
      </c>
      <c r="U43">
        <v>1</v>
      </c>
      <c r="V43">
        <v>0</v>
      </c>
      <c r="W43">
        <v>6</v>
      </c>
      <c r="X43">
        <v>0</v>
      </c>
      <c r="Y43">
        <v>0</v>
      </c>
      <c r="Z43">
        <v>0</v>
      </c>
      <c r="AA43">
        <v>0</v>
      </c>
      <c r="AB43">
        <v>0</v>
      </c>
      <c r="AC43">
        <v>0</v>
      </c>
      <c r="AE43">
        <f t="shared" si="2"/>
        <v>1</v>
      </c>
      <c r="AH43">
        <f t="shared" si="5"/>
        <v>1</v>
      </c>
      <c r="AJ43">
        <f t="shared" si="7"/>
        <v>1</v>
      </c>
      <c r="AL43">
        <f t="shared" si="9"/>
        <v>0.16666666666666666</v>
      </c>
    </row>
    <row r="44" spans="1:38" x14ac:dyDescent="0.2">
      <c r="D44" s="1">
        <f>ampliconDIVider!$A43</f>
        <v>30540754</v>
      </c>
      <c r="F44" s="1">
        <f>CRISPResso!$A43</f>
        <v>31000663</v>
      </c>
      <c r="H44" s="1">
        <f>'Cas-analyzer'!$A43</f>
        <v>29622782</v>
      </c>
      <c r="P44">
        <v>0</v>
      </c>
      <c r="Q44">
        <v>0</v>
      </c>
      <c r="R44">
        <v>0</v>
      </c>
      <c r="S44">
        <v>1</v>
      </c>
      <c r="T44">
        <v>0</v>
      </c>
      <c r="U44">
        <v>1</v>
      </c>
      <c r="V44">
        <v>0</v>
      </c>
      <c r="W44">
        <v>1</v>
      </c>
      <c r="X44">
        <v>0</v>
      </c>
      <c r="Y44">
        <v>0</v>
      </c>
      <c r="Z44">
        <v>0</v>
      </c>
      <c r="AA44">
        <v>0</v>
      </c>
      <c r="AB44">
        <v>0</v>
      </c>
      <c r="AC44">
        <v>0</v>
      </c>
      <c r="AH44">
        <f t="shared" si="5"/>
        <v>1</v>
      </c>
      <c r="AJ44">
        <f t="shared" si="7"/>
        <v>1</v>
      </c>
      <c r="AL44">
        <f t="shared" si="9"/>
        <v>1</v>
      </c>
    </row>
    <row r="45" spans="1:38" x14ac:dyDescent="0.2">
      <c r="D45" s="1">
        <f>ampliconDIVider!$A44</f>
        <v>30520733</v>
      </c>
      <c r="F45" s="1">
        <f>CRISPResso!$A44</f>
        <v>30992277</v>
      </c>
      <c r="H45" s="1">
        <f>'Cas-analyzer'!$A44</f>
        <v>29300952</v>
      </c>
      <c r="P45">
        <v>0</v>
      </c>
      <c r="Q45">
        <v>0</v>
      </c>
      <c r="R45">
        <v>0</v>
      </c>
      <c r="S45">
        <v>1</v>
      </c>
      <c r="T45">
        <v>0</v>
      </c>
      <c r="U45">
        <v>1</v>
      </c>
      <c r="V45">
        <v>0</v>
      </c>
      <c r="W45">
        <v>1</v>
      </c>
      <c r="X45">
        <v>0</v>
      </c>
      <c r="Y45">
        <v>0</v>
      </c>
      <c r="Z45">
        <v>0</v>
      </c>
      <c r="AA45">
        <v>0</v>
      </c>
      <c r="AB45">
        <v>0</v>
      </c>
      <c r="AC45">
        <v>0</v>
      </c>
      <c r="AH45">
        <f t="shared" si="5"/>
        <v>1</v>
      </c>
      <c r="AJ45">
        <f t="shared" si="7"/>
        <v>1</v>
      </c>
      <c r="AL45">
        <f t="shared" si="9"/>
        <v>1</v>
      </c>
    </row>
    <row r="46" spans="1:38" x14ac:dyDescent="0.2">
      <c r="D46" s="1">
        <f>ampliconDIVider!$A45</f>
        <v>30513774</v>
      </c>
      <c r="F46" s="1">
        <f>CRISPResso!$A45</f>
        <v>30988504</v>
      </c>
      <c r="H46" s="1">
        <f>'Cas-analyzer'!$A45</f>
        <v>29141659</v>
      </c>
      <c r="P46">
        <v>0</v>
      </c>
      <c r="Q46">
        <v>0</v>
      </c>
      <c r="R46">
        <v>0</v>
      </c>
      <c r="S46">
        <v>1</v>
      </c>
      <c r="T46">
        <v>0</v>
      </c>
      <c r="U46">
        <v>1</v>
      </c>
      <c r="V46">
        <v>0</v>
      </c>
      <c r="W46">
        <v>1</v>
      </c>
      <c r="X46">
        <v>0</v>
      </c>
      <c r="Y46">
        <v>0</v>
      </c>
      <c r="Z46">
        <v>0</v>
      </c>
      <c r="AA46">
        <v>0</v>
      </c>
      <c r="AB46">
        <v>0</v>
      </c>
      <c r="AC46">
        <v>0</v>
      </c>
      <c r="AH46">
        <f t="shared" si="5"/>
        <v>1</v>
      </c>
      <c r="AJ46">
        <f t="shared" si="7"/>
        <v>1</v>
      </c>
      <c r="AL46">
        <f t="shared" si="9"/>
        <v>1</v>
      </c>
    </row>
    <row r="47" spans="1:38" x14ac:dyDescent="0.2">
      <c r="D47" s="1">
        <f>ampliconDIVider!$A46</f>
        <v>30445545</v>
      </c>
      <c r="F47" s="1">
        <f>CRISPResso!$A46</f>
        <v>30911135</v>
      </c>
      <c r="H47" s="1">
        <f>'Cas-analyzer'!$A46</f>
        <v>29026069</v>
      </c>
      <c r="P47">
        <v>0</v>
      </c>
      <c r="Q47">
        <v>0</v>
      </c>
      <c r="R47">
        <v>0</v>
      </c>
      <c r="S47">
        <v>1</v>
      </c>
      <c r="T47">
        <v>0</v>
      </c>
      <c r="U47">
        <v>1</v>
      </c>
      <c r="V47">
        <v>0</v>
      </c>
      <c r="W47">
        <v>1</v>
      </c>
      <c r="X47">
        <v>0</v>
      </c>
      <c r="Y47">
        <v>0</v>
      </c>
      <c r="Z47">
        <v>0</v>
      </c>
      <c r="AA47">
        <v>0</v>
      </c>
      <c r="AB47">
        <v>0</v>
      </c>
      <c r="AC47">
        <v>0</v>
      </c>
      <c r="AH47">
        <f t="shared" si="5"/>
        <v>1</v>
      </c>
      <c r="AJ47">
        <f t="shared" si="7"/>
        <v>1</v>
      </c>
      <c r="AL47">
        <f t="shared" si="9"/>
        <v>1</v>
      </c>
    </row>
    <row r="48" spans="1:38" x14ac:dyDescent="0.2">
      <c r="D48" s="1">
        <f>ampliconDIVider!$A47</f>
        <v>30428046</v>
      </c>
      <c r="F48" s="1">
        <f>CRISPResso!$A47</f>
        <v>30862905</v>
      </c>
      <c r="H48" s="1">
        <f>'Cas-analyzer'!$A47</f>
        <v>28953884</v>
      </c>
      <c r="P48">
        <v>0</v>
      </c>
      <c r="Q48">
        <v>0</v>
      </c>
      <c r="R48">
        <v>0</v>
      </c>
      <c r="S48">
        <v>1</v>
      </c>
      <c r="T48">
        <v>0</v>
      </c>
      <c r="U48">
        <v>5</v>
      </c>
      <c r="V48">
        <v>0</v>
      </c>
      <c r="W48">
        <v>2</v>
      </c>
      <c r="X48">
        <v>0</v>
      </c>
      <c r="Y48">
        <v>0</v>
      </c>
      <c r="Z48">
        <v>0</v>
      </c>
      <c r="AA48">
        <v>0</v>
      </c>
      <c r="AB48">
        <v>0</v>
      </c>
      <c r="AC48">
        <v>0</v>
      </c>
      <c r="AH48">
        <f t="shared" si="5"/>
        <v>1</v>
      </c>
      <c r="AJ48">
        <f t="shared" si="7"/>
        <v>0.2</v>
      </c>
      <c r="AL48">
        <f t="shared" si="9"/>
        <v>0.5</v>
      </c>
    </row>
    <row r="49" spans="4:38" x14ac:dyDescent="0.2">
      <c r="D49" s="1">
        <f>ampliconDIVider!$A48</f>
        <v>30405210</v>
      </c>
      <c r="F49" s="1">
        <f>CRISPResso!$A48</f>
        <v>30839150</v>
      </c>
      <c r="H49" s="1">
        <f>'Cas-analyzer'!$A48</f>
        <v>28918562</v>
      </c>
      <c r="P49">
        <v>0</v>
      </c>
      <c r="Q49">
        <v>0</v>
      </c>
      <c r="R49">
        <v>0</v>
      </c>
      <c r="S49">
        <v>1</v>
      </c>
      <c r="T49">
        <v>0</v>
      </c>
      <c r="U49">
        <v>1</v>
      </c>
      <c r="V49">
        <v>0</v>
      </c>
      <c r="W49">
        <v>2</v>
      </c>
      <c r="X49">
        <v>0</v>
      </c>
      <c r="Y49">
        <v>0</v>
      </c>
      <c r="Z49">
        <v>0</v>
      </c>
      <c r="AA49">
        <v>0</v>
      </c>
      <c r="AB49">
        <v>0</v>
      </c>
      <c r="AC49">
        <v>0</v>
      </c>
      <c r="AH49">
        <f t="shared" si="5"/>
        <v>1</v>
      </c>
      <c r="AJ49">
        <f t="shared" si="7"/>
        <v>1</v>
      </c>
      <c r="AL49">
        <f t="shared" si="9"/>
        <v>0.5</v>
      </c>
    </row>
    <row r="50" spans="4:38" x14ac:dyDescent="0.2">
      <c r="D50" s="1">
        <f>ampliconDIVider!$A49</f>
        <v>30355621</v>
      </c>
      <c r="F50" s="1">
        <f>CRISPResso!$A49</f>
        <v>30838409</v>
      </c>
      <c r="H50" s="1">
        <f>'Cas-analyzer'!$A49</f>
        <v>28846115</v>
      </c>
      <c r="P50">
        <v>0</v>
      </c>
      <c r="Q50">
        <v>0</v>
      </c>
      <c r="R50">
        <v>0</v>
      </c>
      <c r="S50">
        <v>2</v>
      </c>
      <c r="T50">
        <v>0</v>
      </c>
      <c r="U50">
        <v>1</v>
      </c>
      <c r="V50">
        <v>0</v>
      </c>
      <c r="W50">
        <v>1</v>
      </c>
      <c r="X50">
        <v>0</v>
      </c>
      <c r="Y50">
        <v>0</v>
      </c>
      <c r="Z50">
        <v>0</v>
      </c>
      <c r="AA50">
        <v>0</v>
      </c>
      <c r="AB50">
        <v>0</v>
      </c>
      <c r="AC50">
        <v>0</v>
      </c>
      <c r="AH50">
        <f t="shared" si="5"/>
        <v>0.5</v>
      </c>
      <c r="AJ50">
        <f t="shared" si="7"/>
        <v>1</v>
      </c>
      <c r="AL50">
        <f t="shared" si="9"/>
        <v>1</v>
      </c>
    </row>
    <row r="51" spans="4:38" x14ac:dyDescent="0.2">
      <c r="D51" s="1">
        <f>ampliconDIVider!$A50</f>
        <v>30283779</v>
      </c>
      <c r="F51" s="1">
        <f>CRISPResso!$A50</f>
        <v>30837472</v>
      </c>
      <c r="H51" s="1">
        <f>'Cas-analyzer'!$A50</f>
        <v>28783728</v>
      </c>
      <c r="P51">
        <v>0</v>
      </c>
      <c r="Q51">
        <v>0</v>
      </c>
      <c r="R51">
        <v>0</v>
      </c>
      <c r="S51">
        <v>1</v>
      </c>
      <c r="T51">
        <v>0</v>
      </c>
      <c r="U51">
        <v>1</v>
      </c>
      <c r="V51">
        <v>0</v>
      </c>
      <c r="W51">
        <v>1</v>
      </c>
      <c r="X51">
        <v>0</v>
      </c>
      <c r="Y51">
        <v>0</v>
      </c>
      <c r="Z51">
        <v>0</v>
      </c>
      <c r="AA51">
        <v>0</v>
      </c>
      <c r="AB51">
        <v>0</v>
      </c>
      <c r="AC51">
        <v>0</v>
      </c>
      <c r="AH51">
        <f t="shared" si="5"/>
        <v>1</v>
      </c>
      <c r="AJ51">
        <f t="shared" si="7"/>
        <v>1</v>
      </c>
      <c r="AL51">
        <f t="shared" si="9"/>
        <v>1</v>
      </c>
    </row>
    <row r="52" spans="4:38" x14ac:dyDescent="0.2">
      <c r="D52" s="1">
        <f>ampliconDIVider!$A51</f>
        <v>30258843</v>
      </c>
      <c r="F52" s="1">
        <f>CRISPResso!$A51</f>
        <v>30816277</v>
      </c>
      <c r="H52" s="1">
        <f>'Cas-analyzer'!$A51</f>
        <v>28575452</v>
      </c>
      <c r="P52">
        <v>0</v>
      </c>
      <c r="Q52">
        <v>0</v>
      </c>
      <c r="R52">
        <v>0</v>
      </c>
      <c r="S52">
        <v>1</v>
      </c>
      <c r="T52">
        <v>0</v>
      </c>
      <c r="U52">
        <v>1</v>
      </c>
      <c r="V52">
        <v>0</v>
      </c>
      <c r="W52">
        <v>1</v>
      </c>
      <c r="X52">
        <v>0</v>
      </c>
      <c r="Y52">
        <v>0</v>
      </c>
      <c r="Z52">
        <v>0</v>
      </c>
      <c r="AA52">
        <v>0</v>
      </c>
      <c r="AB52">
        <v>0</v>
      </c>
      <c r="AC52">
        <v>0</v>
      </c>
      <c r="AH52">
        <f t="shared" si="5"/>
        <v>1</v>
      </c>
      <c r="AJ52">
        <f t="shared" si="7"/>
        <v>1</v>
      </c>
      <c r="AL52">
        <f t="shared" si="9"/>
        <v>1</v>
      </c>
    </row>
    <row r="53" spans="4:38" x14ac:dyDescent="0.2">
      <c r="D53" s="1">
        <f>ampliconDIVider!$A52</f>
        <v>30244429</v>
      </c>
      <c r="F53" s="1">
        <f>CRISPResso!$A52</f>
        <v>30811422</v>
      </c>
      <c r="P53">
        <v>0</v>
      </c>
      <c r="Q53">
        <v>0</v>
      </c>
      <c r="R53">
        <v>0</v>
      </c>
      <c r="S53">
        <v>1</v>
      </c>
      <c r="T53">
        <v>0</v>
      </c>
      <c r="U53">
        <v>1</v>
      </c>
      <c r="V53">
        <v>0</v>
      </c>
      <c r="W53">
        <v>0</v>
      </c>
      <c r="X53">
        <v>0</v>
      </c>
      <c r="Y53">
        <v>0</v>
      </c>
      <c r="Z53">
        <v>0</v>
      </c>
      <c r="AA53">
        <v>0</v>
      </c>
      <c r="AB53">
        <v>0</v>
      </c>
      <c r="AC53">
        <v>0</v>
      </c>
      <c r="AH53">
        <f t="shared" si="5"/>
        <v>1</v>
      </c>
      <c r="AJ53">
        <f t="shared" si="7"/>
        <v>1</v>
      </c>
    </row>
    <row r="54" spans="4:38" x14ac:dyDescent="0.2">
      <c r="D54" s="1">
        <f>ampliconDIVider!$A53</f>
        <v>30237171</v>
      </c>
      <c r="F54" s="1">
        <f>CRISPResso!$A53</f>
        <v>30809026</v>
      </c>
      <c r="P54">
        <v>0</v>
      </c>
      <c r="Q54">
        <v>0</v>
      </c>
      <c r="R54">
        <v>0</v>
      </c>
      <c r="S54">
        <v>1</v>
      </c>
      <c r="T54">
        <v>0</v>
      </c>
      <c r="U54">
        <v>5</v>
      </c>
      <c r="V54">
        <v>0</v>
      </c>
      <c r="W54">
        <v>0</v>
      </c>
      <c r="X54">
        <v>0</v>
      </c>
      <c r="Y54">
        <v>0</v>
      </c>
      <c r="Z54">
        <v>0</v>
      </c>
      <c r="AA54">
        <v>0</v>
      </c>
      <c r="AB54">
        <v>0</v>
      </c>
      <c r="AC54">
        <v>0</v>
      </c>
      <c r="AH54">
        <f t="shared" si="5"/>
        <v>1</v>
      </c>
      <c r="AJ54">
        <f t="shared" si="7"/>
        <v>0.2</v>
      </c>
    </row>
    <row r="55" spans="4:38" x14ac:dyDescent="0.2">
      <c r="D55" s="1">
        <f>ampliconDIVider!$A54</f>
        <v>30233640</v>
      </c>
      <c r="F55" s="1">
        <f>CRISPResso!$A54</f>
        <v>30800139</v>
      </c>
      <c r="P55">
        <v>0</v>
      </c>
      <c r="Q55">
        <v>0</v>
      </c>
      <c r="R55">
        <v>0</v>
      </c>
      <c r="S55">
        <v>1</v>
      </c>
      <c r="T55">
        <v>0</v>
      </c>
      <c r="U55">
        <v>1</v>
      </c>
      <c r="V55">
        <v>0</v>
      </c>
      <c r="W55">
        <v>0</v>
      </c>
      <c r="X55">
        <v>0</v>
      </c>
      <c r="Y55">
        <v>0</v>
      </c>
      <c r="Z55">
        <v>0</v>
      </c>
      <c r="AA55">
        <v>0</v>
      </c>
      <c r="AB55">
        <v>0</v>
      </c>
      <c r="AC55">
        <v>0</v>
      </c>
      <c r="AH55">
        <f t="shared" si="5"/>
        <v>1</v>
      </c>
      <c r="AJ55">
        <f t="shared" si="7"/>
        <v>1</v>
      </c>
    </row>
    <row r="56" spans="4:38" x14ac:dyDescent="0.2">
      <c r="D56" s="1">
        <f>ampliconDIVider!$A55</f>
        <v>30195783</v>
      </c>
      <c r="F56" s="1">
        <f>CRISPResso!$A55</f>
        <v>30783971</v>
      </c>
      <c r="P56">
        <v>0</v>
      </c>
      <c r="Q56">
        <v>0</v>
      </c>
      <c r="R56">
        <v>0</v>
      </c>
      <c r="S56">
        <v>1</v>
      </c>
      <c r="T56">
        <v>0</v>
      </c>
      <c r="U56">
        <v>1</v>
      </c>
      <c r="V56">
        <v>0</v>
      </c>
      <c r="W56">
        <v>0</v>
      </c>
      <c r="X56">
        <v>0</v>
      </c>
      <c r="Y56">
        <v>0</v>
      </c>
      <c r="Z56">
        <v>0</v>
      </c>
      <c r="AA56">
        <v>0</v>
      </c>
      <c r="AB56">
        <v>0</v>
      </c>
      <c r="AC56">
        <v>0</v>
      </c>
      <c r="AH56">
        <f t="shared" si="5"/>
        <v>1</v>
      </c>
      <c r="AJ56">
        <f t="shared" si="7"/>
        <v>1</v>
      </c>
    </row>
    <row r="57" spans="4:38" x14ac:dyDescent="0.2">
      <c r="D57" s="1">
        <f>ampliconDIVider!$A56</f>
        <v>30186835</v>
      </c>
      <c r="F57" s="1">
        <f>CRISPResso!$A56</f>
        <v>30778238</v>
      </c>
      <c r="P57">
        <v>0</v>
      </c>
      <c r="Q57">
        <v>0</v>
      </c>
      <c r="R57">
        <v>0</v>
      </c>
      <c r="S57">
        <v>1</v>
      </c>
      <c r="T57">
        <v>0</v>
      </c>
      <c r="U57">
        <v>1</v>
      </c>
      <c r="V57">
        <v>0</v>
      </c>
      <c r="W57">
        <v>0</v>
      </c>
      <c r="X57">
        <v>0</v>
      </c>
      <c r="Y57">
        <v>0</v>
      </c>
      <c r="Z57">
        <v>0</v>
      </c>
      <c r="AA57">
        <v>0</v>
      </c>
      <c r="AB57">
        <v>0</v>
      </c>
      <c r="AC57">
        <v>0</v>
      </c>
      <c r="AH57">
        <f t="shared" si="5"/>
        <v>1</v>
      </c>
      <c r="AJ57">
        <f t="shared" si="7"/>
        <v>1</v>
      </c>
    </row>
    <row r="58" spans="4:38" x14ac:dyDescent="0.2">
      <c r="D58" s="1">
        <f>ampliconDIVider!$A57</f>
        <v>30076892</v>
      </c>
      <c r="F58" s="1">
        <f>CRISPResso!$A57</f>
        <v>30704988</v>
      </c>
      <c r="P58">
        <v>0</v>
      </c>
      <c r="Q58">
        <v>0</v>
      </c>
      <c r="R58">
        <v>0</v>
      </c>
      <c r="S58">
        <v>1</v>
      </c>
      <c r="T58">
        <v>0</v>
      </c>
      <c r="U58">
        <v>2</v>
      </c>
      <c r="V58">
        <v>0</v>
      </c>
      <c r="W58">
        <v>0</v>
      </c>
      <c r="X58">
        <v>0</v>
      </c>
      <c r="Y58">
        <v>0</v>
      </c>
      <c r="Z58">
        <v>0</v>
      </c>
      <c r="AA58">
        <v>0</v>
      </c>
      <c r="AB58">
        <v>0</v>
      </c>
      <c r="AC58">
        <v>0</v>
      </c>
      <c r="AH58">
        <f t="shared" si="5"/>
        <v>1</v>
      </c>
      <c r="AJ58">
        <f t="shared" si="7"/>
        <v>0.5</v>
      </c>
    </row>
    <row r="59" spans="4:38" x14ac:dyDescent="0.2">
      <c r="D59" s="1">
        <f>ampliconDIVider!$A58</f>
        <v>30018554</v>
      </c>
      <c r="F59" s="1">
        <f>CRISPResso!$A58</f>
        <v>30644359</v>
      </c>
      <c r="P59">
        <v>0</v>
      </c>
      <c r="Q59">
        <v>0</v>
      </c>
      <c r="R59">
        <v>0</v>
      </c>
      <c r="S59">
        <v>1</v>
      </c>
      <c r="T59">
        <v>0</v>
      </c>
      <c r="U59">
        <v>1</v>
      </c>
      <c r="V59">
        <v>0</v>
      </c>
      <c r="W59">
        <v>0</v>
      </c>
      <c r="X59">
        <v>0</v>
      </c>
      <c r="Y59">
        <v>0</v>
      </c>
      <c r="Z59">
        <v>0</v>
      </c>
      <c r="AA59">
        <v>0</v>
      </c>
      <c r="AB59">
        <v>0</v>
      </c>
      <c r="AC59">
        <v>0</v>
      </c>
      <c r="AH59">
        <f t="shared" si="5"/>
        <v>1</v>
      </c>
      <c r="AJ59">
        <f t="shared" si="7"/>
        <v>1</v>
      </c>
    </row>
    <row r="60" spans="4:38" x14ac:dyDescent="0.2">
      <c r="D60" s="1">
        <f>ampliconDIVider!$A59</f>
        <v>29914980</v>
      </c>
      <c r="F60" s="1">
        <f>CRISPResso!$A59</f>
        <v>30644357</v>
      </c>
      <c r="P60">
        <v>0</v>
      </c>
      <c r="Q60">
        <v>0</v>
      </c>
      <c r="R60">
        <v>0</v>
      </c>
      <c r="S60">
        <v>1</v>
      </c>
      <c r="T60">
        <v>0</v>
      </c>
      <c r="U60">
        <v>1</v>
      </c>
      <c r="V60">
        <v>0</v>
      </c>
      <c r="W60">
        <v>0</v>
      </c>
      <c r="X60">
        <v>0</v>
      </c>
      <c r="Y60">
        <v>0</v>
      </c>
      <c r="Z60">
        <v>0</v>
      </c>
      <c r="AA60">
        <v>0</v>
      </c>
      <c r="AB60">
        <v>0</v>
      </c>
      <c r="AC60">
        <v>0</v>
      </c>
      <c r="AH60">
        <f t="shared" si="5"/>
        <v>1</v>
      </c>
      <c r="AJ60">
        <f t="shared" si="7"/>
        <v>1</v>
      </c>
    </row>
    <row r="61" spans="4:38" x14ac:dyDescent="0.2">
      <c r="D61" s="1">
        <f>ampliconDIVider!$A60</f>
        <v>29766399</v>
      </c>
      <c r="F61" s="1">
        <f>CRISPResso!$A60</f>
        <v>30581144</v>
      </c>
      <c r="P61">
        <v>0</v>
      </c>
      <c r="Q61">
        <v>0</v>
      </c>
      <c r="R61">
        <v>0</v>
      </c>
      <c r="S61">
        <v>1</v>
      </c>
      <c r="T61">
        <v>0</v>
      </c>
      <c r="U61">
        <v>1</v>
      </c>
      <c r="V61">
        <v>0</v>
      </c>
      <c r="W61">
        <v>0</v>
      </c>
      <c r="X61">
        <v>0</v>
      </c>
      <c r="Y61">
        <v>0</v>
      </c>
      <c r="Z61">
        <v>0</v>
      </c>
      <c r="AA61">
        <v>0</v>
      </c>
      <c r="AB61">
        <v>0</v>
      </c>
      <c r="AC61">
        <v>0</v>
      </c>
      <c r="AH61">
        <f t="shared" si="5"/>
        <v>1</v>
      </c>
      <c r="AJ61">
        <f t="shared" si="7"/>
        <v>1</v>
      </c>
    </row>
    <row r="62" spans="4:38" x14ac:dyDescent="0.2">
      <c r="D62" s="1">
        <f>ampliconDIVider!$A61</f>
        <v>29760055</v>
      </c>
      <c r="F62" s="1">
        <f>CRISPResso!$A61</f>
        <v>30523254</v>
      </c>
      <c r="P62">
        <v>0</v>
      </c>
      <c r="Q62">
        <v>0</v>
      </c>
      <c r="R62">
        <v>0</v>
      </c>
      <c r="S62">
        <v>1</v>
      </c>
      <c r="T62">
        <v>0</v>
      </c>
      <c r="U62">
        <v>1</v>
      </c>
      <c r="V62">
        <v>0</v>
      </c>
      <c r="W62">
        <v>0</v>
      </c>
      <c r="X62">
        <v>0</v>
      </c>
      <c r="Y62">
        <v>0</v>
      </c>
      <c r="Z62">
        <v>0</v>
      </c>
      <c r="AA62">
        <v>0</v>
      </c>
      <c r="AB62">
        <v>0</v>
      </c>
      <c r="AC62">
        <v>0</v>
      </c>
      <c r="AH62">
        <f t="shared" si="5"/>
        <v>1</v>
      </c>
      <c r="AJ62">
        <f t="shared" si="7"/>
        <v>1</v>
      </c>
    </row>
    <row r="63" spans="4:38" x14ac:dyDescent="0.2">
      <c r="D63" s="1">
        <f>ampliconDIVider!$A62</f>
        <v>29727687</v>
      </c>
      <c r="F63" s="1">
        <f>CRISPResso!$A62</f>
        <v>30518686</v>
      </c>
      <c r="P63">
        <v>0</v>
      </c>
      <c r="Q63">
        <v>0</v>
      </c>
      <c r="R63">
        <v>0</v>
      </c>
      <c r="S63">
        <v>1</v>
      </c>
      <c r="T63">
        <v>0</v>
      </c>
      <c r="U63">
        <v>1</v>
      </c>
      <c r="V63">
        <v>0</v>
      </c>
      <c r="W63">
        <v>0</v>
      </c>
      <c r="X63">
        <v>0</v>
      </c>
      <c r="Y63">
        <v>0</v>
      </c>
      <c r="Z63">
        <v>0</v>
      </c>
      <c r="AA63">
        <v>0</v>
      </c>
      <c r="AB63">
        <v>0</v>
      </c>
      <c r="AC63">
        <v>0</v>
      </c>
      <c r="AH63">
        <f t="shared" si="5"/>
        <v>1</v>
      </c>
      <c r="AJ63">
        <f t="shared" si="7"/>
        <v>1</v>
      </c>
    </row>
    <row r="64" spans="4:38" x14ac:dyDescent="0.2">
      <c r="D64" s="1">
        <f>ampliconDIVider!$A63</f>
        <v>29724820</v>
      </c>
      <c r="F64" s="1">
        <f>CRISPResso!$A63</f>
        <v>30455712</v>
      </c>
      <c r="P64">
        <v>0</v>
      </c>
      <c r="Q64">
        <v>0</v>
      </c>
      <c r="R64">
        <v>0</v>
      </c>
      <c r="S64">
        <v>1</v>
      </c>
      <c r="T64">
        <v>0</v>
      </c>
      <c r="U64">
        <v>2</v>
      </c>
      <c r="V64">
        <v>0</v>
      </c>
      <c r="W64">
        <v>0</v>
      </c>
      <c r="X64">
        <v>0</v>
      </c>
      <c r="Y64">
        <v>0</v>
      </c>
      <c r="Z64">
        <v>0</v>
      </c>
      <c r="AA64">
        <v>0</v>
      </c>
      <c r="AB64">
        <v>0</v>
      </c>
      <c r="AC64">
        <v>0</v>
      </c>
      <c r="AH64">
        <f t="shared" si="5"/>
        <v>1</v>
      </c>
      <c r="AJ64">
        <f t="shared" si="7"/>
        <v>0.5</v>
      </c>
    </row>
    <row r="65" spans="4:36" x14ac:dyDescent="0.2">
      <c r="D65" s="1">
        <f>ampliconDIVider!$A64</f>
        <v>29518216</v>
      </c>
      <c r="F65" s="1">
        <f>CRISPResso!$A64</f>
        <v>30424953</v>
      </c>
      <c r="P65">
        <v>0</v>
      </c>
      <c r="Q65">
        <v>0</v>
      </c>
      <c r="R65">
        <v>0</v>
      </c>
      <c r="S65">
        <v>1</v>
      </c>
      <c r="T65">
        <v>0</v>
      </c>
      <c r="U65">
        <v>1</v>
      </c>
      <c r="V65">
        <v>0</v>
      </c>
      <c r="W65">
        <v>0</v>
      </c>
      <c r="X65">
        <v>0</v>
      </c>
      <c r="Y65">
        <v>0</v>
      </c>
      <c r="Z65">
        <v>0</v>
      </c>
      <c r="AA65">
        <v>0</v>
      </c>
      <c r="AB65">
        <v>0</v>
      </c>
      <c r="AC65">
        <v>0</v>
      </c>
      <c r="AH65">
        <f t="shared" si="5"/>
        <v>1</v>
      </c>
      <c r="AJ65">
        <f t="shared" si="7"/>
        <v>1</v>
      </c>
    </row>
    <row r="66" spans="4:36" x14ac:dyDescent="0.2">
      <c r="D66" s="1">
        <f>ampliconDIVider!$A65</f>
        <v>29515088</v>
      </c>
      <c r="F66" s="1">
        <f>CRISPResso!$A65</f>
        <v>30323312</v>
      </c>
      <c r="P66">
        <v>0</v>
      </c>
      <c r="Q66">
        <v>0</v>
      </c>
      <c r="R66">
        <v>0</v>
      </c>
      <c r="S66">
        <v>1</v>
      </c>
      <c r="T66">
        <v>0</v>
      </c>
      <c r="U66">
        <v>1</v>
      </c>
      <c r="V66">
        <v>0</v>
      </c>
      <c r="W66">
        <v>0</v>
      </c>
      <c r="X66">
        <v>0</v>
      </c>
      <c r="Y66">
        <v>0</v>
      </c>
      <c r="Z66">
        <v>0</v>
      </c>
      <c r="AA66">
        <v>0</v>
      </c>
      <c r="AB66">
        <v>0</v>
      </c>
      <c r="AC66">
        <v>0</v>
      </c>
      <c r="AH66">
        <f t="shared" si="5"/>
        <v>1</v>
      </c>
      <c r="AJ66">
        <f t="shared" si="7"/>
        <v>1</v>
      </c>
    </row>
    <row r="67" spans="4:36" x14ac:dyDescent="0.2">
      <c r="D67" s="1">
        <f>ampliconDIVider!$A66</f>
        <v>29503817</v>
      </c>
      <c r="F67" s="1">
        <f>CRISPResso!$A66</f>
        <v>30271937</v>
      </c>
      <c r="P67">
        <v>0</v>
      </c>
      <c r="Q67">
        <v>0</v>
      </c>
      <c r="R67">
        <v>0</v>
      </c>
      <c r="S67">
        <v>1</v>
      </c>
      <c r="T67">
        <v>0</v>
      </c>
      <c r="U67">
        <v>1</v>
      </c>
      <c r="V67">
        <v>0</v>
      </c>
      <c r="W67">
        <v>0</v>
      </c>
      <c r="X67">
        <v>0</v>
      </c>
      <c r="Y67">
        <v>0</v>
      </c>
      <c r="Z67">
        <v>0</v>
      </c>
      <c r="AA67">
        <v>0</v>
      </c>
      <c r="AB67">
        <v>0</v>
      </c>
      <c r="AC67">
        <v>0</v>
      </c>
      <c r="AH67">
        <f t="shared" si="5"/>
        <v>1</v>
      </c>
      <c r="AJ67">
        <f t="shared" si="7"/>
        <v>1</v>
      </c>
    </row>
    <row r="68" spans="4:36" x14ac:dyDescent="0.2">
      <c r="D68" s="1">
        <f>ampliconDIVider!$A67</f>
        <v>29443056</v>
      </c>
      <c r="F68" s="1">
        <f>CRISPResso!$A67</f>
        <v>30247490</v>
      </c>
      <c r="P68">
        <v>0</v>
      </c>
      <c r="Q68">
        <v>0</v>
      </c>
      <c r="R68">
        <v>0</v>
      </c>
      <c r="S68">
        <v>1</v>
      </c>
      <c r="T68">
        <v>0</v>
      </c>
      <c r="U68">
        <v>1</v>
      </c>
      <c r="V68">
        <v>0</v>
      </c>
      <c r="W68">
        <v>0</v>
      </c>
      <c r="X68">
        <v>0</v>
      </c>
      <c r="Y68">
        <v>0</v>
      </c>
      <c r="Z68">
        <v>0</v>
      </c>
      <c r="AA68">
        <v>0</v>
      </c>
      <c r="AB68">
        <v>0</v>
      </c>
      <c r="AC68">
        <v>0</v>
      </c>
      <c r="AH68">
        <f t="shared" si="5"/>
        <v>1</v>
      </c>
      <c r="AJ68">
        <f t="shared" si="7"/>
        <v>1</v>
      </c>
    </row>
    <row r="69" spans="4:36" x14ac:dyDescent="0.2">
      <c r="D69" s="1">
        <f>ampliconDIVider!$A68</f>
        <v>29443028</v>
      </c>
      <c r="F69" s="1">
        <f>CRISPResso!$A68</f>
        <v>30231914</v>
      </c>
      <c r="P69">
        <v>0</v>
      </c>
      <c r="Q69">
        <v>0</v>
      </c>
      <c r="R69">
        <v>0</v>
      </c>
      <c r="S69">
        <v>1</v>
      </c>
      <c r="T69">
        <v>0</v>
      </c>
      <c r="U69">
        <v>1</v>
      </c>
      <c r="V69">
        <v>0</v>
      </c>
      <c r="W69">
        <v>0</v>
      </c>
      <c r="X69">
        <v>0</v>
      </c>
      <c r="Y69">
        <v>0</v>
      </c>
      <c r="Z69">
        <v>0</v>
      </c>
      <c r="AA69">
        <v>0</v>
      </c>
      <c r="AB69">
        <v>0</v>
      </c>
      <c r="AC69">
        <v>0</v>
      </c>
      <c r="AH69">
        <f t="shared" si="5"/>
        <v>1</v>
      </c>
      <c r="AJ69">
        <f t="shared" si="7"/>
        <v>1</v>
      </c>
    </row>
    <row r="70" spans="4:36" x14ac:dyDescent="0.2">
      <c r="D70" s="1">
        <f>ampliconDIVider!$A69</f>
        <v>29346415</v>
      </c>
      <c r="F70" s="1">
        <f>CRISPResso!$A69</f>
        <v>30209390</v>
      </c>
      <c r="P70">
        <v>0</v>
      </c>
      <c r="Q70">
        <v>0</v>
      </c>
      <c r="R70">
        <v>0</v>
      </c>
      <c r="S70">
        <v>2</v>
      </c>
      <c r="T70">
        <v>0</v>
      </c>
      <c r="U70">
        <v>1</v>
      </c>
      <c r="V70">
        <v>0</v>
      </c>
      <c r="W70">
        <v>0</v>
      </c>
      <c r="X70">
        <v>0</v>
      </c>
      <c r="Y70">
        <v>0</v>
      </c>
      <c r="Z70">
        <v>0</v>
      </c>
      <c r="AA70">
        <v>0</v>
      </c>
      <c r="AB70">
        <v>0</v>
      </c>
      <c r="AC70">
        <v>0</v>
      </c>
      <c r="AH70">
        <f t="shared" si="5"/>
        <v>0.5</v>
      </c>
      <c r="AJ70">
        <f t="shared" si="7"/>
        <v>1</v>
      </c>
    </row>
    <row r="71" spans="4:36" x14ac:dyDescent="0.2">
      <c r="D71" s="1">
        <f>ampliconDIVider!$A70</f>
        <v>29320626</v>
      </c>
      <c r="F71" s="1">
        <f>CRISPResso!$A70</f>
        <v>30126372</v>
      </c>
      <c r="P71">
        <v>0</v>
      </c>
      <c r="Q71">
        <v>0</v>
      </c>
      <c r="R71">
        <v>0</v>
      </c>
      <c r="S71">
        <v>1</v>
      </c>
      <c r="T71">
        <v>0</v>
      </c>
      <c r="U71">
        <v>3</v>
      </c>
      <c r="V71">
        <v>0</v>
      </c>
      <c r="W71">
        <v>0</v>
      </c>
      <c r="X71">
        <v>0</v>
      </c>
      <c r="Y71">
        <v>0</v>
      </c>
      <c r="Z71">
        <v>0</v>
      </c>
      <c r="AA71">
        <v>0</v>
      </c>
      <c r="AB71">
        <v>0</v>
      </c>
      <c r="AC71">
        <v>0</v>
      </c>
      <c r="AH71">
        <f t="shared" si="5"/>
        <v>1</v>
      </c>
      <c r="AJ71">
        <f t="shared" si="7"/>
        <v>0.33333333333333331</v>
      </c>
    </row>
    <row r="72" spans="4:36" x14ac:dyDescent="0.2">
      <c r="D72" s="1">
        <f>ampliconDIVider!$A71</f>
        <v>29293958</v>
      </c>
      <c r="F72" s="1">
        <f>CRISPResso!$A71</f>
        <v>30115916</v>
      </c>
      <c r="P72">
        <v>0</v>
      </c>
      <c r="Q72">
        <v>0</v>
      </c>
      <c r="R72">
        <v>0</v>
      </c>
      <c r="S72">
        <v>1</v>
      </c>
      <c r="T72">
        <v>0</v>
      </c>
      <c r="U72">
        <v>2</v>
      </c>
      <c r="V72">
        <v>0</v>
      </c>
      <c r="W72">
        <v>0</v>
      </c>
      <c r="X72">
        <v>0</v>
      </c>
      <c r="Y72">
        <v>0</v>
      </c>
      <c r="Z72">
        <v>0</v>
      </c>
      <c r="AA72">
        <v>0</v>
      </c>
      <c r="AB72">
        <v>0</v>
      </c>
      <c r="AC72">
        <v>0</v>
      </c>
      <c r="AH72">
        <f t="shared" si="5"/>
        <v>1</v>
      </c>
      <c r="AJ72">
        <f t="shared" si="7"/>
        <v>0.5</v>
      </c>
    </row>
    <row r="73" spans="4:36" x14ac:dyDescent="0.2">
      <c r="D73" s="1">
        <f>ampliconDIVider!$A72</f>
        <v>29244146</v>
      </c>
      <c r="F73" s="1">
        <f>CRISPResso!$A72</f>
        <v>30059493</v>
      </c>
      <c r="P73">
        <v>0</v>
      </c>
      <c r="Q73">
        <v>0</v>
      </c>
      <c r="R73">
        <v>0</v>
      </c>
      <c r="S73">
        <v>1</v>
      </c>
      <c r="T73">
        <v>0</v>
      </c>
      <c r="U73">
        <v>1</v>
      </c>
      <c r="V73">
        <v>0</v>
      </c>
      <c r="W73">
        <v>0</v>
      </c>
      <c r="X73">
        <v>0</v>
      </c>
      <c r="Y73">
        <v>0</v>
      </c>
      <c r="Z73">
        <v>0</v>
      </c>
      <c r="AA73">
        <v>0</v>
      </c>
      <c r="AB73">
        <v>0</v>
      </c>
      <c r="AC73">
        <v>0</v>
      </c>
      <c r="AH73">
        <f t="shared" si="5"/>
        <v>1</v>
      </c>
      <c r="AJ73">
        <f t="shared" si="7"/>
        <v>1</v>
      </c>
    </row>
    <row r="74" spans="4:36" x14ac:dyDescent="0.2">
      <c r="D74" s="1">
        <f>ampliconDIVider!$A73</f>
        <v>29146772</v>
      </c>
      <c r="F74" s="1">
        <f>CRISPResso!$A73</f>
        <v>30032200</v>
      </c>
      <c r="P74">
        <v>0</v>
      </c>
      <c r="Q74">
        <v>0</v>
      </c>
      <c r="R74">
        <v>0</v>
      </c>
      <c r="S74">
        <v>1</v>
      </c>
      <c r="T74">
        <v>0</v>
      </c>
      <c r="U74">
        <v>2</v>
      </c>
      <c r="V74">
        <v>0</v>
      </c>
      <c r="W74">
        <v>0</v>
      </c>
      <c r="X74">
        <v>0</v>
      </c>
      <c r="Y74">
        <v>0</v>
      </c>
      <c r="Z74">
        <v>0</v>
      </c>
      <c r="AA74">
        <v>0</v>
      </c>
      <c r="AB74">
        <v>0</v>
      </c>
      <c r="AC74">
        <v>0</v>
      </c>
      <c r="AH74">
        <f t="shared" si="5"/>
        <v>1</v>
      </c>
      <c r="AJ74">
        <f t="shared" si="7"/>
        <v>0.5</v>
      </c>
    </row>
    <row r="75" spans="4:36" x14ac:dyDescent="0.2">
      <c r="D75" s="1">
        <f>ampliconDIVider!$A74</f>
        <v>29144233</v>
      </c>
      <c r="F75" s="1">
        <f>CRISPResso!$A74</f>
        <v>30011268</v>
      </c>
      <c r="P75">
        <v>0</v>
      </c>
      <c r="Q75">
        <v>0</v>
      </c>
      <c r="R75">
        <v>0</v>
      </c>
      <c r="S75">
        <v>1</v>
      </c>
      <c r="T75">
        <v>0</v>
      </c>
      <c r="U75">
        <v>1</v>
      </c>
      <c r="V75">
        <v>0</v>
      </c>
      <c r="W75">
        <v>0</v>
      </c>
      <c r="X75">
        <v>0</v>
      </c>
      <c r="Y75">
        <v>0</v>
      </c>
      <c r="Z75">
        <v>0</v>
      </c>
      <c r="AA75">
        <v>0</v>
      </c>
      <c r="AB75">
        <v>0</v>
      </c>
      <c r="AC75">
        <v>0</v>
      </c>
      <c r="AH75">
        <f t="shared" si="5"/>
        <v>1</v>
      </c>
      <c r="AJ75">
        <f t="shared" si="7"/>
        <v>1</v>
      </c>
    </row>
    <row r="76" spans="4:36" x14ac:dyDescent="0.2">
      <c r="D76" s="1">
        <f>ampliconDIVider!$A75</f>
        <v>29130153</v>
      </c>
      <c r="F76" s="1">
        <f>CRISPResso!$A75</f>
        <v>29989077</v>
      </c>
      <c r="P76">
        <v>0</v>
      </c>
      <c r="Q76">
        <v>0</v>
      </c>
      <c r="R76">
        <v>0</v>
      </c>
      <c r="S76">
        <v>1</v>
      </c>
      <c r="T76">
        <v>0</v>
      </c>
      <c r="U76">
        <v>6</v>
      </c>
      <c r="V76">
        <v>0</v>
      </c>
      <c r="W76">
        <v>0</v>
      </c>
      <c r="X76">
        <v>0</v>
      </c>
      <c r="Y76">
        <v>0</v>
      </c>
      <c r="Z76">
        <v>0</v>
      </c>
      <c r="AA76">
        <v>0</v>
      </c>
      <c r="AB76">
        <v>0</v>
      </c>
      <c r="AC76">
        <v>0</v>
      </c>
      <c r="AH76">
        <f t="shared" si="5"/>
        <v>1</v>
      </c>
      <c r="AJ76">
        <f t="shared" si="7"/>
        <v>0.16666666666666666</v>
      </c>
    </row>
    <row r="77" spans="4:36" x14ac:dyDescent="0.2">
      <c r="D77" s="1">
        <f>ampliconDIVider!$A76</f>
        <v>29098121</v>
      </c>
      <c r="F77" s="1">
        <f>CRISPResso!$A76</f>
        <v>29985941</v>
      </c>
      <c r="P77">
        <v>0</v>
      </c>
      <c r="Q77">
        <v>0</v>
      </c>
      <c r="R77">
        <v>0</v>
      </c>
      <c r="S77">
        <v>1</v>
      </c>
      <c r="T77">
        <v>0</v>
      </c>
      <c r="U77">
        <v>1</v>
      </c>
      <c r="V77">
        <v>0</v>
      </c>
      <c r="W77">
        <v>0</v>
      </c>
      <c r="X77">
        <v>0</v>
      </c>
      <c r="Y77">
        <v>0</v>
      </c>
      <c r="Z77">
        <v>0</v>
      </c>
      <c r="AA77">
        <v>0</v>
      </c>
      <c r="AB77">
        <v>0</v>
      </c>
      <c r="AC77">
        <v>0</v>
      </c>
      <c r="AH77">
        <f t="shared" si="5"/>
        <v>1</v>
      </c>
      <c r="AJ77">
        <f t="shared" si="7"/>
        <v>1</v>
      </c>
    </row>
    <row r="78" spans="4:36" x14ac:dyDescent="0.2">
      <c r="D78" s="1">
        <f>ampliconDIVider!$A77</f>
        <v>29053735</v>
      </c>
      <c r="F78" s="1">
        <f>CRISPResso!$A77</f>
        <v>29979968</v>
      </c>
      <c r="P78">
        <v>0</v>
      </c>
      <c r="Q78">
        <v>0</v>
      </c>
      <c r="R78">
        <v>0</v>
      </c>
      <c r="S78">
        <v>1</v>
      </c>
      <c r="T78">
        <v>0</v>
      </c>
      <c r="U78">
        <v>1</v>
      </c>
      <c r="V78">
        <v>0</v>
      </c>
      <c r="W78">
        <v>0</v>
      </c>
      <c r="X78">
        <v>0</v>
      </c>
      <c r="Y78">
        <v>0</v>
      </c>
      <c r="Z78">
        <v>0</v>
      </c>
      <c r="AA78">
        <v>0</v>
      </c>
      <c r="AB78">
        <v>0</v>
      </c>
      <c r="AC78">
        <v>0</v>
      </c>
      <c r="AH78">
        <f t="shared" si="5"/>
        <v>1</v>
      </c>
      <c r="AJ78">
        <f t="shared" si="7"/>
        <v>1</v>
      </c>
    </row>
    <row r="79" spans="4:36" x14ac:dyDescent="0.2">
      <c r="D79" s="1">
        <f>ampliconDIVider!$A78</f>
        <v>29025994</v>
      </c>
      <c r="F79" s="1">
        <f>CRISPResso!$A78</f>
        <v>29976770</v>
      </c>
      <c r="P79">
        <v>0</v>
      </c>
      <c r="Q79">
        <v>0</v>
      </c>
      <c r="R79">
        <v>0</v>
      </c>
      <c r="S79">
        <v>1</v>
      </c>
      <c r="T79">
        <v>0</v>
      </c>
      <c r="U79">
        <v>1</v>
      </c>
      <c r="V79">
        <v>0</v>
      </c>
      <c r="W79">
        <v>0</v>
      </c>
      <c r="X79">
        <v>0</v>
      </c>
      <c r="Y79">
        <v>0</v>
      </c>
      <c r="Z79">
        <v>0</v>
      </c>
      <c r="AA79">
        <v>0</v>
      </c>
      <c r="AB79">
        <v>0</v>
      </c>
      <c r="AC79">
        <v>0</v>
      </c>
      <c r="AH79">
        <f t="shared" si="5"/>
        <v>1</v>
      </c>
      <c r="AJ79">
        <f t="shared" si="7"/>
        <v>1</v>
      </c>
    </row>
    <row r="80" spans="4:36" x14ac:dyDescent="0.2">
      <c r="D80" s="1">
        <f>ampliconDIVider!$A79</f>
        <v>28916626</v>
      </c>
      <c r="F80" s="1">
        <f>CRISPResso!$A79</f>
        <v>29949956</v>
      </c>
      <c r="P80">
        <v>0</v>
      </c>
      <c r="Q80">
        <v>0</v>
      </c>
      <c r="R80">
        <v>0</v>
      </c>
      <c r="S80">
        <v>1</v>
      </c>
      <c r="T80">
        <v>0</v>
      </c>
      <c r="U80">
        <v>1</v>
      </c>
      <c r="V80">
        <v>0</v>
      </c>
      <c r="W80">
        <v>0</v>
      </c>
      <c r="X80">
        <v>0</v>
      </c>
      <c r="Y80">
        <v>0</v>
      </c>
      <c r="Z80">
        <v>0</v>
      </c>
      <c r="AA80">
        <v>0</v>
      </c>
      <c r="AB80">
        <v>0</v>
      </c>
      <c r="AC80">
        <v>0</v>
      </c>
      <c r="AH80">
        <f t="shared" si="5"/>
        <v>1</v>
      </c>
      <c r="AJ80">
        <f t="shared" si="7"/>
        <v>1</v>
      </c>
    </row>
    <row r="81" spans="4:36" x14ac:dyDescent="0.2">
      <c r="D81" s="1">
        <f>ampliconDIVider!$A80</f>
        <v>28914763</v>
      </c>
      <c r="F81" s="1">
        <f>CRISPResso!$A80</f>
        <v>29867139</v>
      </c>
      <c r="P81">
        <v>0</v>
      </c>
      <c r="Q81">
        <v>0</v>
      </c>
      <c r="R81">
        <v>0</v>
      </c>
      <c r="S81">
        <v>1</v>
      </c>
      <c r="T81">
        <v>0</v>
      </c>
      <c r="U81">
        <v>1</v>
      </c>
      <c r="V81">
        <v>0</v>
      </c>
      <c r="W81">
        <v>0</v>
      </c>
      <c r="X81">
        <v>0</v>
      </c>
      <c r="Y81">
        <v>0</v>
      </c>
      <c r="Z81">
        <v>0</v>
      </c>
      <c r="AA81">
        <v>0</v>
      </c>
      <c r="AB81">
        <v>0</v>
      </c>
      <c r="AC81">
        <v>0</v>
      </c>
      <c r="AH81">
        <f t="shared" si="5"/>
        <v>1</v>
      </c>
      <c r="AJ81">
        <f t="shared" si="7"/>
        <v>1</v>
      </c>
    </row>
    <row r="82" spans="4:36" x14ac:dyDescent="0.2">
      <c r="D82" s="1">
        <f>ampliconDIVider!$A81</f>
        <v>28903753</v>
      </c>
      <c r="F82" s="1">
        <f>CRISPResso!$A81</f>
        <v>29860898</v>
      </c>
      <c r="P82">
        <v>0</v>
      </c>
      <c r="Q82">
        <v>0</v>
      </c>
      <c r="R82">
        <v>0</v>
      </c>
      <c r="S82">
        <v>1</v>
      </c>
      <c r="T82">
        <v>0</v>
      </c>
      <c r="U82">
        <v>1</v>
      </c>
      <c r="V82">
        <v>0</v>
      </c>
      <c r="W82">
        <v>0</v>
      </c>
      <c r="X82">
        <v>0</v>
      </c>
      <c r="Y82">
        <v>0</v>
      </c>
      <c r="Z82">
        <v>0</v>
      </c>
      <c r="AA82">
        <v>0</v>
      </c>
      <c r="AB82">
        <v>0</v>
      </c>
      <c r="AC82">
        <v>0</v>
      </c>
      <c r="AH82">
        <f t="shared" si="5"/>
        <v>1</v>
      </c>
      <c r="AJ82">
        <f t="shared" si="7"/>
        <v>1</v>
      </c>
    </row>
    <row r="83" spans="4:36" x14ac:dyDescent="0.2">
      <c r="D83" s="1">
        <f>ampliconDIVider!$A82</f>
        <v>28779173</v>
      </c>
      <c r="F83" s="1">
        <f>CRISPResso!$A82</f>
        <v>29765551</v>
      </c>
      <c r="P83">
        <v>0</v>
      </c>
      <c r="Q83">
        <v>0</v>
      </c>
      <c r="R83">
        <v>0</v>
      </c>
      <c r="S83">
        <v>1</v>
      </c>
      <c r="T83">
        <v>0</v>
      </c>
      <c r="U83">
        <v>1</v>
      </c>
      <c r="V83">
        <v>0</v>
      </c>
      <c r="W83">
        <v>0</v>
      </c>
      <c r="X83">
        <v>0</v>
      </c>
      <c r="Y83">
        <v>0</v>
      </c>
      <c r="Z83">
        <v>0</v>
      </c>
      <c r="AA83">
        <v>0</v>
      </c>
      <c r="AB83">
        <v>0</v>
      </c>
      <c r="AC83">
        <v>0</v>
      </c>
      <c r="AH83">
        <f t="shared" ref="AH83:AH133" si="10">1/S83</f>
        <v>1</v>
      </c>
      <c r="AJ83">
        <f t="shared" ref="AJ83:AJ122" si="11">1/U83</f>
        <v>1</v>
      </c>
    </row>
    <row r="84" spans="4:36" x14ac:dyDescent="0.2">
      <c r="D84" s="1">
        <f>ampliconDIVider!$A83</f>
        <v>28705897</v>
      </c>
      <c r="F84" s="1">
        <f>CRISPResso!$A83</f>
        <v>29762716</v>
      </c>
      <c r="P84">
        <v>0</v>
      </c>
      <c r="Q84">
        <v>0</v>
      </c>
      <c r="R84">
        <v>0</v>
      </c>
      <c r="S84">
        <v>1</v>
      </c>
      <c r="T84">
        <v>0</v>
      </c>
      <c r="U84">
        <v>1</v>
      </c>
      <c r="V84">
        <v>0</v>
      </c>
      <c r="W84">
        <v>0</v>
      </c>
      <c r="X84">
        <v>0</v>
      </c>
      <c r="Y84">
        <v>0</v>
      </c>
      <c r="Z84">
        <v>0</v>
      </c>
      <c r="AA84">
        <v>0</v>
      </c>
      <c r="AB84">
        <v>0</v>
      </c>
      <c r="AC84">
        <v>0</v>
      </c>
      <c r="AH84">
        <f t="shared" si="10"/>
        <v>1</v>
      </c>
      <c r="AJ84">
        <f t="shared" si="11"/>
        <v>1</v>
      </c>
    </row>
    <row r="85" spans="4:36" x14ac:dyDescent="0.2">
      <c r="D85" s="1">
        <f>ampliconDIVider!$A84</f>
        <v>28698482</v>
      </c>
      <c r="F85" s="1">
        <f>CRISPResso!$A84</f>
        <v>29731168</v>
      </c>
      <c r="P85">
        <v>0</v>
      </c>
      <c r="Q85">
        <v>0</v>
      </c>
      <c r="R85">
        <v>0</v>
      </c>
      <c r="S85">
        <v>1</v>
      </c>
      <c r="T85">
        <v>0</v>
      </c>
      <c r="U85">
        <v>1</v>
      </c>
      <c r="V85">
        <v>0</v>
      </c>
      <c r="W85">
        <v>0</v>
      </c>
      <c r="X85">
        <v>0</v>
      </c>
      <c r="Y85">
        <v>0</v>
      </c>
      <c r="Z85">
        <v>0</v>
      </c>
      <c r="AA85">
        <v>0</v>
      </c>
      <c r="AB85">
        <v>0</v>
      </c>
      <c r="AC85">
        <v>0</v>
      </c>
      <c r="AH85">
        <f t="shared" si="10"/>
        <v>1</v>
      </c>
      <c r="AJ85">
        <f t="shared" si="11"/>
        <v>1</v>
      </c>
    </row>
    <row r="86" spans="4:36" x14ac:dyDescent="0.2">
      <c r="D86" s="1">
        <f>ampliconDIVider!$A85</f>
        <v>28653435</v>
      </c>
      <c r="F86" s="1">
        <f>CRISPResso!$A85</f>
        <v>29723918</v>
      </c>
      <c r="P86">
        <v>0</v>
      </c>
      <c r="Q86">
        <v>0</v>
      </c>
      <c r="R86">
        <v>0</v>
      </c>
      <c r="S86">
        <v>1</v>
      </c>
      <c r="T86">
        <v>0</v>
      </c>
      <c r="U86">
        <v>3</v>
      </c>
      <c r="V86">
        <v>0</v>
      </c>
      <c r="W86">
        <v>0</v>
      </c>
      <c r="X86">
        <v>0</v>
      </c>
      <c r="Y86">
        <v>0</v>
      </c>
      <c r="Z86">
        <v>0</v>
      </c>
      <c r="AA86">
        <v>0</v>
      </c>
      <c r="AB86">
        <v>0</v>
      </c>
      <c r="AC86">
        <v>0</v>
      </c>
      <c r="AH86">
        <f t="shared" si="10"/>
        <v>1</v>
      </c>
      <c r="AJ86">
        <f t="shared" si="11"/>
        <v>0.33333333333333331</v>
      </c>
    </row>
    <row r="87" spans="4:36" x14ac:dyDescent="0.2">
      <c r="D87" s="1">
        <f>ampliconDIVider!$A86</f>
        <v>28510119</v>
      </c>
      <c r="F87" s="1">
        <f>CRISPResso!$A86</f>
        <v>29654229</v>
      </c>
      <c r="P87">
        <v>0</v>
      </c>
      <c r="Q87">
        <v>0</v>
      </c>
      <c r="R87">
        <v>0</v>
      </c>
      <c r="S87">
        <v>1</v>
      </c>
      <c r="T87">
        <v>0</v>
      </c>
      <c r="U87">
        <v>1</v>
      </c>
      <c r="V87">
        <v>0</v>
      </c>
      <c r="W87">
        <v>0</v>
      </c>
      <c r="X87">
        <v>0</v>
      </c>
      <c r="Y87">
        <v>0</v>
      </c>
      <c r="Z87">
        <v>0</v>
      </c>
      <c r="AA87">
        <v>0</v>
      </c>
      <c r="AB87">
        <v>0</v>
      </c>
      <c r="AC87">
        <v>0</v>
      </c>
      <c r="AH87">
        <f t="shared" si="10"/>
        <v>1</v>
      </c>
      <c r="AJ87">
        <f t="shared" si="11"/>
        <v>1</v>
      </c>
    </row>
    <row r="88" spans="4:36" x14ac:dyDescent="0.2">
      <c r="D88" s="1">
        <f>ampliconDIVider!$A87</f>
        <v>28468832</v>
      </c>
      <c r="F88" s="1">
        <f>CRISPResso!$A87</f>
        <v>29651054</v>
      </c>
      <c r="P88">
        <v>0</v>
      </c>
      <c r="Q88">
        <v>0</v>
      </c>
      <c r="R88">
        <v>0</v>
      </c>
      <c r="S88">
        <v>1</v>
      </c>
      <c r="T88">
        <v>0</v>
      </c>
      <c r="U88">
        <v>6</v>
      </c>
      <c r="V88">
        <v>0</v>
      </c>
      <c r="W88">
        <v>0</v>
      </c>
      <c r="X88">
        <v>0</v>
      </c>
      <c r="Y88">
        <v>0</v>
      </c>
      <c r="Z88">
        <v>0</v>
      </c>
      <c r="AA88">
        <v>0</v>
      </c>
      <c r="AB88">
        <v>0</v>
      </c>
      <c r="AC88">
        <v>0</v>
      </c>
      <c r="AH88">
        <f t="shared" si="10"/>
        <v>1</v>
      </c>
      <c r="AJ88">
        <f t="shared" si="11"/>
        <v>0.16666666666666666</v>
      </c>
    </row>
    <row r="89" spans="4:36" x14ac:dyDescent="0.2">
      <c r="D89" s="1">
        <f>ampliconDIVider!$A88</f>
        <v>28461781</v>
      </c>
      <c r="F89" s="1">
        <f>CRISPResso!$A88</f>
        <v>29622802</v>
      </c>
      <c r="P89">
        <v>0</v>
      </c>
      <c r="Q89">
        <v>0</v>
      </c>
      <c r="R89">
        <v>0</v>
      </c>
      <c r="S89">
        <v>1</v>
      </c>
      <c r="T89">
        <v>0</v>
      </c>
      <c r="U89">
        <v>1</v>
      </c>
      <c r="V89">
        <v>0</v>
      </c>
      <c r="W89">
        <v>0</v>
      </c>
      <c r="X89">
        <v>0</v>
      </c>
      <c r="Y89">
        <v>0</v>
      </c>
      <c r="Z89">
        <v>0</v>
      </c>
      <c r="AA89">
        <v>0</v>
      </c>
      <c r="AB89">
        <v>0</v>
      </c>
      <c r="AC89">
        <v>0</v>
      </c>
      <c r="AH89">
        <f t="shared" si="10"/>
        <v>1</v>
      </c>
      <c r="AJ89">
        <f t="shared" si="11"/>
        <v>1</v>
      </c>
    </row>
    <row r="90" spans="4:36" x14ac:dyDescent="0.2">
      <c r="D90" s="1">
        <f>ampliconDIVider!$A89</f>
        <v>28390800</v>
      </c>
      <c r="F90" s="1">
        <f>CRISPResso!$A89</f>
        <v>29614266</v>
      </c>
      <c r="P90">
        <v>0</v>
      </c>
      <c r="Q90">
        <v>0</v>
      </c>
      <c r="R90">
        <v>0</v>
      </c>
      <c r="S90">
        <v>1</v>
      </c>
      <c r="T90">
        <v>0</v>
      </c>
      <c r="U90">
        <v>1</v>
      </c>
      <c r="V90">
        <v>0</v>
      </c>
      <c r="W90">
        <v>0</v>
      </c>
      <c r="X90">
        <v>0</v>
      </c>
      <c r="Y90">
        <v>0</v>
      </c>
      <c r="Z90">
        <v>0</v>
      </c>
      <c r="AA90">
        <v>0</v>
      </c>
      <c r="AB90">
        <v>0</v>
      </c>
      <c r="AC90">
        <v>0</v>
      </c>
      <c r="AH90">
        <f t="shared" si="10"/>
        <v>1</v>
      </c>
      <c r="AJ90">
        <f t="shared" si="11"/>
        <v>1</v>
      </c>
    </row>
    <row r="91" spans="4:36" x14ac:dyDescent="0.2">
      <c r="D91" s="1">
        <f>ampliconDIVider!$A90</f>
        <v>28327131</v>
      </c>
      <c r="F91" s="1">
        <f>CRISPResso!$A90</f>
        <v>29538768</v>
      </c>
      <c r="P91">
        <v>0</v>
      </c>
      <c r="Q91">
        <v>0</v>
      </c>
      <c r="R91">
        <v>0</v>
      </c>
      <c r="S91">
        <v>1</v>
      </c>
      <c r="T91">
        <v>0</v>
      </c>
      <c r="U91">
        <v>2</v>
      </c>
      <c r="V91">
        <v>0</v>
      </c>
      <c r="W91">
        <v>0</v>
      </c>
      <c r="X91">
        <v>0</v>
      </c>
      <c r="Y91">
        <v>0</v>
      </c>
      <c r="Z91">
        <v>0</v>
      </c>
      <c r="AA91">
        <v>0</v>
      </c>
      <c r="AB91">
        <v>0</v>
      </c>
      <c r="AC91">
        <v>0</v>
      </c>
      <c r="AH91">
        <f t="shared" si="10"/>
        <v>1</v>
      </c>
      <c r="AJ91">
        <f t="shared" si="11"/>
        <v>0.5</v>
      </c>
    </row>
    <row r="92" spans="4:36" x14ac:dyDescent="0.2">
      <c r="D92" s="1">
        <f>ampliconDIVider!$A91</f>
        <v>28280001</v>
      </c>
      <c r="F92" s="1">
        <f>CRISPResso!$A91</f>
        <v>29500128</v>
      </c>
      <c r="P92">
        <v>0</v>
      </c>
      <c r="Q92">
        <v>0</v>
      </c>
      <c r="R92">
        <v>0</v>
      </c>
      <c r="S92">
        <v>1</v>
      </c>
      <c r="T92">
        <v>0</v>
      </c>
      <c r="U92">
        <v>1</v>
      </c>
      <c r="V92">
        <v>0</v>
      </c>
      <c r="W92">
        <v>0</v>
      </c>
      <c r="X92">
        <v>0</v>
      </c>
      <c r="Y92">
        <v>0</v>
      </c>
      <c r="Z92">
        <v>0</v>
      </c>
      <c r="AA92">
        <v>0</v>
      </c>
      <c r="AB92">
        <v>0</v>
      </c>
      <c r="AC92">
        <v>0</v>
      </c>
      <c r="AH92">
        <f t="shared" si="10"/>
        <v>1</v>
      </c>
      <c r="AJ92">
        <f t="shared" si="11"/>
        <v>1</v>
      </c>
    </row>
    <row r="93" spans="4:36" x14ac:dyDescent="0.2">
      <c r="D93" s="1">
        <f>ampliconDIVider!$A92</f>
        <v>28266911</v>
      </c>
      <c r="F93" s="1">
        <f>CRISPResso!$A92</f>
        <v>29474905</v>
      </c>
      <c r="P93">
        <v>0</v>
      </c>
      <c r="Q93">
        <v>0</v>
      </c>
      <c r="R93">
        <v>0</v>
      </c>
      <c r="S93">
        <v>1</v>
      </c>
      <c r="T93">
        <v>0</v>
      </c>
      <c r="U93">
        <v>1</v>
      </c>
      <c r="V93">
        <v>0</v>
      </c>
      <c r="W93">
        <v>0</v>
      </c>
      <c r="X93">
        <v>0</v>
      </c>
      <c r="Y93">
        <v>0</v>
      </c>
      <c r="Z93">
        <v>0</v>
      </c>
      <c r="AA93">
        <v>0</v>
      </c>
      <c r="AB93">
        <v>0</v>
      </c>
      <c r="AC93">
        <v>0</v>
      </c>
      <c r="AH93">
        <f t="shared" si="10"/>
        <v>1</v>
      </c>
      <c r="AJ93">
        <f t="shared" si="11"/>
        <v>1</v>
      </c>
    </row>
    <row r="94" spans="4:36" x14ac:dyDescent="0.2">
      <c r="D94" s="1">
        <f>ampliconDIVider!$A93</f>
        <v>28211501</v>
      </c>
      <c r="F94" s="1">
        <f>CRISPResso!$A93</f>
        <v>29386245</v>
      </c>
      <c r="P94">
        <v>0</v>
      </c>
      <c r="Q94">
        <v>0</v>
      </c>
      <c r="R94">
        <v>0</v>
      </c>
      <c r="S94">
        <v>1</v>
      </c>
      <c r="T94">
        <v>0</v>
      </c>
      <c r="U94">
        <v>1</v>
      </c>
      <c r="V94">
        <v>0</v>
      </c>
      <c r="W94">
        <v>0</v>
      </c>
      <c r="X94">
        <v>0</v>
      </c>
      <c r="Y94">
        <v>0</v>
      </c>
      <c r="Z94">
        <v>0</v>
      </c>
      <c r="AA94">
        <v>0</v>
      </c>
      <c r="AB94">
        <v>0</v>
      </c>
      <c r="AC94">
        <v>0</v>
      </c>
      <c r="AH94">
        <f t="shared" si="10"/>
        <v>1</v>
      </c>
      <c r="AJ94">
        <f t="shared" si="11"/>
        <v>1</v>
      </c>
    </row>
    <row r="95" spans="4:36" x14ac:dyDescent="0.2">
      <c r="D95" s="1">
        <f>ampliconDIVider!$A94</f>
        <v>28122559</v>
      </c>
      <c r="F95" s="1">
        <f>CRISPResso!$A94</f>
        <v>29346415</v>
      </c>
      <c r="P95">
        <v>0</v>
      </c>
      <c r="Q95">
        <v>0</v>
      </c>
      <c r="R95">
        <v>0</v>
      </c>
      <c r="S95">
        <v>1</v>
      </c>
      <c r="T95">
        <v>0</v>
      </c>
      <c r="U95">
        <v>2</v>
      </c>
      <c r="V95">
        <v>0</v>
      </c>
      <c r="W95">
        <v>0</v>
      </c>
      <c r="X95">
        <v>0</v>
      </c>
      <c r="Y95">
        <v>0</v>
      </c>
      <c r="Z95">
        <v>0</v>
      </c>
      <c r="AA95">
        <v>0</v>
      </c>
      <c r="AB95">
        <v>0</v>
      </c>
      <c r="AC95">
        <v>0</v>
      </c>
      <c r="AH95">
        <f t="shared" si="10"/>
        <v>1</v>
      </c>
      <c r="AJ95">
        <f t="shared" si="11"/>
        <v>0.5</v>
      </c>
    </row>
    <row r="96" spans="4:36" x14ac:dyDescent="0.2">
      <c r="D96" s="1">
        <f>ampliconDIVider!$A95</f>
        <v>28040780</v>
      </c>
      <c r="F96" s="1">
        <f>CRISPResso!$A95</f>
        <v>29279867</v>
      </c>
      <c r="P96">
        <v>0</v>
      </c>
      <c r="Q96">
        <v>0</v>
      </c>
      <c r="R96">
        <v>0</v>
      </c>
      <c r="S96">
        <v>1</v>
      </c>
      <c r="T96">
        <v>0</v>
      </c>
      <c r="U96">
        <v>1</v>
      </c>
      <c r="V96">
        <v>0</v>
      </c>
      <c r="W96">
        <v>0</v>
      </c>
      <c r="X96">
        <v>0</v>
      </c>
      <c r="Y96">
        <v>0</v>
      </c>
      <c r="Z96">
        <v>0</v>
      </c>
      <c r="AA96">
        <v>0</v>
      </c>
      <c r="AB96">
        <v>0</v>
      </c>
      <c r="AC96">
        <v>0</v>
      </c>
      <c r="AH96">
        <f t="shared" si="10"/>
        <v>1</v>
      </c>
      <c r="AJ96">
        <f t="shared" si="11"/>
        <v>1</v>
      </c>
    </row>
    <row r="97" spans="4:36" x14ac:dyDescent="0.2">
      <c r="D97" s="1">
        <f>ampliconDIVider!$A96</f>
        <v>27895053</v>
      </c>
      <c r="F97" s="1">
        <f>CRISPResso!$A96</f>
        <v>29239838</v>
      </c>
      <c r="P97">
        <v>0</v>
      </c>
      <c r="Q97">
        <v>0</v>
      </c>
      <c r="R97">
        <v>0</v>
      </c>
      <c r="S97">
        <v>1</v>
      </c>
      <c r="T97">
        <v>0</v>
      </c>
      <c r="U97">
        <v>1</v>
      </c>
      <c r="V97">
        <v>0</v>
      </c>
      <c r="W97">
        <v>0</v>
      </c>
      <c r="X97">
        <v>0</v>
      </c>
      <c r="Y97">
        <v>0</v>
      </c>
      <c r="Z97">
        <v>0</v>
      </c>
      <c r="AA97">
        <v>0</v>
      </c>
      <c r="AB97">
        <v>0</v>
      </c>
      <c r="AC97">
        <v>0</v>
      </c>
      <c r="AH97">
        <f t="shared" si="10"/>
        <v>1</v>
      </c>
      <c r="AJ97">
        <f t="shared" si="11"/>
        <v>1</v>
      </c>
    </row>
    <row r="98" spans="4:36" x14ac:dyDescent="0.2">
      <c r="D98" s="1">
        <f>ampliconDIVider!$A97</f>
        <v>27836208</v>
      </c>
      <c r="F98" s="1">
        <f>CRISPResso!$A97</f>
        <v>29234012</v>
      </c>
      <c r="P98">
        <v>0</v>
      </c>
      <c r="Q98">
        <v>0</v>
      </c>
      <c r="R98">
        <v>0</v>
      </c>
      <c r="S98">
        <v>1</v>
      </c>
      <c r="T98">
        <v>0</v>
      </c>
      <c r="U98">
        <v>1</v>
      </c>
      <c r="V98">
        <v>0</v>
      </c>
      <c r="W98">
        <v>0</v>
      </c>
      <c r="X98">
        <v>0</v>
      </c>
      <c r="Y98">
        <v>0</v>
      </c>
      <c r="Z98">
        <v>0</v>
      </c>
      <c r="AA98">
        <v>0</v>
      </c>
      <c r="AB98">
        <v>0</v>
      </c>
      <c r="AC98">
        <v>0</v>
      </c>
      <c r="AH98">
        <f t="shared" si="10"/>
        <v>1</v>
      </c>
      <c r="AJ98">
        <f t="shared" si="11"/>
        <v>1</v>
      </c>
    </row>
    <row r="99" spans="4:36" x14ac:dyDescent="0.2">
      <c r="D99" s="1">
        <f>ampliconDIVider!$A98</f>
        <v>27809318</v>
      </c>
      <c r="F99" s="1">
        <f>CRISPResso!$A98</f>
        <v>29198524</v>
      </c>
      <c r="P99">
        <v>0</v>
      </c>
      <c r="Q99">
        <v>0</v>
      </c>
      <c r="R99">
        <v>0</v>
      </c>
      <c r="S99">
        <v>1</v>
      </c>
      <c r="T99">
        <v>0</v>
      </c>
      <c r="U99">
        <v>1</v>
      </c>
      <c r="V99">
        <v>0</v>
      </c>
      <c r="W99">
        <v>0</v>
      </c>
      <c r="X99">
        <v>0</v>
      </c>
      <c r="Y99">
        <v>0</v>
      </c>
      <c r="Z99">
        <v>0</v>
      </c>
      <c r="AA99">
        <v>0</v>
      </c>
      <c r="AB99">
        <v>0</v>
      </c>
      <c r="AC99">
        <v>0</v>
      </c>
      <c r="AH99">
        <f t="shared" si="10"/>
        <v>1</v>
      </c>
      <c r="AJ99">
        <f t="shared" si="11"/>
        <v>1</v>
      </c>
    </row>
    <row r="100" spans="4:36" x14ac:dyDescent="0.2">
      <c r="D100" s="1">
        <f>ampliconDIVider!$A99</f>
        <v>27807677</v>
      </c>
      <c r="F100" s="1">
        <f>CRISPResso!$A99</f>
        <v>29187645</v>
      </c>
      <c r="P100">
        <v>0</v>
      </c>
      <c r="Q100">
        <v>0</v>
      </c>
      <c r="R100">
        <v>0</v>
      </c>
      <c r="S100">
        <v>1</v>
      </c>
      <c r="T100">
        <v>0</v>
      </c>
      <c r="U100">
        <v>1</v>
      </c>
      <c r="V100">
        <v>0</v>
      </c>
      <c r="W100">
        <v>0</v>
      </c>
      <c r="X100">
        <v>0</v>
      </c>
      <c r="Y100">
        <v>0</v>
      </c>
      <c r="Z100">
        <v>0</v>
      </c>
      <c r="AA100">
        <v>0</v>
      </c>
      <c r="AB100">
        <v>0</v>
      </c>
      <c r="AC100">
        <v>0</v>
      </c>
      <c r="AH100">
        <f t="shared" si="10"/>
        <v>1</v>
      </c>
      <c r="AJ100">
        <f t="shared" si="11"/>
        <v>1</v>
      </c>
    </row>
    <row r="101" spans="4:36" x14ac:dyDescent="0.2">
      <c r="D101" s="1">
        <f>ampliconDIVider!$A100</f>
        <v>27795824</v>
      </c>
      <c r="F101" s="1">
        <f>CRISPResso!$A100</f>
        <v>29153843</v>
      </c>
      <c r="P101">
        <v>0</v>
      </c>
      <c r="Q101">
        <v>0</v>
      </c>
      <c r="R101">
        <v>0</v>
      </c>
      <c r="S101">
        <v>1</v>
      </c>
      <c r="T101">
        <v>0</v>
      </c>
      <c r="U101">
        <v>1</v>
      </c>
      <c r="V101">
        <v>0</v>
      </c>
      <c r="W101">
        <v>0</v>
      </c>
      <c r="X101">
        <v>0</v>
      </c>
      <c r="Y101">
        <v>0</v>
      </c>
      <c r="Z101">
        <v>0</v>
      </c>
      <c r="AA101">
        <v>0</v>
      </c>
      <c r="AB101">
        <v>0</v>
      </c>
      <c r="AC101">
        <v>0</v>
      </c>
      <c r="AH101">
        <f t="shared" si="10"/>
        <v>1</v>
      </c>
      <c r="AJ101">
        <f t="shared" si="11"/>
        <v>1</v>
      </c>
    </row>
    <row r="102" spans="4:36" x14ac:dyDescent="0.2">
      <c r="D102" s="1">
        <f>ampliconDIVider!$A101</f>
        <v>27680290</v>
      </c>
      <c r="F102" s="1">
        <f>CRISPResso!$A101</f>
        <v>29016680</v>
      </c>
      <c r="P102">
        <v>0</v>
      </c>
      <c r="Q102">
        <v>0</v>
      </c>
      <c r="R102">
        <v>0</v>
      </c>
      <c r="S102">
        <v>1</v>
      </c>
      <c r="T102">
        <v>0</v>
      </c>
      <c r="U102">
        <v>1</v>
      </c>
      <c r="V102">
        <v>0</v>
      </c>
      <c r="W102">
        <v>0</v>
      </c>
      <c r="X102">
        <v>0</v>
      </c>
      <c r="Y102">
        <v>0</v>
      </c>
      <c r="Z102">
        <v>0</v>
      </c>
      <c r="AA102">
        <v>0</v>
      </c>
      <c r="AB102">
        <v>0</v>
      </c>
      <c r="AC102">
        <v>0</v>
      </c>
      <c r="AH102">
        <f t="shared" si="10"/>
        <v>1</v>
      </c>
      <c r="AJ102">
        <f t="shared" si="11"/>
        <v>1</v>
      </c>
    </row>
    <row r="103" spans="4:36" x14ac:dyDescent="0.2">
      <c r="D103" s="1">
        <f>ampliconDIVider!$A102</f>
        <v>27614091</v>
      </c>
      <c r="F103" s="1">
        <f>CRISPResso!$A102</f>
        <v>28918053</v>
      </c>
      <c r="P103">
        <v>0</v>
      </c>
      <c r="Q103">
        <v>0</v>
      </c>
      <c r="R103">
        <v>0</v>
      </c>
      <c r="S103">
        <v>1</v>
      </c>
      <c r="T103">
        <v>0</v>
      </c>
      <c r="U103">
        <v>1</v>
      </c>
      <c r="V103">
        <v>0</v>
      </c>
      <c r="W103">
        <v>0</v>
      </c>
      <c r="X103">
        <v>0</v>
      </c>
      <c r="Y103">
        <v>0</v>
      </c>
      <c r="Z103">
        <v>0</v>
      </c>
      <c r="AA103">
        <v>0</v>
      </c>
      <c r="AB103">
        <v>0</v>
      </c>
      <c r="AC103">
        <v>0</v>
      </c>
      <c r="AH103">
        <f t="shared" si="10"/>
        <v>1</v>
      </c>
      <c r="AJ103">
        <f t="shared" si="11"/>
        <v>1</v>
      </c>
    </row>
    <row r="104" spans="4:36" x14ac:dyDescent="0.2">
      <c r="D104" s="1">
        <f>ampliconDIVider!$A103</f>
        <v>27572667</v>
      </c>
      <c r="F104" s="1">
        <f>CRISPResso!$A103</f>
        <v>28883826</v>
      </c>
      <c r="P104">
        <v>0</v>
      </c>
      <c r="Q104">
        <v>0</v>
      </c>
      <c r="R104">
        <v>0</v>
      </c>
      <c r="S104">
        <v>1</v>
      </c>
      <c r="T104">
        <v>0</v>
      </c>
      <c r="U104">
        <v>1</v>
      </c>
      <c r="V104">
        <v>0</v>
      </c>
      <c r="W104">
        <v>0</v>
      </c>
      <c r="X104">
        <v>0</v>
      </c>
      <c r="Y104">
        <v>0</v>
      </c>
      <c r="Z104">
        <v>0</v>
      </c>
      <c r="AA104">
        <v>0</v>
      </c>
      <c r="AB104">
        <v>0</v>
      </c>
      <c r="AC104">
        <v>0</v>
      </c>
      <c r="AH104">
        <f t="shared" si="10"/>
        <v>1</v>
      </c>
      <c r="AJ104">
        <f t="shared" si="11"/>
        <v>1</v>
      </c>
    </row>
    <row r="105" spans="4:36" x14ac:dyDescent="0.2">
      <c r="D105" s="1">
        <f>ampliconDIVider!$A104</f>
        <v>27532820</v>
      </c>
      <c r="F105" s="1">
        <f>CRISPResso!$A104</f>
        <v>28840077</v>
      </c>
      <c r="P105">
        <v>0</v>
      </c>
      <c r="Q105">
        <v>0</v>
      </c>
      <c r="R105">
        <v>0</v>
      </c>
      <c r="S105">
        <v>1</v>
      </c>
      <c r="T105">
        <v>0</v>
      </c>
      <c r="U105">
        <v>1</v>
      </c>
      <c r="V105">
        <v>0</v>
      </c>
      <c r="W105">
        <v>0</v>
      </c>
      <c r="X105">
        <v>0</v>
      </c>
      <c r="Y105">
        <v>0</v>
      </c>
      <c r="Z105">
        <v>0</v>
      </c>
      <c r="AA105">
        <v>0</v>
      </c>
      <c r="AB105">
        <v>0</v>
      </c>
      <c r="AC105">
        <v>0</v>
      </c>
      <c r="AH105">
        <f t="shared" si="10"/>
        <v>1</v>
      </c>
      <c r="AJ105">
        <f t="shared" si="11"/>
        <v>1</v>
      </c>
    </row>
    <row r="106" spans="4:36" x14ac:dyDescent="0.2">
      <c r="D106" s="1">
        <f>ampliconDIVider!$A105</f>
        <v>27469250</v>
      </c>
      <c r="F106" s="1">
        <f>CRISPResso!$A105</f>
        <v>28785016</v>
      </c>
      <c r="P106">
        <v>0</v>
      </c>
      <c r="Q106">
        <v>0</v>
      </c>
      <c r="R106">
        <v>0</v>
      </c>
      <c r="S106">
        <v>1</v>
      </c>
      <c r="T106">
        <v>0</v>
      </c>
      <c r="U106">
        <v>1</v>
      </c>
      <c r="V106">
        <v>0</v>
      </c>
      <c r="W106">
        <v>0</v>
      </c>
      <c r="X106">
        <v>0</v>
      </c>
      <c r="Y106">
        <v>0</v>
      </c>
      <c r="Z106">
        <v>0</v>
      </c>
      <c r="AA106">
        <v>0</v>
      </c>
      <c r="AB106">
        <v>0</v>
      </c>
      <c r="AC106">
        <v>0</v>
      </c>
      <c r="AH106">
        <f t="shared" si="10"/>
        <v>1</v>
      </c>
      <c r="AJ106">
        <f t="shared" si="11"/>
        <v>1</v>
      </c>
    </row>
    <row r="107" spans="4:36" x14ac:dyDescent="0.2">
      <c r="D107" s="1">
        <f>ampliconDIVider!$A106</f>
        <v>27461955</v>
      </c>
      <c r="F107" s="1">
        <f>CRISPResso!$A106</f>
        <v>28757433</v>
      </c>
      <c r="P107">
        <v>0</v>
      </c>
      <c r="Q107">
        <v>0</v>
      </c>
      <c r="R107">
        <v>0</v>
      </c>
      <c r="S107">
        <v>3</v>
      </c>
      <c r="T107">
        <v>0</v>
      </c>
      <c r="U107">
        <v>1</v>
      </c>
      <c r="V107">
        <v>0</v>
      </c>
      <c r="W107">
        <v>0</v>
      </c>
      <c r="X107">
        <v>0</v>
      </c>
      <c r="Y107">
        <v>0</v>
      </c>
      <c r="Z107">
        <v>0</v>
      </c>
      <c r="AA107">
        <v>0</v>
      </c>
      <c r="AB107">
        <v>0</v>
      </c>
      <c r="AC107">
        <v>0</v>
      </c>
      <c r="AH107">
        <f t="shared" si="10"/>
        <v>0.33333333333333331</v>
      </c>
      <c r="AJ107">
        <f t="shared" si="11"/>
        <v>1</v>
      </c>
    </row>
    <row r="108" spans="4:36" x14ac:dyDescent="0.2">
      <c r="D108" s="1">
        <f>ampliconDIVider!$A107</f>
        <v>27425195</v>
      </c>
      <c r="F108" s="1">
        <f>CRISPResso!$A107</f>
        <v>28691711</v>
      </c>
      <c r="P108">
        <v>0</v>
      </c>
      <c r="Q108">
        <v>0</v>
      </c>
      <c r="R108">
        <v>0</v>
      </c>
      <c r="S108">
        <v>1</v>
      </c>
      <c r="T108">
        <v>0</v>
      </c>
      <c r="U108">
        <v>1</v>
      </c>
      <c r="V108">
        <v>0</v>
      </c>
      <c r="W108">
        <v>0</v>
      </c>
      <c r="X108">
        <v>0</v>
      </c>
      <c r="Y108">
        <v>0</v>
      </c>
      <c r="Z108">
        <v>0</v>
      </c>
      <c r="AA108">
        <v>0</v>
      </c>
      <c r="AB108">
        <v>0</v>
      </c>
      <c r="AC108">
        <v>0</v>
      </c>
      <c r="AH108">
        <f t="shared" si="10"/>
        <v>1</v>
      </c>
      <c r="AJ108">
        <f t="shared" si="11"/>
        <v>1</v>
      </c>
    </row>
    <row r="109" spans="4:36" x14ac:dyDescent="0.2">
      <c r="D109" s="1">
        <f>ampliconDIVider!$A108</f>
        <v>27404876</v>
      </c>
      <c r="F109" s="1">
        <f>CRISPResso!$A108</f>
        <v>28453368</v>
      </c>
      <c r="P109">
        <v>0</v>
      </c>
      <c r="Q109">
        <v>0</v>
      </c>
      <c r="R109">
        <v>0</v>
      </c>
      <c r="S109">
        <v>3</v>
      </c>
      <c r="T109">
        <v>0</v>
      </c>
      <c r="U109">
        <v>1</v>
      </c>
      <c r="V109">
        <v>0</v>
      </c>
      <c r="W109">
        <v>0</v>
      </c>
      <c r="X109">
        <v>0</v>
      </c>
      <c r="Y109">
        <v>0</v>
      </c>
      <c r="Z109">
        <v>0</v>
      </c>
      <c r="AA109">
        <v>0</v>
      </c>
      <c r="AB109">
        <v>0</v>
      </c>
      <c r="AC109">
        <v>0</v>
      </c>
      <c r="AH109">
        <f t="shared" si="10"/>
        <v>0.33333333333333331</v>
      </c>
      <c r="AJ109">
        <f t="shared" si="11"/>
        <v>1</v>
      </c>
    </row>
    <row r="110" spans="4:36" x14ac:dyDescent="0.2">
      <c r="D110" s="1">
        <f>ampliconDIVider!$A109</f>
        <v>27404092</v>
      </c>
      <c r="F110" s="1">
        <f>CRISPResso!$A109</f>
        <v>28444193</v>
      </c>
      <c r="P110">
        <v>0</v>
      </c>
      <c r="Q110">
        <v>0</v>
      </c>
      <c r="R110">
        <v>0</v>
      </c>
      <c r="S110">
        <v>1</v>
      </c>
      <c r="T110">
        <v>0</v>
      </c>
      <c r="U110">
        <v>1</v>
      </c>
      <c r="V110">
        <v>0</v>
      </c>
      <c r="W110">
        <v>0</v>
      </c>
      <c r="X110">
        <v>0</v>
      </c>
      <c r="Y110">
        <v>0</v>
      </c>
      <c r="Z110">
        <v>0</v>
      </c>
      <c r="AA110">
        <v>0</v>
      </c>
      <c r="AB110">
        <v>0</v>
      </c>
      <c r="AC110">
        <v>0</v>
      </c>
      <c r="AH110">
        <f t="shared" si="10"/>
        <v>1</v>
      </c>
      <c r="AJ110">
        <f t="shared" si="11"/>
        <v>1</v>
      </c>
    </row>
    <row r="111" spans="4:36" x14ac:dyDescent="0.2">
      <c r="D111" s="1">
        <f>ampliconDIVider!$A110</f>
        <v>27401686</v>
      </c>
      <c r="F111" s="1">
        <f>CRISPResso!$A110</f>
        <v>28410976</v>
      </c>
      <c r="P111">
        <v>0</v>
      </c>
      <c r="Q111">
        <v>0</v>
      </c>
      <c r="R111">
        <v>0</v>
      </c>
      <c r="S111">
        <v>1</v>
      </c>
      <c r="T111">
        <v>0</v>
      </c>
      <c r="U111">
        <v>1</v>
      </c>
      <c r="V111">
        <v>0</v>
      </c>
      <c r="W111">
        <v>0</v>
      </c>
      <c r="X111">
        <v>0</v>
      </c>
      <c r="Y111">
        <v>0</v>
      </c>
      <c r="Z111">
        <v>0</v>
      </c>
      <c r="AA111">
        <v>0</v>
      </c>
      <c r="AB111">
        <v>0</v>
      </c>
      <c r="AC111">
        <v>0</v>
      </c>
      <c r="AH111">
        <f t="shared" si="10"/>
        <v>1</v>
      </c>
      <c r="AJ111">
        <f t="shared" si="11"/>
        <v>1</v>
      </c>
    </row>
    <row r="112" spans="4:36" x14ac:dyDescent="0.2">
      <c r="D112" s="1">
        <f>ampliconDIVider!$A111</f>
        <v>27385011</v>
      </c>
      <c r="F112" s="1">
        <f>CRISPResso!$A111</f>
        <v>28374058</v>
      </c>
      <c r="P112">
        <v>0</v>
      </c>
      <c r="Q112">
        <v>0</v>
      </c>
      <c r="R112">
        <v>0</v>
      </c>
      <c r="S112">
        <v>1</v>
      </c>
      <c r="T112">
        <v>0</v>
      </c>
      <c r="U112">
        <v>4</v>
      </c>
      <c r="V112">
        <v>0</v>
      </c>
      <c r="W112">
        <v>0</v>
      </c>
      <c r="X112">
        <v>0</v>
      </c>
      <c r="Y112">
        <v>0</v>
      </c>
      <c r="Z112">
        <v>0</v>
      </c>
      <c r="AA112">
        <v>0</v>
      </c>
      <c r="AB112">
        <v>0</v>
      </c>
      <c r="AC112">
        <v>0</v>
      </c>
      <c r="AH112">
        <f t="shared" si="10"/>
        <v>1</v>
      </c>
      <c r="AJ112">
        <f t="shared" si="11"/>
        <v>0.25</v>
      </c>
    </row>
    <row r="113" spans="4:36" x14ac:dyDescent="0.2">
      <c r="D113" s="1">
        <f>ampliconDIVider!$A112</f>
        <v>27384023</v>
      </c>
      <c r="F113" s="1">
        <f>CRISPResso!$A112</f>
        <v>28356340</v>
      </c>
      <c r="P113">
        <v>0</v>
      </c>
      <c r="Q113">
        <v>0</v>
      </c>
      <c r="R113">
        <v>0</v>
      </c>
      <c r="S113">
        <v>1</v>
      </c>
      <c r="T113">
        <v>0</v>
      </c>
      <c r="U113">
        <v>1</v>
      </c>
      <c r="V113">
        <v>0</v>
      </c>
      <c r="W113">
        <v>0</v>
      </c>
      <c r="X113">
        <v>0</v>
      </c>
      <c r="Y113">
        <v>0</v>
      </c>
      <c r="Z113">
        <v>0</v>
      </c>
      <c r="AA113">
        <v>0</v>
      </c>
      <c r="AB113">
        <v>0</v>
      </c>
      <c r="AC113">
        <v>0</v>
      </c>
      <c r="AH113">
        <f t="shared" si="10"/>
        <v>1</v>
      </c>
      <c r="AJ113">
        <f t="shared" si="11"/>
        <v>1</v>
      </c>
    </row>
    <row r="114" spans="4:36" x14ac:dyDescent="0.2">
      <c r="D114" s="1">
        <f>ampliconDIVider!$A113</f>
        <v>27380939</v>
      </c>
      <c r="F114" s="1">
        <f>CRISPResso!$A113</f>
        <v>28351759</v>
      </c>
      <c r="P114">
        <v>0</v>
      </c>
      <c r="Q114">
        <v>0</v>
      </c>
      <c r="R114">
        <v>0</v>
      </c>
      <c r="S114">
        <v>1</v>
      </c>
      <c r="T114">
        <v>0</v>
      </c>
      <c r="U114">
        <v>1</v>
      </c>
      <c r="V114">
        <v>0</v>
      </c>
      <c r="W114">
        <v>0</v>
      </c>
      <c r="X114">
        <v>0</v>
      </c>
      <c r="Y114">
        <v>0</v>
      </c>
      <c r="Z114">
        <v>0</v>
      </c>
      <c r="AA114">
        <v>0</v>
      </c>
      <c r="AB114">
        <v>0</v>
      </c>
      <c r="AC114">
        <v>0</v>
      </c>
      <c r="AH114">
        <f t="shared" si="10"/>
        <v>1</v>
      </c>
      <c r="AJ114">
        <f t="shared" si="11"/>
        <v>1</v>
      </c>
    </row>
    <row r="115" spans="4:36" x14ac:dyDescent="0.2">
      <c r="D115" s="1">
        <f>ampliconDIVider!$A114</f>
        <v>27335817</v>
      </c>
      <c r="F115" s="1">
        <f>CRISPResso!$A114</f>
        <v>28345006</v>
      </c>
      <c r="P115">
        <v>0</v>
      </c>
      <c r="Q115">
        <v>0</v>
      </c>
      <c r="R115">
        <v>0</v>
      </c>
      <c r="S115">
        <v>1</v>
      </c>
      <c r="T115">
        <v>0</v>
      </c>
      <c r="U115">
        <v>1</v>
      </c>
      <c r="V115">
        <v>0</v>
      </c>
      <c r="W115">
        <v>0</v>
      </c>
      <c r="X115">
        <v>0</v>
      </c>
      <c r="Y115">
        <v>0</v>
      </c>
      <c r="Z115">
        <v>0</v>
      </c>
      <c r="AA115">
        <v>0</v>
      </c>
      <c r="AB115">
        <v>0</v>
      </c>
      <c r="AC115">
        <v>0</v>
      </c>
      <c r="AH115">
        <f t="shared" si="10"/>
        <v>1</v>
      </c>
      <c r="AJ115">
        <f t="shared" si="11"/>
        <v>1</v>
      </c>
    </row>
    <row r="116" spans="4:36" x14ac:dyDescent="0.2">
      <c r="D116" s="1">
        <f>ampliconDIVider!$A115</f>
        <v>27258160</v>
      </c>
      <c r="F116" s="1">
        <f>CRISPResso!$A115</f>
        <v>28292896</v>
      </c>
      <c r="P116">
        <v>0</v>
      </c>
      <c r="Q116">
        <v>0</v>
      </c>
      <c r="R116">
        <v>0</v>
      </c>
      <c r="S116">
        <v>1</v>
      </c>
      <c r="T116">
        <v>0</v>
      </c>
      <c r="U116">
        <v>1</v>
      </c>
      <c r="V116">
        <v>0</v>
      </c>
      <c r="W116">
        <v>0</v>
      </c>
      <c r="X116">
        <v>0</v>
      </c>
      <c r="Y116">
        <v>0</v>
      </c>
      <c r="Z116">
        <v>0</v>
      </c>
      <c r="AA116">
        <v>0</v>
      </c>
      <c r="AB116">
        <v>0</v>
      </c>
      <c r="AC116">
        <v>0</v>
      </c>
      <c r="AH116">
        <f t="shared" si="10"/>
        <v>1</v>
      </c>
      <c r="AJ116">
        <f t="shared" si="11"/>
        <v>1</v>
      </c>
    </row>
    <row r="117" spans="4:36" x14ac:dyDescent="0.2">
      <c r="D117" s="1">
        <f>ampliconDIVider!$A116</f>
        <v>27210042</v>
      </c>
      <c r="F117" s="1">
        <f>CRISPResso!$A116</f>
        <v>28291770</v>
      </c>
      <c r="P117">
        <v>0</v>
      </c>
      <c r="Q117">
        <v>0</v>
      </c>
      <c r="R117">
        <v>0</v>
      </c>
      <c r="S117">
        <v>1</v>
      </c>
      <c r="T117">
        <v>0</v>
      </c>
      <c r="U117">
        <v>1</v>
      </c>
      <c r="V117">
        <v>0</v>
      </c>
      <c r="W117">
        <v>0</v>
      </c>
      <c r="X117">
        <v>0</v>
      </c>
      <c r="Y117">
        <v>0</v>
      </c>
      <c r="Z117">
        <v>0</v>
      </c>
      <c r="AA117">
        <v>0</v>
      </c>
      <c r="AB117">
        <v>0</v>
      </c>
      <c r="AC117">
        <v>0</v>
      </c>
      <c r="AH117">
        <f t="shared" si="10"/>
        <v>1</v>
      </c>
      <c r="AJ117">
        <f t="shared" si="11"/>
        <v>1</v>
      </c>
    </row>
    <row r="118" spans="4:36" x14ac:dyDescent="0.2">
      <c r="D118" s="1">
        <f>ampliconDIVider!$A117</f>
        <v>27016469</v>
      </c>
      <c r="F118" s="1">
        <f>CRISPResso!$A117</f>
        <v>28264986</v>
      </c>
      <c r="P118">
        <v>0</v>
      </c>
      <c r="Q118">
        <v>0</v>
      </c>
      <c r="R118">
        <v>0</v>
      </c>
      <c r="S118">
        <v>1</v>
      </c>
      <c r="T118">
        <v>0</v>
      </c>
      <c r="U118">
        <v>1</v>
      </c>
      <c r="V118">
        <v>0</v>
      </c>
      <c r="W118">
        <v>0</v>
      </c>
      <c r="X118">
        <v>0</v>
      </c>
      <c r="Y118">
        <v>0</v>
      </c>
      <c r="Z118">
        <v>0</v>
      </c>
      <c r="AA118">
        <v>0</v>
      </c>
      <c r="AB118">
        <v>0</v>
      </c>
      <c r="AC118">
        <v>0</v>
      </c>
      <c r="AH118">
        <f t="shared" si="10"/>
        <v>1</v>
      </c>
      <c r="AJ118">
        <f t="shared" si="11"/>
        <v>1</v>
      </c>
    </row>
    <row r="119" spans="4:36" x14ac:dyDescent="0.2">
      <c r="D119" s="1">
        <f>ampliconDIVider!$A118</f>
        <v>27014075</v>
      </c>
      <c r="F119" s="1">
        <f>CRISPResso!$A118</f>
        <v>28218758</v>
      </c>
      <c r="P119">
        <v>0</v>
      </c>
      <c r="Q119">
        <v>0</v>
      </c>
      <c r="R119">
        <v>0</v>
      </c>
      <c r="S119">
        <v>1</v>
      </c>
      <c r="T119">
        <v>0</v>
      </c>
      <c r="U119">
        <v>1</v>
      </c>
      <c r="V119">
        <v>0</v>
      </c>
      <c r="W119">
        <v>0</v>
      </c>
      <c r="X119">
        <v>0</v>
      </c>
      <c r="Y119">
        <v>0</v>
      </c>
      <c r="Z119">
        <v>0</v>
      </c>
      <c r="AA119">
        <v>0</v>
      </c>
      <c r="AB119">
        <v>0</v>
      </c>
      <c r="AC119">
        <v>0</v>
      </c>
      <c r="AH119">
        <f t="shared" si="10"/>
        <v>1</v>
      </c>
      <c r="AJ119">
        <f t="shared" si="11"/>
        <v>1</v>
      </c>
    </row>
    <row r="120" spans="4:36" x14ac:dyDescent="0.2">
      <c r="D120" s="1">
        <f>ampliconDIVider!$A119</f>
        <v>27009152</v>
      </c>
      <c r="F120" s="1">
        <f>CRISPResso!$A119</f>
        <v>28195574</v>
      </c>
      <c r="P120">
        <v>0</v>
      </c>
      <c r="Q120">
        <v>0</v>
      </c>
      <c r="R120">
        <v>0</v>
      </c>
      <c r="S120">
        <v>1</v>
      </c>
      <c r="T120">
        <v>0</v>
      </c>
      <c r="U120">
        <v>1</v>
      </c>
      <c r="V120">
        <v>0</v>
      </c>
      <c r="W120">
        <v>0</v>
      </c>
      <c r="X120">
        <v>0</v>
      </c>
      <c r="Y120">
        <v>0</v>
      </c>
      <c r="Z120">
        <v>0</v>
      </c>
      <c r="AA120">
        <v>0</v>
      </c>
      <c r="AB120">
        <v>0</v>
      </c>
      <c r="AC120">
        <v>0</v>
      </c>
      <c r="AH120">
        <f t="shared" si="10"/>
        <v>1</v>
      </c>
      <c r="AJ120">
        <f t="shared" si="11"/>
        <v>1</v>
      </c>
    </row>
    <row r="121" spans="4:36" x14ac:dyDescent="0.2">
      <c r="D121" s="1">
        <f>ampliconDIVider!$A120</f>
        <v>26996507</v>
      </c>
      <c r="F121" s="1">
        <f>CRISPResso!$A120</f>
        <v>27723754</v>
      </c>
      <c r="P121">
        <v>0</v>
      </c>
      <c r="Q121">
        <v>0</v>
      </c>
      <c r="R121">
        <v>0</v>
      </c>
      <c r="S121">
        <v>1</v>
      </c>
      <c r="T121">
        <v>0</v>
      </c>
      <c r="U121">
        <v>1</v>
      </c>
      <c r="V121">
        <v>0</v>
      </c>
      <c r="W121">
        <v>0</v>
      </c>
      <c r="X121">
        <v>0</v>
      </c>
      <c r="Y121">
        <v>0</v>
      </c>
      <c r="Z121">
        <v>0</v>
      </c>
      <c r="AA121">
        <v>0</v>
      </c>
      <c r="AB121">
        <v>0</v>
      </c>
      <c r="AC121">
        <v>0</v>
      </c>
      <c r="AH121">
        <f t="shared" si="10"/>
        <v>1</v>
      </c>
      <c r="AJ121">
        <f t="shared" si="11"/>
        <v>1</v>
      </c>
    </row>
    <row r="122" spans="4:36" x14ac:dyDescent="0.2">
      <c r="D122" s="1">
        <f>ampliconDIVider!$A121</f>
        <v>26854857</v>
      </c>
      <c r="F122" s="1">
        <f>CRISPResso!$A121</f>
        <v>27559154</v>
      </c>
      <c r="P122">
        <v>0</v>
      </c>
      <c r="Q122">
        <v>0</v>
      </c>
      <c r="R122">
        <v>0</v>
      </c>
      <c r="S122">
        <v>1</v>
      </c>
      <c r="T122">
        <v>0</v>
      </c>
      <c r="U122">
        <v>4</v>
      </c>
      <c r="V122">
        <v>0</v>
      </c>
      <c r="W122">
        <v>0</v>
      </c>
      <c r="X122">
        <v>0</v>
      </c>
      <c r="Y122">
        <v>0</v>
      </c>
      <c r="Z122">
        <v>0</v>
      </c>
      <c r="AA122">
        <v>0</v>
      </c>
      <c r="AB122">
        <v>0</v>
      </c>
      <c r="AC122">
        <v>0</v>
      </c>
      <c r="AH122">
        <f t="shared" si="10"/>
        <v>1</v>
      </c>
      <c r="AJ122">
        <f t="shared" si="11"/>
        <v>0.25</v>
      </c>
    </row>
    <row r="123" spans="4:36" x14ac:dyDescent="0.2">
      <c r="D123" s="1">
        <f>ampliconDIVider!$A122</f>
        <v>26808208</v>
      </c>
      <c r="P123">
        <v>0</v>
      </c>
      <c r="Q123">
        <v>0</v>
      </c>
      <c r="R123">
        <v>0</v>
      </c>
      <c r="S123">
        <v>1</v>
      </c>
      <c r="T123">
        <v>0</v>
      </c>
      <c r="U123">
        <v>0</v>
      </c>
      <c r="V123">
        <v>0</v>
      </c>
      <c r="W123">
        <v>0</v>
      </c>
      <c r="X123">
        <v>0</v>
      </c>
      <c r="Y123">
        <v>0</v>
      </c>
      <c r="Z123">
        <v>0</v>
      </c>
      <c r="AA123">
        <v>0</v>
      </c>
      <c r="AB123">
        <v>0</v>
      </c>
      <c r="AC123">
        <v>0</v>
      </c>
      <c r="AH123">
        <f t="shared" si="10"/>
        <v>1</v>
      </c>
    </row>
    <row r="124" spans="4:36" x14ac:dyDescent="0.2">
      <c r="D124" s="1">
        <f>ampliconDIVider!$A123</f>
        <v>26716561</v>
      </c>
      <c r="P124">
        <v>0</v>
      </c>
      <c r="Q124">
        <v>0</v>
      </c>
      <c r="R124">
        <v>0</v>
      </c>
      <c r="S124">
        <v>1</v>
      </c>
      <c r="T124">
        <v>0</v>
      </c>
      <c r="U124">
        <v>0</v>
      </c>
      <c r="V124">
        <v>0</v>
      </c>
      <c r="W124">
        <v>0</v>
      </c>
      <c r="X124">
        <v>0</v>
      </c>
      <c r="Y124">
        <v>0</v>
      </c>
      <c r="Z124">
        <v>0</v>
      </c>
      <c r="AA124">
        <v>0</v>
      </c>
      <c r="AB124">
        <v>0</v>
      </c>
      <c r="AC124">
        <v>0</v>
      </c>
      <c r="AH124">
        <f t="shared" si="10"/>
        <v>1</v>
      </c>
    </row>
    <row r="125" spans="4:36" x14ac:dyDescent="0.2">
      <c r="D125" s="1">
        <f>ampliconDIVider!$A124</f>
        <v>26676479</v>
      </c>
      <c r="P125">
        <v>0</v>
      </c>
      <c r="Q125">
        <v>0</v>
      </c>
      <c r="R125">
        <v>0</v>
      </c>
      <c r="S125">
        <v>1</v>
      </c>
      <c r="T125">
        <v>0</v>
      </c>
      <c r="U125">
        <v>0</v>
      </c>
      <c r="V125">
        <v>0</v>
      </c>
      <c r="W125">
        <v>0</v>
      </c>
      <c r="X125">
        <v>0</v>
      </c>
      <c r="Y125">
        <v>0</v>
      </c>
      <c r="Z125">
        <v>0</v>
      </c>
      <c r="AA125">
        <v>0</v>
      </c>
      <c r="AB125">
        <v>0</v>
      </c>
      <c r="AC125">
        <v>0</v>
      </c>
      <c r="AH125">
        <f t="shared" si="10"/>
        <v>1</v>
      </c>
    </row>
    <row r="126" spans="4:36" x14ac:dyDescent="0.2">
      <c r="D126" s="1">
        <f>ampliconDIVider!$A125</f>
        <v>26630178</v>
      </c>
      <c r="P126">
        <v>0</v>
      </c>
      <c r="Q126">
        <v>0</v>
      </c>
      <c r="R126">
        <v>0</v>
      </c>
      <c r="S126">
        <v>1</v>
      </c>
      <c r="T126">
        <v>0</v>
      </c>
      <c r="U126">
        <v>0</v>
      </c>
      <c r="V126">
        <v>0</v>
      </c>
      <c r="W126">
        <v>0</v>
      </c>
      <c r="X126">
        <v>0</v>
      </c>
      <c r="Y126">
        <v>0</v>
      </c>
      <c r="Z126">
        <v>0</v>
      </c>
      <c r="AA126">
        <v>0</v>
      </c>
      <c r="AB126">
        <v>0</v>
      </c>
      <c r="AC126">
        <v>0</v>
      </c>
      <c r="AH126">
        <f t="shared" si="10"/>
        <v>1</v>
      </c>
    </row>
    <row r="127" spans="4:36" x14ac:dyDescent="0.2">
      <c r="D127" s="1">
        <f>ampliconDIVider!$A126</f>
        <v>26512123</v>
      </c>
      <c r="P127">
        <v>0</v>
      </c>
      <c r="Q127">
        <v>0</v>
      </c>
      <c r="R127">
        <v>0</v>
      </c>
      <c r="S127">
        <v>1</v>
      </c>
      <c r="T127">
        <v>0</v>
      </c>
      <c r="U127">
        <v>0</v>
      </c>
      <c r="V127">
        <v>0</v>
      </c>
      <c r="W127">
        <v>0</v>
      </c>
      <c r="X127">
        <v>0</v>
      </c>
      <c r="Y127">
        <v>0</v>
      </c>
      <c r="Z127">
        <v>0</v>
      </c>
      <c r="AA127">
        <v>0</v>
      </c>
      <c r="AB127">
        <v>0</v>
      </c>
      <c r="AC127">
        <v>0</v>
      </c>
      <c r="AH127">
        <f t="shared" si="10"/>
        <v>1</v>
      </c>
    </row>
    <row r="128" spans="4:36" x14ac:dyDescent="0.2">
      <c r="D128" s="1">
        <f>ampliconDIVider!$A127</f>
        <v>26494903</v>
      </c>
      <c r="P128">
        <v>0</v>
      </c>
      <c r="Q128">
        <v>0</v>
      </c>
      <c r="R128">
        <v>0</v>
      </c>
      <c r="S128">
        <v>1</v>
      </c>
      <c r="T128">
        <v>0</v>
      </c>
      <c r="U128">
        <v>0</v>
      </c>
      <c r="V128">
        <v>0</v>
      </c>
      <c r="W128">
        <v>0</v>
      </c>
      <c r="X128">
        <v>0</v>
      </c>
      <c r="Y128">
        <v>0</v>
      </c>
      <c r="Z128">
        <v>0</v>
      </c>
      <c r="AA128">
        <v>0</v>
      </c>
      <c r="AB128">
        <v>0</v>
      </c>
      <c r="AC128">
        <v>0</v>
      </c>
      <c r="AH128">
        <f t="shared" si="10"/>
        <v>1</v>
      </c>
    </row>
    <row r="129" spans="4:34" x14ac:dyDescent="0.2">
      <c r="D129" s="1">
        <f>ampliconDIVider!$A128</f>
        <v>26438539</v>
      </c>
      <c r="P129">
        <v>0</v>
      </c>
      <c r="Q129">
        <v>0</v>
      </c>
      <c r="R129">
        <v>0</v>
      </c>
      <c r="S129">
        <v>1</v>
      </c>
      <c r="T129">
        <v>0</v>
      </c>
      <c r="U129">
        <v>0</v>
      </c>
      <c r="V129">
        <v>0</v>
      </c>
      <c r="W129">
        <v>0</v>
      </c>
      <c r="X129">
        <v>0</v>
      </c>
      <c r="Y129">
        <v>0</v>
      </c>
      <c r="Z129">
        <v>0</v>
      </c>
      <c r="AA129">
        <v>0</v>
      </c>
      <c r="AB129">
        <v>0</v>
      </c>
      <c r="AC129">
        <v>0</v>
      </c>
      <c r="AH129">
        <f t="shared" si="10"/>
        <v>1</v>
      </c>
    </row>
    <row r="130" spans="4:34" x14ac:dyDescent="0.2">
      <c r="D130" s="1">
        <f>ampliconDIVider!$A129</f>
        <v>26322839</v>
      </c>
      <c r="P130">
        <v>0</v>
      </c>
      <c r="Q130">
        <v>0</v>
      </c>
      <c r="R130">
        <v>0</v>
      </c>
      <c r="S130">
        <v>1</v>
      </c>
      <c r="T130">
        <v>0</v>
      </c>
      <c r="U130">
        <v>0</v>
      </c>
      <c r="V130">
        <v>0</v>
      </c>
      <c r="W130">
        <v>0</v>
      </c>
      <c r="X130">
        <v>0</v>
      </c>
      <c r="Y130">
        <v>0</v>
      </c>
      <c r="Z130">
        <v>0</v>
      </c>
      <c r="AA130">
        <v>0</v>
      </c>
      <c r="AB130">
        <v>0</v>
      </c>
      <c r="AC130">
        <v>0</v>
      </c>
      <c r="AH130">
        <f t="shared" si="10"/>
        <v>1</v>
      </c>
    </row>
    <row r="131" spans="4:34" x14ac:dyDescent="0.2">
      <c r="D131" s="1">
        <f>ampliconDIVider!$A130</f>
        <v>26253739</v>
      </c>
      <c r="P131">
        <v>0</v>
      </c>
      <c r="Q131">
        <v>0</v>
      </c>
      <c r="R131">
        <v>0</v>
      </c>
      <c r="S131">
        <v>2</v>
      </c>
      <c r="T131">
        <v>0</v>
      </c>
      <c r="U131">
        <v>0</v>
      </c>
      <c r="V131">
        <v>0</v>
      </c>
      <c r="W131">
        <v>0</v>
      </c>
      <c r="X131">
        <v>0</v>
      </c>
      <c r="Y131">
        <v>0</v>
      </c>
      <c r="Z131">
        <v>0</v>
      </c>
      <c r="AA131">
        <v>0</v>
      </c>
      <c r="AB131">
        <v>0</v>
      </c>
      <c r="AC131">
        <v>0</v>
      </c>
      <c r="AH131">
        <f t="shared" si="10"/>
        <v>0.5</v>
      </c>
    </row>
    <row r="132" spans="4:34" x14ac:dyDescent="0.2">
      <c r="D132" s="1">
        <f>ampliconDIVider!$A131</f>
        <v>26251524</v>
      </c>
      <c r="P132">
        <v>0</v>
      </c>
      <c r="Q132">
        <v>0</v>
      </c>
      <c r="R132">
        <v>0</v>
      </c>
      <c r="S132">
        <v>1</v>
      </c>
      <c r="T132">
        <v>0</v>
      </c>
      <c r="U132">
        <v>0</v>
      </c>
      <c r="V132">
        <v>0</v>
      </c>
      <c r="W132">
        <v>0</v>
      </c>
      <c r="X132">
        <v>0</v>
      </c>
      <c r="Y132">
        <v>0</v>
      </c>
      <c r="Z132">
        <v>0</v>
      </c>
      <c r="AA132">
        <v>0</v>
      </c>
      <c r="AB132">
        <v>0</v>
      </c>
      <c r="AC132">
        <v>0</v>
      </c>
      <c r="AH132">
        <f t="shared" si="10"/>
        <v>1</v>
      </c>
    </row>
    <row r="133" spans="4:34" x14ac:dyDescent="0.2">
      <c r="D133" s="1">
        <f>ampliconDIVider!$A132</f>
        <v>25810455</v>
      </c>
      <c r="P133">
        <v>0</v>
      </c>
      <c r="Q133">
        <v>0</v>
      </c>
      <c r="R133">
        <v>0</v>
      </c>
      <c r="S133">
        <v>1</v>
      </c>
      <c r="T133">
        <v>0</v>
      </c>
      <c r="U133">
        <v>0</v>
      </c>
      <c r="V133">
        <v>0</v>
      </c>
      <c r="W133">
        <v>0</v>
      </c>
      <c r="X133">
        <v>0</v>
      </c>
      <c r="Y133">
        <v>0</v>
      </c>
      <c r="Z133">
        <v>0</v>
      </c>
      <c r="AA133">
        <v>0</v>
      </c>
      <c r="AB133">
        <v>0</v>
      </c>
      <c r="AC133">
        <v>0</v>
      </c>
      <c r="AH133">
        <f t="shared" si="10"/>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9F04-01D2-8E4D-8FDF-C548CFE59FC5}">
  <dimension ref="A1:N10"/>
  <sheetViews>
    <sheetView workbookViewId="0">
      <selection activeCell="N4" sqref="N4"/>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26057235</v>
      </c>
      <c r="B2" t="s">
        <v>2771</v>
      </c>
      <c r="C2" t="s">
        <v>2772</v>
      </c>
      <c r="D2" t="s">
        <v>2773</v>
      </c>
      <c r="E2" t="s">
        <v>2774</v>
      </c>
      <c r="F2" t="s">
        <v>2775</v>
      </c>
      <c r="G2">
        <v>2015</v>
      </c>
      <c r="H2" s="2">
        <v>42165</v>
      </c>
      <c r="K2" t="s">
        <v>2776</v>
      </c>
    </row>
    <row r="3" spans="1:14" x14ac:dyDescent="0.2">
      <c r="A3">
        <v>32139476</v>
      </c>
      <c r="B3" t="s">
        <v>2777</v>
      </c>
      <c r="C3" t="s">
        <v>2778</v>
      </c>
      <c r="D3" t="s">
        <v>2779</v>
      </c>
      <c r="E3" t="s">
        <v>2780</v>
      </c>
      <c r="F3" t="s">
        <v>2521</v>
      </c>
      <c r="G3">
        <v>2020</v>
      </c>
      <c r="H3" s="2">
        <v>43897</v>
      </c>
      <c r="I3" t="s">
        <v>2781</v>
      </c>
      <c r="K3" t="s">
        <v>2782</v>
      </c>
      <c r="M3" s="4">
        <v>2020</v>
      </c>
      <c r="N3" s="4">
        <f>COUNTIF($G$3:$G$958,2020)</f>
        <v>1</v>
      </c>
    </row>
    <row r="4" spans="1:14" x14ac:dyDescent="0.2">
      <c r="A4">
        <v>31877162</v>
      </c>
      <c r="B4" t="s">
        <v>179</v>
      </c>
      <c r="C4" t="s">
        <v>180</v>
      </c>
      <c r="D4" t="s">
        <v>181</v>
      </c>
      <c r="E4" t="s">
        <v>182</v>
      </c>
      <c r="F4" t="s">
        <v>183</v>
      </c>
      <c r="G4">
        <v>2019</v>
      </c>
      <c r="H4" s="2">
        <v>43826</v>
      </c>
      <c r="I4" t="s">
        <v>184</v>
      </c>
      <c r="K4" t="s">
        <v>185</v>
      </c>
      <c r="M4" s="4">
        <v>2019</v>
      </c>
      <c r="N4" s="4">
        <f>COUNTIF($G$3:$G$958,2019)</f>
        <v>1</v>
      </c>
    </row>
    <row r="5" spans="1:14" x14ac:dyDescent="0.2">
      <c r="A5">
        <v>31021199</v>
      </c>
      <c r="B5" t="s">
        <v>1358</v>
      </c>
      <c r="C5" t="s">
        <v>100</v>
      </c>
      <c r="D5" t="s">
        <v>1359</v>
      </c>
      <c r="E5" t="s">
        <v>1212</v>
      </c>
      <c r="F5" t="s">
        <v>1355</v>
      </c>
      <c r="G5">
        <v>2018</v>
      </c>
      <c r="H5" s="2">
        <v>43581</v>
      </c>
      <c r="I5" t="s">
        <v>1360</v>
      </c>
      <c r="K5" t="s">
        <v>1361</v>
      </c>
      <c r="M5" s="4">
        <v>2018</v>
      </c>
      <c r="N5" s="4">
        <f>COUNTIF($G$3:$G$958,2018)</f>
        <v>4</v>
      </c>
    </row>
    <row r="6" spans="1:14" x14ac:dyDescent="0.2">
      <c r="A6">
        <v>30532764</v>
      </c>
      <c r="B6" t="s">
        <v>2783</v>
      </c>
      <c r="C6" t="s">
        <v>2784</v>
      </c>
      <c r="D6" t="s">
        <v>2785</v>
      </c>
      <c r="E6" t="s">
        <v>2786</v>
      </c>
      <c r="F6" t="s">
        <v>1383</v>
      </c>
      <c r="G6">
        <v>2018</v>
      </c>
      <c r="H6" s="2">
        <v>43446</v>
      </c>
      <c r="I6" t="s">
        <v>2787</v>
      </c>
      <c r="K6" t="s">
        <v>2788</v>
      </c>
      <c r="M6" s="4">
        <v>2017</v>
      </c>
      <c r="N6" s="4">
        <f>COUNTIF($G$3:$G$958,2017)</f>
        <v>1</v>
      </c>
    </row>
    <row r="7" spans="1:14" x14ac:dyDescent="0.2">
      <c r="A7">
        <v>30126372</v>
      </c>
      <c r="B7" t="s">
        <v>1416</v>
      </c>
      <c r="C7" t="s">
        <v>64</v>
      </c>
      <c r="D7" t="s">
        <v>65</v>
      </c>
      <c r="E7" t="s">
        <v>1417</v>
      </c>
      <c r="F7" t="s">
        <v>1378</v>
      </c>
      <c r="G7">
        <v>2018</v>
      </c>
      <c r="H7" s="2">
        <v>43334</v>
      </c>
      <c r="I7" t="s">
        <v>1418</v>
      </c>
      <c r="K7" t="s">
        <v>1419</v>
      </c>
      <c r="M7" s="4">
        <v>2016</v>
      </c>
      <c r="N7" s="4">
        <f>COUNTIF($G$3:$G$958,2016)</f>
        <v>0</v>
      </c>
    </row>
    <row r="8" spans="1:14" x14ac:dyDescent="0.2">
      <c r="A8">
        <v>29651054</v>
      </c>
      <c r="B8" t="s">
        <v>1211</v>
      </c>
      <c r="C8" t="s">
        <v>92</v>
      </c>
      <c r="D8" t="s">
        <v>93</v>
      </c>
      <c r="E8" t="s">
        <v>1212</v>
      </c>
      <c r="F8" t="s">
        <v>937</v>
      </c>
      <c r="G8">
        <v>2018</v>
      </c>
      <c r="H8" s="2">
        <v>43204</v>
      </c>
      <c r="I8" t="s">
        <v>1213</v>
      </c>
      <c r="J8" t="s">
        <v>1214</v>
      </c>
      <c r="K8" t="s">
        <v>1215</v>
      </c>
      <c r="M8" s="4">
        <v>2015</v>
      </c>
      <c r="N8" s="4">
        <f>COUNTIF($G$3:$G$958,2015)</f>
        <v>1</v>
      </c>
    </row>
    <row r="9" spans="1:14" x14ac:dyDescent="0.2">
      <c r="A9">
        <v>27559154</v>
      </c>
      <c r="B9" t="s">
        <v>1252</v>
      </c>
      <c r="C9" t="s">
        <v>147</v>
      </c>
      <c r="D9" t="s">
        <v>148</v>
      </c>
      <c r="E9" t="s">
        <v>1253</v>
      </c>
      <c r="F9" t="s">
        <v>170</v>
      </c>
      <c r="G9">
        <v>2017</v>
      </c>
      <c r="H9" s="2">
        <v>42608</v>
      </c>
      <c r="I9" t="s">
        <v>1254</v>
      </c>
      <c r="K9" t="s">
        <v>1255</v>
      </c>
      <c r="M9" s="4">
        <v>2014</v>
      </c>
      <c r="N9" s="4">
        <f>COUNTIF($G$3:$G$958,2014)</f>
        <v>0</v>
      </c>
    </row>
    <row r="10" spans="1:14" x14ac:dyDescent="0.2">
      <c r="A10">
        <v>26357840</v>
      </c>
      <c r="B10" t="s">
        <v>2789</v>
      </c>
      <c r="C10" t="s">
        <v>2790</v>
      </c>
      <c r="D10" t="s">
        <v>2791</v>
      </c>
      <c r="E10" t="s">
        <v>2780</v>
      </c>
      <c r="F10" t="s">
        <v>2792</v>
      </c>
      <c r="G10">
        <v>2015</v>
      </c>
      <c r="H10" s="2">
        <v>42259</v>
      </c>
      <c r="I10" t="s">
        <v>2793</v>
      </c>
      <c r="K10" t="s">
        <v>2794</v>
      </c>
      <c r="M10" s="4">
        <v>2013</v>
      </c>
      <c r="N10" s="4">
        <f>COUNTIF($G$3:$G$958,2013)</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538B8-47D6-1146-9679-CFA402591386}">
  <dimension ref="A1:N36"/>
  <sheetViews>
    <sheetView workbookViewId="0">
      <selection activeCell="M3" sqref="M3:N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25186908</v>
      </c>
      <c r="B2" t="s">
        <v>2559</v>
      </c>
      <c r="C2" t="s">
        <v>2560</v>
      </c>
      <c r="D2" t="s">
        <v>2561</v>
      </c>
      <c r="E2" t="s">
        <v>2562</v>
      </c>
      <c r="F2" t="s">
        <v>266</v>
      </c>
      <c r="G2">
        <v>2014</v>
      </c>
      <c r="H2" s="2">
        <v>41887</v>
      </c>
      <c r="I2" t="s">
        <v>2563</v>
      </c>
      <c r="K2" t="s">
        <v>2564</v>
      </c>
    </row>
    <row r="3" spans="1:14" x14ac:dyDescent="0.2">
      <c r="A3">
        <v>32071327</v>
      </c>
      <c r="B3" t="s">
        <v>2565</v>
      </c>
      <c r="C3" t="s">
        <v>2566</v>
      </c>
      <c r="D3" t="s">
        <v>2567</v>
      </c>
      <c r="E3" t="s">
        <v>2568</v>
      </c>
      <c r="F3" t="s">
        <v>190</v>
      </c>
      <c r="G3">
        <v>2020</v>
      </c>
      <c r="H3" s="2">
        <v>43881</v>
      </c>
      <c r="I3" t="s">
        <v>2569</v>
      </c>
      <c r="K3" t="s">
        <v>2570</v>
      </c>
      <c r="M3" s="4">
        <v>2020</v>
      </c>
      <c r="N3" s="4">
        <f>COUNTIF($G$3:$G$958,2020)</f>
        <v>1</v>
      </c>
    </row>
    <row r="4" spans="1:14" x14ac:dyDescent="0.2">
      <c r="A4">
        <v>31805434</v>
      </c>
      <c r="B4" t="s">
        <v>2571</v>
      </c>
      <c r="C4" t="s">
        <v>2572</v>
      </c>
      <c r="D4" t="s">
        <v>2573</v>
      </c>
      <c r="E4" t="s">
        <v>2574</v>
      </c>
      <c r="F4" t="s">
        <v>1536</v>
      </c>
      <c r="G4">
        <v>2019</v>
      </c>
      <c r="H4" s="2">
        <v>43805</v>
      </c>
      <c r="I4" t="s">
        <v>2575</v>
      </c>
      <c r="K4" t="s">
        <v>2576</v>
      </c>
      <c r="M4" s="4">
        <v>2019</v>
      </c>
      <c r="N4" s="4">
        <f>COUNTIF($G$3:$G$958,2019)</f>
        <v>5</v>
      </c>
    </row>
    <row r="5" spans="1:14" x14ac:dyDescent="0.2">
      <c r="A5">
        <v>31558608</v>
      </c>
      <c r="B5" t="s">
        <v>2577</v>
      </c>
      <c r="C5" t="s">
        <v>2578</v>
      </c>
      <c r="D5" t="s">
        <v>2579</v>
      </c>
      <c r="E5" t="s">
        <v>2580</v>
      </c>
      <c r="F5" t="s">
        <v>242</v>
      </c>
      <c r="G5">
        <v>2019</v>
      </c>
      <c r="H5" s="2">
        <v>43736</v>
      </c>
      <c r="I5" t="s">
        <v>2581</v>
      </c>
      <c r="K5" t="s">
        <v>2582</v>
      </c>
      <c r="M5" s="4">
        <v>2018</v>
      </c>
      <c r="N5" s="4">
        <f>COUNTIF($G$3:$G$958,2018)</f>
        <v>7</v>
      </c>
    </row>
    <row r="6" spans="1:14" x14ac:dyDescent="0.2">
      <c r="A6">
        <v>31164571</v>
      </c>
      <c r="B6" t="s">
        <v>2583</v>
      </c>
      <c r="C6" t="s">
        <v>2584</v>
      </c>
      <c r="D6" t="s">
        <v>2585</v>
      </c>
      <c r="E6" t="s">
        <v>2586</v>
      </c>
      <c r="F6" t="s">
        <v>2587</v>
      </c>
      <c r="G6">
        <v>2018</v>
      </c>
      <c r="H6" s="2">
        <v>43622</v>
      </c>
      <c r="I6" t="s">
        <v>2588</v>
      </c>
      <c r="K6" t="s">
        <v>2589</v>
      </c>
      <c r="M6" s="4">
        <v>2017</v>
      </c>
      <c r="N6" s="4">
        <f>COUNTIF($G$3:$G$958,2017)</f>
        <v>6</v>
      </c>
    </row>
    <row r="7" spans="1:14" x14ac:dyDescent="0.2">
      <c r="A7">
        <v>31021235</v>
      </c>
      <c r="B7" t="s">
        <v>1351</v>
      </c>
      <c r="C7" t="s">
        <v>1352</v>
      </c>
      <c r="D7" t="s">
        <v>1353</v>
      </c>
      <c r="E7" t="s">
        <v>1354</v>
      </c>
      <c r="F7" t="s">
        <v>1355</v>
      </c>
      <c r="G7">
        <v>2019</v>
      </c>
      <c r="H7" s="2">
        <v>43581</v>
      </c>
      <c r="I7" t="s">
        <v>1356</v>
      </c>
      <c r="K7" t="s">
        <v>1357</v>
      </c>
      <c r="M7" s="4">
        <v>2016</v>
      </c>
      <c r="N7" s="4">
        <f>COUNTIF($G$3:$G$958,2016)</f>
        <v>8</v>
      </c>
    </row>
    <row r="8" spans="1:14" x14ac:dyDescent="0.2">
      <c r="A8">
        <v>30670702</v>
      </c>
      <c r="B8" t="s">
        <v>2590</v>
      </c>
      <c r="C8" t="s">
        <v>2591</v>
      </c>
      <c r="D8" t="s">
        <v>2592</v>
      </c>
      <c r="E8" t="s">
        <v>2593</v>
      </c>
      <c r="F8" t="s">
        <v>197</v>
      </c>
      <c r="G8">
        <v>2019</v>
      </c>
      <c r="H8" s="2">
        <v>43489</v>
      </c>
      <c r="I8" t="s">
        <v>2594</v>
      </c>
      <c r="K8" t="s">
        <v>2595</v>
      </c>
      <c r="M8" s="4">
        <v>2015</v>
      </c>
      <c r="N8" s="4">
        <f>COUNTIF($G$3:$G$958,2015)</f>
        <v>5</v>
      </c>
    </row>
    <row r="9" spans="1:14" x14ac:dyDescent="0.2">
      <c r="A9">
        <v>30635239</v>
      </c>
      <c r="B9" t="s">
        <v>2596</v>
      </c>
      <c r="C9" t="s">
        <v>2597</v>
      </c>
      <c r="D9" t="s">
        <v>2598</v>
      </c>
      <c r="E9" t="s">
        <v>2599</v>
      </c>
      <c r="F9" t="s">
        <v>2600</v>
      </c>
      <c r="G9">
        <v>2019</v>
      </c>
      <c r="H9" s="2">
        <v>43478</v>
      </c>
      <c r="I9" t="s">
        <v>2601</v>
      </c>
      <c r="J9" t="s">
        <v>2602</v>
      </c>
      <c r="K9" t="s">
        <v>2603</v>
      </c>
      <c r="M9" s="4">
        <v>2014</v>
      </c>
      <c r="N9" s="4">
        <f>COUNTIF($G$3:$G$958,2014)</f>
        <v>2</v>
      </c>
    </row>
    <row r="10" spans="1:14" x14ac:dyDescent="0.2">
      <c r="A10">
        <v>30337494</v>
      </c>
      <c r="B10" t="s">
        <v>2604</v>
      </c>
      <c r="C10" t="s">
        <v>2605</v>
      </c>
      <c r="D10" t="s">
        <v>2606</v>
      </c>
      <c r="E10" t="s">
        <v>2607</v>
      </c>
      <c r="F10" t="s">
        <v>2608</v>
      </c>
      <c r="G10">
        <v>2018</v>
      </c>
      <c r="H10" s="2">
        <v>43393</v>
      </c>
      <c r="I10" t="s">
        <v>2609</v>
      </c>
      <c r="K10" t="s">
        <v>2610</v>
      </c>
      <c r="M10" s="4">
        <v>2013</v>
      </c>
      <c r="N10" s="4">
        <f>COUNTIF($G$3:$G$958,2013)</f>
        <v>0</v>
      </c>
    </row>
    <row r="11" spans="1:14" x14ac:dyDescent="0.2">
      <c r="A11">
        <v>29924856</v>
      </c>
      <c r="B11" t="s">
        <v>2611</v>
      </c>
      <c r="C11" t="s">
        <v>2612</v>
      </c>
      <c r="D11" t="s">
        <v>2613</v>
      </c>
      <c r="E11" t="s">
        <v>2614</v>
      </c>
      <c r="F11" t="s">
        <v>183</v>
      </c>
      <c r="G11">
        <v>2018</v>
      </c>
      <c r="H11" s="2">
        <v>43272</v>
      </c>
      <c r="I11" t="s">
        <v>2615</v>
      </c>
      <c r="K11" t="s">
        <v>2616</v>
      </c>
    </row>
    <row r="12" spans="1:14" x14ac:dyDescent="0.2">
      <c r="A12">
        <v>29898962</v>
      </c>
      <c r="B12" t="s">
        <v>2617</v>
      </c>
      <c r="C12" t="s">
        <v>2618</v>
      </c>
      <c r="D12" t="s">
        <v>2619</v>
      </c>
      <c r="E12" t="s">
        <v>2620</v>
      </c>
      <c r="F12" t="s">
        <v>2621</v>
      </c>
      <c r="G12">
        <v>2018</v>
      </c>
      <c r="H12" s="2">
        <v>43266</v>
      </c>
      <c r="I12" t="s">
        <v>2622</v>
      </c>
      <c r="J12" t="s">
        <v>2623</v>
      </c>
      <c r="K12" t="s">
        <v>2624</v>
      </c>
    </row>
    <row r="13" spans="1:14" x14ac:dyDescent="0.2">
      <c r="A13">
        <v>29768176</v>
      </c>
      <c r="B13" t="s">
        <v>2625</v>
      </c>
      <c r="C13" t="s">
        <v>2626</v>
      </c>
      <c r="D13" t="s">
        <v>2627</v>
      </c>
      <c r="E13" t="s">
        <v>2628</v>
      </c>
      <c r="F13" t="s">
        <v>2600</v>
      </c>
      <c r="G13">
        <v>2018</v>
      </c>
      <c r="H13" s="2">
        <v>43237</v>
      </c>
      <c r="I13" t="s">
        <v>2629</v>
      </c>
      <c r="J13" t="s">
        <v>2630</v>
      </c>
      <c r="K13" t="s">
        <v>2631</v>
      </c>
    </row>
    <row r="14" spans="1:14" x14ac:dyDescent="0.2">
      <c r="A14">
        <v>29581108</v>
      </c>
      <c r="B14" t="s">
        <v>2632</v>
      </c>
      <c r="C14" t="s">
        <v>2633</v>
      </c>
      <c r="D14" t="s">
        <v>2634</v>
      </c>
      <c r="E14" t="s">
        <v>2635</v>
      </c>
      <c r="F14" t="s">
        <v>2636</v>
      </c>
      <c r="G14">
        <v>2018</v>
      </c>
      <c r="H14" s="2">
        <v>43187</v>
      </c>
      <c r="I14" t="s">
        <v>2637</v>
      </c>
      <c r="K14" t="s">
        <v>2638</v>
      </c>
    </row>
    <row r="15" spans="1:14" x14ac:dyDescent="0.2">
      <c r="A15">
        <v>29492697</v>
      </c>
      <c r="B15" t="s">
        <v>1562</v>
      </c>
      <c r="C15" t="s">
        <v>1563</v>
      </c>
      <c r="D15" t="s">
        <v>1564</v>
      </c>
      <c r="E15" t="s">
        <v>1565</v>
      </c>
      <c r="F15" t="s">
        <v>1566</v>
      </c>
      <c r="G15">
        <v>2018</v>
      </c>
      <c r="H15" s="2">
        <v>43161</v>
      </c>
      <c r="K15" t="s">
        <v>1567</v>
      </c>
    </row>
    <row r="16" spans="1:14" x14ac:dyDescent="0.2">
      <c r="A16">
        <v>29033128</v>
      </c>
      <c r="B16" t="s">
        <v>2639</v>
      </c>
      <c r="C16" t="s">
        <v>2640</v>
      </c>
      <c r="D16" t="s">
        <v>2641</v>
      </c>
      <c r="E16" t="s">
        <v>2642</v>
      </c>
      <c r="F16" t="s">
        <v>545</v>
      </c>
      <c r="G16">
        <v>2017</v>
      </c>
      <c r="H16" s="2">
        <v>43025</v>
      </c>
      <c r="I16" t="s">
        <v>2643</v>
      </c>
      <c r="J16" t="s">
        <v>2644</v>
      </c>
      <c r="K16" t="s">
        <v>2645</v>
      </c>
    </row>
    <row r="17" spans="1:11" x14ac:dyDescent="0.2">
      <c r="A17">
        <v>29020615</v>
      </c>
      <c r="B17" t="s">
        <v>2646</v>
      </c>
      <c r="C17" t="s">
        <v>2647</v>
      </c>
      <c r="D17" t="s">
        <v>2648</v>
      </c>
      <c r="E17" t="s">
        <v>2649</v>
      </c>
      <c r="F17" t="s">
        <v>2650</v>
      </c>
      <c r="G17">
        <v>2017</v>
      </c>
      <c r="H17" s="2">
        <v>43020</v>
      </c>
      <c r="I17" t="s">
        <v>2651</v>
      </c>
      <c r="K17" t="s">
        <v>2652</v>
      </c>
    </row>
    <row r="18" spans="1:11" x14ac:dyDescent="0.2">
      <c r="A18">
        <v>28931603</v>
      </c>
      <c r="B18" t="s">
        <v>2653</v>
      </c>
      <c r="C18" t="s">
        <v>2654</v>
      </c>
      <c r="D18" t="s">
        <v>2655</v>
      </c>
      <c r="E18" t="s">
        <v>2656</v>
      </c>
      <c r="F18" t="s">
        <v>2621</v>
      </c>
      <c r="G18">
        <v>2017</v>
      </c>
      <c r="H18" s="2">
        <v>43000</v>
      </c>
      <c r="I18" t="s">
        <v>2657</v>
      </c>
      <c r="J18" t="s">
        <v>2658</v>
      </c>
      <c r="K18" t="s">
        <v>2659</v>
      </c>
    </row>
    <row r="19" spans="1:11" x14ac:dyDescent="0.2">
      <c r="A19">
        <v>28902841</v>
      </c>
      <c r="B19" t="s">
        <v>2660</v>
      </c>
      <c r="C19" t="s">
        <v>2661</v>
      </c>
      <c r="D19" t="s">
        <v>2662</v>
      </c>
      <c r="E19" t="s">
        <v>2663</v>
      </c>
      <c r="F19" t="s">
        <v>524</v>
      </c>
      <c r="G19">
        <v>2017</v>
      </c>
      <c r="H19" s="2">
        <v>42992</v>
      </c>
      <c r="K19" t="s">
        <v>2664</v>
      </c>
    </row>
    <row r="20" spans="1:11" x14ac:dyDescent="0.2">
      <c r="A20">
        <v>28374058</v>
      </c>
      <c r="B20" t="s">
        <v>1235</v>
      </c>
      <c r="C20" t="s">
        <v>1236</v>
      </c>
      <c r="D20" t="s">
        <v>1237</v>
      </c>
      <c r="E20" t="s">
        <v>1238</v>
      </c>
      <c r="F20" t="s">
        <v>1239</v>
      </c>
      <c r="G20">
        <v>2017</v>
      </c>
      <c r="H20" s="2">
        <v>42830</v>
      </c>
      <c r="K20" t="s">
        <v>1240</v>
      </c>
    </row>
    <row r="21" spans="1:11" x14ac:dyDescent="0.2">
      <c r="A21">
        <v>27941861</v>
      </c>
      <c r="B21" t="s">
        <v>2665</v>
      </c>
      <c r="C21" t="s">
        <v>2666</v>
      </c>
      <c r="D21" t="s">
        <v>2667</v>
      </c>
      <c r="E21" t="s">
        <v>2635</v>
      </c>
      <c r="F21" t="s">
        <v>2668</v>
      </c>
      <c r="G21">
        <v>2017</v>
      </c>
      <c r="H21" s="2">
        <v>42717</v>
      </c>
      <c r="K21" t="s">
        <v>2669</v>
      </c>
    </row>
    <row r="22" spans="1:11" x14ac:dyDescent="0.2">
      <c r="A22">
        <v>27465542</v>
      </c>
      <c r="B22" t="s">
        <v>2670</v>
      </c>
      <c r="C22" t="s">
        <v>2671</v>
      </c>
      <c r="D22" t="s">
        <v>2672</v>
      </c>
      <c r="E22" t="s">
        <v>2562</v>
      </c>
      <c r="F22" t="s">
        <v>197</v>
      </c>
      <c r="G22">
        <v>2016</v>
      </c>
      <c r="H22" s="2">
        <v>42580</v>
      </c>
      <c r="I22" t="s">
        <v>2673</v>
      </c>
      <c r="K22" t="s">
        <v>2674</v>
      </c>
    </row>
    <row r="23" spans="1:11" x14ac:dyDescent="0.2">
      <c r="A23">
        <v>27412785</v>
      </c>
      <c r="B23" t="s">
        <v>2675</v>
      </c>
      <c r="C23" t="s">
        <v>2676</v>
      </c>
      <c r="D23" t="s">
        <v>2677</v>
      </c>
      <c r="E23" t="s">
        <v>2678</v>
      </c>
      <c r="F23" t="s">
        <v>2090</v>
      </c>
      <c r="G23">
        <v>2016</v>
      </c>
      <c r="H23" s="2">
        <v>42566</v>
      </c>
      <c r="I23" t="s">
        <v>2679</v>
      </c>
      <c r="J23" t="s">
        <v>2680</v>
      </c>
      <c r="K23" t="s">
        <v>2681</v>
      </c>
    </row>
    <row r="24" spans="1:11" x14ac:dyDescent="0.2">
      <c r="A24">
        <v>27122577</v>
      </c>
      <c r="B24" t="s">
        <v>2682</v>
      </c>
      <c r="C24" t="s">
        <v>2683</v>
      </c>
      <c r="D24" t="s">
        <v>2684</v>
      </c>
      <c r="E24" t="s">
        <v>2685</v>
      </c>
      <c r="F24" t="s">
        <v>2686</v>
      </c>
      <c r="G24">
        <v>2016</v>
      </c>
      <c r="H24" s="2">
        <v>42489</v>
      </c>
      <c r="I24" t="s">
        <v>2687</v>
      </c>
      <c r="K24" t="s">
        <v>2688</v>
      </c>
    </row>
    <row r="25" spans="1:11" x14ac:dyDescent="0.2">
      <c r="A25">
        <v>27058035</v>
      </c>
      <c r="B25" t="s">
        <v>2689</v>
      </c>
      <c r="C25" t="s">
        <v>2690</v>
      </c>
      <c r="D25" t="s">
        <v>2691</v>
      </c>
      <c r="E25" t="s">
        <v>2692</v>
      </c>
      <c r="F25" t="s">
        <v>2103</v>
      </c>
      <c r="G25">
        <v>2016</v>
      </c>
      <c r="H25" s="2">
        <v>42469</v>
      </c>
      <c r="I25" t="s">
        <v>2693</v>
      </c>
      <c r="K25" t="s">
        <v>2694</v>
      </c>
    </row>
    <row r="26" spans="1:11" x14ac:dyDescent="0.2">
      <c r="A26">
        <v>27016603</v>
      </c>
      <c r="B26" t="s">
        <v>2695</v>
      </c>
      <c r="C26" t="s">
        <v>2696</v>
      </c>
      <c r="D26" t="s">
        <v>2697</v>
      </c>
      <c r="E26" t="s">
        <v>2698</v>
      </c>
      <c r="F26" t="s">
        <v>2621</v>
      </c>
      <c r="G26">
        <v>2016</v>
      </c>
      <c r="H26" s="2">
        <v>42456</v>
      </c>
      <c r="I26" t="s">
        <v>2699</v>
      </c>
      <c r="J26" t="s">
        <v>2700</v>
      </c>
      <c r="K26" t="s">
        <v>2701</v>
      </c>
    </row>
    <row r="27" spans="1:11" x14ac:dyDescent="0.2">
      <c r="A27">
        <v>26914317</v>
      </c>
      <c r="B27" t="s">
        <v>1623</v>
      </c>
      <c r="C27" t="s">
        <v>1624</v>
      </c>
      <c r="D27" t="s">
        <v>1625</v>
      </c>
      <c r="E27" t="s">
        <v>1626</v>
      </c>
      <c r="F27" t="s">
        <v>937</v>
      </c>
      <c r="G27">
        <v>2016</v>
      </c>
      <c r="H27" s="2">
        <v>42426</v>
      </c>
      <c r="K27" t="s">
        <v>1627</v>
      </c>
    </row>
    <row r="28" spans="1:11" x14ac:dyDescent="0.2">
      <c r="A28">
        <v>26732763</v>
      </c>
      <c r="B28" t="s">
        <v>2702</v>
      </c>
      <c r="C28" t="s">
        <v>2703</v>
      </c>
      <c r="D28" t="s">
        <v>2704</v>
      </c>
      <c r="E28" t="s">
        <v>2705</v>
      </c>
      <c r="F28" t="s">
        <v>2706</v>
      </c>
      <c r="G28">
        <v>2016</v>
      </c>
      <c r="H28" s="2">
        <v>42376</v>
      </c>
      <c r="I28" t="s">
        <v>2707</v>
      </c>
      <c r="J28" t="s">
        <v>2708</v>
      </c>
      <c r="K28" t="s">
        <v>2709</v>
      </c>
    </row>
    <row r="29" spans="1:11" x14ac:dyDescent="0.2">
      <c r="A29">
        <v>26667483</v>
      </c>
      <c r="B29" t="s">
        <v>2710</v>
      </c>
      <c r="C29" t="s">
        <v>2711</v>
      </c>
      <c r="D29" t="s">
        <v>2712</v>
      </c>
      <c r="E29" t="s">
        <v>2713</v>
      </c>
      <c r="F29" t="s">
        <v>2714</v>
      </c>
      <c r="G29">
        <v>2015</v>
      </c>
      <c r="H29" s="2">
        <v>42354</v>
      </c>
      <c r="I29" t="s">
        <v>2715</v>
      </c>
      <c r="K29" t="s">
        <v>2716</v>
      </c>
    </row>
    <row r="30" spans="1:11" x14ac:dyDescent="0.2">
      <c r="A30">
        <v>26553871</v>
      </c>
      <c r="B30" t="s">
        <v>2717</v>
      </c>
      <c r="C30" t="s">
        <v>2718</v>
      </c>
      <c r="D30" t="s">
        <v>2719</v>
      </c>
      <c r="E30" t="s">
        <v>2562</v>
      </c>
      <c r="F30" t="s">
        <v>242</v>
      </c>
      <c r="G30">
        <v>2016</v>
      </c>
      <c r="H30" s="2">
        <v>42319</v>
      </c>
      <c r="I30" t="s">
        <v>2720</v>
      </c>
      <c r="K30" t="s">
        <v>2721</v>
      </c>
    </row>
    <row r="31" spans="1:11" x14ac:dyDescent="0.2">
      <c r="A31">
        <v>26545385</v>
      </c>
      <c r="B31" t="s">
        <v>2722</v>
      </c>
      <c r="C31" t="s">
        <v>2723</v>
      </c>
      <c r="D31" t="s">
        <v>2724</v>
      </c>
      <c r="E31" t="s">
        <v>2725</v>
      </c>
      <c r="F31" t="s">
        <v>2608</v>
      </c>
      <c r="G31">
        <v>2015</v>
      </c>
      <c r="H31" s="2">
        <v>42316</v>
      </c>
      <c r="I31" t="s">
        <v>2726</v>
      </c>
      <c r="K31" t="s">
        <v>2727</v>
      </c>
    </row>
    <row r="32" spans="1:11" x14ac:dyDescent="0.2">
      <c r="A32">
        <v>26530832</v>
      </c>
      <c r="B32" t="s">
        <v>2728</v>
      </c>
      <c r="C32" t="s">
        <v>2729</v>
      </c>
      <c r="D32" t="s">
        <v>2730</v>
      </c>
      <c r="E32" t="s">
        <v>1803</v>
      </c>
      <c r="F32" t="s">
        <v>197</v>
      </c>
      <c r="G32">
        <v>2015</v>
      </c>
      <c r="H32" s="2">
        <v>42313</v>
      </c>
      <c r="I32" t="s">
        <v>2731</v>
      </c>
      <c r="K32" t="s">
        <v>2732</v>
      </c>
    </row>
    <row r="33" spans="1:11" x14ac:dyDescent="0.2">
      <c r="A33">
        <v>26446710</v>
      </c>
      <c r="B33" t="s">
        <v>2733</v>
      </c>
      <c r="C33" t="s">
        <v>2734</v>
      </c>
      <c r="D33" t="s">
        <v>2735</v>
      </c>
      <c r="E33" t="s">
        <v>2736</v>
      </c>
      <c r="F33" t="s">
        <v>190</v>
      </c>
      <c r="G33">
        <v>2015</v>
      </c>
      <c r="H33" s="2">
        <v>42286</v>
      </c>
      <c r="I33" t="s">
        <v>2737</v>
      </c>
      <c r="K33" t="s">
        <v>2738</v>
      </c>
    </row>
    <row r="34" spans="1:11" x14ac:dyDescent="0.2">
      <c r="A34">
        <v>26216125</v>
      </c>
      <c r="B34" t="s">
        <v>2739</v>
      </c>
      <c r="C34" t="s">
        <v>2740</v>
      </c>
      <c r="D34" t="s">
        <v>2741</v>
      </c>
      <c r="E34" t="s">
        <v>2742</v>
      </c>
      <c r="F34" t="s">
        <v>2435</v>
      </c>
      <c r="G34">
        <v>2015</v>
      </c>
      <c r="H34" s="2">
        <v>42214</v>
      </c>
      <c r="I34" t="s">
        <v>2743</v>
      </c>
      <c r="K34" t="s">
        <v>2744</v>
      </c>
    </row>
    <row r="35" spans="1:11" x14ac:dyDescent="0.2">
      <c r="A35">
        <v>25425575</v>
      </c>
      <c r="B35" t="s">
        <v>2745</v>
      </c>
      <c r="C35" t="s">
        <v>2746</v>
      </c>
      <c r="D35" t="s">
        <v>2747</v>
      </c>
      <c r="E35" t="s">
        <v>2748</v>
      </c>
      <c r="F35" t="s">
        <v>2749</v>
      </c>
      <c r="G35">
        <v>2014</v>
      </c>
      <c r="H35" s="2">
        <v>41970</v>
      </c>
      <c r="I35" t="s">
        <v>2750</v>
      </c>
      <c r="K35" t="s">
        <v>2751</v>
      </c>
    </row>
    <row r="36" spans="1:11" x14ac:dyDescent="0.2">
      <c r="A36">
        <v>25187660</v>
      </c>
      <c r="B36" t="s">
        <v>2752</v>
      </c>
      <c r="C36" t="s">
        <v>2753</v>
      </c>
      <c r="D36" t="s">
        <v>2754</v>
      </c>
      <c r="E36" t="s">
        <v>2628</v>
      </c>
      <c r="F36" t="s">
        <v>2621</v>
      </c>
      <c r="G36">
        <v>2014</v>
      </c>
      <c r="H36" s="2">
        <v>41887</v>
      </c>
      <c r="I36" t="s">
        <v>2755</v>
      </c>
      <c r="J36" t="s">
        <v>2756</v>
      </c>
      <c r="K36" t="s">
        <v>2757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11D3F-F607-0146-9CF9-CB97E5A43068}">
  <dimension ref="A1:N132"/>
  <sheetViews>
    <sheetView workbookViewId="0">
      <selection activeCell="M3" sqref="M3:N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26048245</v>
      </c>
      <c r="B2" t="s">
        <v>295</v>
      </c>
      <c r="C2" t="s">
        <v>296</v>
      </c>
      <c r="D2" t="s">
        <v>297</v>
      </c>
      <c r="E2" t="s">
        <v>298</v>
      </c>
      <c r="F2" t="s">
        <v>266</v>
      </c>
      <c r="G2">
        <v>2015</v>
      </c>
      <c r="H2" s="2">
        <v>42162</v>
      </c>
      <c r="I2" t="s">
        <v>299</v>
      </c>
      <c r="K2" t="s">
        <v>300</v>
      </c>
    </row>
    <row r="3" spans="1:14" x14ac:dyDescent="0.2">
      <c r="A3">
        <v>32412410</v>
      </c>
      <c r="B3" t="s">
        <v>301</v>
      </c>
      <c r="C3" t="s">
        <v>302</v>
      </c>
      <c r="D3" t="s">
        <v>303</v>
      </c>
      <c r="E3" t="s">
        <v>304</v>
      </c>
      <c r="F3" t="s">
        <v>305</v>
      </c>
      <c r="G3">
        <v>2020</v>
      </c>
      <c r="H3" s="2">
        <v>43967</v>
      </c>
      <c r="I3" t="s">
        <v>306</v>
      </c>
      <c r="K3" t="s">
        <v>307</v>
      </c>
      <c r="M3" s="4">
        <v>2020</v>
      </c>
      <c r="N3" s="4">
        <f>COUNTIF($G$3:$G$958,2020)</f>
        <v>12</v>
      </c>
    </row>
    <row r="4" spans="1:14" x14ac:dyDescent="0.2">
      <c r="A4">
        <v>32357958</v>
      </c>
      <c r="B4" t="s">
        <v>308</v>
      </c>
      <c r="C4" t="s">
        <v>309</v>
      </c>
      <c r="D4" t="s">
        <v>310</v>
      </c>
      <c r="E4" t="s">
        <v>311</v>
      </c>
      <c r="F4" t="s">
        <v>312</v>
      </c>
      <c r="G4">
        <v>2020</v>
      </c>
      <c r="H4" s="2">
        <v>43954</v>
      </c>
      <c r="I4" t="s">
        <v>313</v>
      </c>
      <c r="K4" t="s">
        <v>314</v>
      </c>
      <c r="M4" s="4">
        <v>2019</v>
      </c>
      <c r="N4" s="4">
        <f>COUNTIF($G$3:$G$958,2019)</f>
        <v>29</v>
      </c>
    </row>
    <row r="5" spans="1:14" x14ac:dyDescent="0.2">
      <c r="A5">
        <v>32355295</v>
      </c>
      <c r="B5" t="s">
        <v>315</v>
      </c>
      <c r="C5" t="s">
        <v>316</v>
      </c>
      <c r="D5" t="s">
        <v>317</v>
      </c>
      <c r="E5" t="s">
        <v>318</v>
      </c>
      <c r="F5" t="s">
        <v>190</v>
      </c>
      <c r="G5">
        <v>2020</v>
      </c>
      <c r="H5" s="2">
        <v>43953</v>
      </c>
      <c r="I5" t="s">
        <v>319</v>
      </c>
      <c r="K5" t="s">
        <v>320</v>
      </c>
      <c r="M5" s="4">
        <v>2018</v>
      </c>
      <c r="N5" s="4">
        <f>COUNTIF($G$3:$G$958,2018)</f>
        <v>29</v>
      </c>
    </row>
    <row r="6" spans="1:14" x14ac:dyDescent="0.2">
      <c r="A6">
        <v>32327701</v>
      </c>
      <c r="B6" t="s">
        <v>321</v>
      </c>
      <c r="C6" t="s">
        <v>322</v>
      </c>
      <c r="D6" t="s">
        <v>323</v>
      </c>
      <c r="E6" t="s">
        <v>324</v>
      </c>
      <c r="F6" t="s">
        <v>325</v>
      </c>
      <c r="G6">
        <v>2020</v>
      </c>
      <c r="H6" s="2">
        <v>43946</v>
      </c>
      <c r="I6" t="s">
        <v>326</v>
      </c>
      <c r="K6" t="s">
        <v>327</v>
      </c>
      <c r="M6" s="4">
        <v>2017</v>
      </c>
      <c r="N6" s="4">
        <f>COUNTIF($G$3:$G$958,2017)</f>
        <v>25</v>
      </c>
    </row>
    <row r="7" spans="1:14" x14ac:dyDescent="0.2">
      <c r="A7">
        <v>32208444</v>
      </c>
      <c r="B7" t="s">
        <v>328</v>
      </c>
      <c r="C7" t="s">
        <v>329</v>
      </c>
      <c r="D7" t="s">
        <v>330</v>
      </c>
      <c r="E7" t="s">
        <v>331</v>
      </c>
      <c r="F7" t="s">
        <v>183</v>
      </c>
      <c r="G7">
        <v>2020</v>
      </c>
      <c r="H7" s="2">
        <v>43916</v>
      </c>
      <c r="I7" t="s">
        <v>332</v>
      </c>
      <c r="K7" t="s">
        <v>333</v>
      </c>
      <c r="M7" s="4">
        <v>2016</v>
      </c>
      <c r="N7" s="4">
        <f>COUNTIF($G$3:$G$958,2016)</f>
        <v>29</v>
      </c>
    </row>
    <row r="8" spans="1:14" x14ac:dyDescent="0.2">
      <c r="A8">
        <v>32081936</v>
      </c>
      <c r="B8" t="s">
        <v>334</v>
      </c>
      <c r="C8" t="s">
        <v>335</v>
      </c>
      <c r="D8" t="s">
        <v>336</v>
      </c>
      <c r="E8" t="s">
        <v>337</v>
      </c>
      <c r="F8" t="s">
        <v>190</v>
      </c>
      <c r="G8">
        <v>2020</v>
      </c>
      <c r="H8" s="2">
        <v>43883</v>
      </c>
      <c r="I8" t="s">
        <v>338</v>
      </c>
      <c r="K8" t="s">
        <v>339</v>
      </c>
      <c r="M8" s="4">
        <v>2015</v>
      </c>
      <c r="N8" s="4">
        <f>COUNTIF($G$3:$G$958,2015)</f>
        <v>6</v>
      </c>
    </row>
    <row r="9" spans="1:14" x14ac:dyDescent="0.2">
      <c r="A9">
        <v>32079278</v>
      </c>
      <c r="B9" t="s">
        <v>340</v>
      </c>
      <c r="C9" t="s">
        <v>341</v>
      </c>
      <c r="D9" t="s">
        <v>342</v>
      </c>
      <c r="E9" t="s">
        <v>343</v>
      </c>
      <c r="F9" t="s">
        <v>344</v>
      </c>
      <c r="G9">
        <v>2020</v>
      </c>
      <c r="H9" s="2">
        <v>43883</v>
      </c>
      <c r="I9" t="s">
        <v>345</v>
      </c>
      <c r="K9" t="s">
        <v>346</v>
      </c>
      <c r="M9" s="4">
        <v>2014</v>
      </c>
      <c r="N9" s="4">
        <f>COUNTIF($G$3:$G$958,2014)</f>
        <v>0</v>
      </c>
    </row>
    <row r="10" spans="1:14" x14ac:dyDescent="0.2">
      <c r="A10">
        <v>32075961</v>
      </c>
      <c r="B10" t="s">
        <v>347</v>
      </c>
      <c r="C10" t="s">
        <v>348</v>
      </c>
      <c r="D10" t="s">
        <v>349</v>
      </c>
      <c r="E10" t="s">
        <v>350</v>
      </c>
      <c r="F10" t="s">
        <v>197</v>
      </c>
      <c r="G10">
        <v>2020</v>
      </c>
      <c r="H10" s="2">
        <v>43882</v>
      </c>
      <c r="I10" t="s">
        <v>351</v>
      </c>
      <c r="K10" t="s">
        <v>352</v>
      </c>
      <c r="M10" s="4">
        <v>2013</v>
      </c>
      <c r="N10" s="4">
        <f>COUNTIF($G$3:$G$958,2013)</f>
        <v>0</v>
      </c>
    </row>
    <row r="11" spans="1:14" x14ac:dyDescent="0.2">
      <c r="A11">
        <v>31950975</v>
      </c>
      <c r="B11" t="s">
        <v>353</v>
      </c>
      <c r="C11" t="s">
        <v>354</v>
      </c>
      <c r="D11" t="s">
        <v>355</v>
      </c>
      <c r="E11" t="s">
        <v>356</v>
      </c>
      <c r="F11" t="s">
        <v>357</v>
      </c>
      <c r="G11">
        <v>2020</v>
      </c>
      <c r="H11" s="2">
        <v>43848</v>
      </c>
      <c r="I11" t="s">
        <v>358</v>
      </c>
      <c r="K11" t="s">
        <v>359</v>
      </c>
    </row>
    <row r="12" spans="1:14" x14ac:dyDescent="0.2">
      <c r="A12">
        <v>31932796</v>
      </c>
      <c r="B12" t="s">
        <v>360</v>
      </c>
      <c r="C12" t="s">
        <v>361</v>
      </c>
      <c r="D12" t="s">
        <v>362</v>
      </c>
      <c r="E12" t="s">
        <v>363</v>
      </c>
      <c r="F12" t="s">
        <v>364</v>
      </c>
      <c r="G12">
        <v>2020</v>
      </c>
      <c r="H12" s="2">
        <v>43845</v>
      </c>
      <c r="I12" t="s">
        <v>365</v>
      </c>
      <c r="J12" t="s">
        <v>366</v>
      </c>
      <c r="K12" t="s">
        <v>367</v>
      </c>
    </row>
    <row r="13" spans="1:14" x14ac:dyDescent="0.2">
      <c r="A13">
        <v>31932526</v>
      </c>
      <c r="B13" t="s">
        <v>368</v>
      </c>
      <c r="C13" t="s">
        <v>369</v>
      </c>
      <c r="D13" t="s">
        <v>370</v>
      </c>
      <c r="E13" t="s">
        <v>371</v>
      </c>
      <c r="F13" t="s">
        <v>372</v>
      </c>
      <c r="G13">
        <v>2020</v>
      </c>
      <c r="H13" s="2">
        <v>43845</v>
      </c>
      <c r="I13" t="s">
        <v>373</v>
      </c>
      <c r="K13" t="s">
        <v>374</v>
      </c>
    </row>
    <row r="14" spans="1:14" x14ac:dyDescent="0.2">
      <c r="A14">
        <v>31831591</v>
      </c>
      <c r="B14" t="s">
        <v>375</v>
      </c>
      <c r="C14" t="s">
        <v>376</v>
      </c>
      <c r="D14" t="s">
        <v>377</v>
      </c>
      <c r="E14" t="s">
        <v>378</v>
      </c>
      <c r="F14" t="s">
        <v>266</v>
      </c>
      <c r="G14">
        <v>2019</v>
      </c>
      <c r="H14" s="2">
        <v>43813</v>
      </c>
      <c r="I14" t="s">
        <v>379</v>
      </c>
      <c r="K14" t="s">
        <v>380</v>
      </c>
    </row>
    <row r="15" spans="1:14" x14ac:dyDescent="0.2">
      <c r="A15">
        <v>31723604</v>
      </c>
      <c r="B15" t="s">
        <v>381</v>
      </c>
      <c r="C15" t="s">
        <v>382</v>
      </c>
      <c r="D15" t="s">
        <v>383</v>
      </c>
      <c r="E15" t="s">
        <v>384</v>
      </c>
      <c r="F15" t="s">
        <v>385</v>
      </c>
      <c r="G15">
        <v>2019</v>
      </c>
      <c r="H15" s="2">
        <v>43784</v>
      </c>
      <c r="I15" t="s">
        <v>386</v>
      </c>
      <c r="K15" t="s">
        <v>387</v>
      </c>
    </row>
    <row r="16" spans="1:14" x14ac:dyDescent="0.2">
      <c r="A16">
        <v>31708433</v>
      </c>
      <c r="B16" t="s">
        <v>388</v>
      </c>
      <c r="C16" t="s">
        <v>389</v>
      </c>
      <c r="D16" t="s">
        <v>390</v>
      </c>
      <c r="E16" t="s">
        <v>391</v>
      </c>
      <c r="F16" t="s">
        <v>392</v>
      </c>
      <c r="G16">
        <v>2019</v>
      </c>
      <c r="H16" s="2">
        <v>43781</v>
      </c>
      <c r="I16" t="s">
        <v>393</v>
      </c>
      <c r="J16" t="s">
        <v>394</v>
      </c>
      <c r="K16" t="s">
        <v>395</v>
      </c>
    </row>
    <row r="17" spans="1:11" x14ac:dyDescent="0.2">
      <c r="A17">
        <v>31681410</v>
      </c>
      <c r="B17" t="s">
        <v>396</v>
      </c>
      <c r="C17" t="s">
        <v>397</v>
      </c>
      <c r="D17" t="s">
        <v>398</v>
      </c>
      <c r="E17" t="s">
        <v>399</v>
      </c>
      <c r="F17" t="s">
        <v>400</v>
      </c>
      <c r="G17">
        <v>2019</v>
      </c>
      <c r="H17" s="2">
        <v>43774</v>
      </c>
      <c r="I17" t="s">
        <v>401</v>
      </c>
      <c r="K17" t="s">
        <v>402</v>
      </c>
    </row>
    <row r="18" spans="1:11" x14ac:dyDescent="0.2">
      <c r="A18">
        <v>31625720</v>
      </c>
      <c r="B18" t="s">
        <v>403</v>
      </c>
      <c r="C18" t="s">
        <v>404</v>
      </c>
      <c r="D18" t="s">
        <v>405</v>
      </c>
      <c r="E18" t="s">
        <v>406</v>
      </c>
      <c r="F18" t="s">
        <v>407</v>
      </c>
      <c r="G18">
        <v>2020</v>
      </c>
      <c r="H18" s="2">
        <v>43757</v>
      </c>
      <c r="I18" t="s">
        <v>408</v>
      </c>
      <c r="J18" t="s">
        <v>409</v>
      </c>
      <c r="K18" t="s">
        <v>410</v>
      </c>
    </row>
    <row r="19" spans="1:11" x14ac:dyDescent="0.2">
      <c r="A19">
        <v>31582414</v>
      </c>
      <c r="B19" t="s">
        <v>411</v>
      </c>
      <c r="C19" t="s">
        <v>412</v>
      </c>
      <c r="D19" t="s">
        <v>413</v>
      </c>
      <c r="E19" t="s">
        <v>414</v>
      </c>
      <c r="F19" t="s">
        <v>415</v>
      </c>
      <c r="G19">
        <v>2019</v>
      </c>
      <c r="H19" s="2">
        <v>43743</v>
      </c>
      <c r="I19" t="s">
        <v>416</v>
      </c>
      <c r="K19" t="s">
        <v>417</v>
      </c>
    </row>
    <row r="20" spans="1:11" x14ac:dyDescent="0.2">
      <c r="A20">
        <v>31578390</v>
      </c>
      <c r="B20" t="s">
        <v>418</v>
      </c>
      <c r="C20" t="s">
        <v>419</v>
      </c>
      <c r="D20" t="s">
        <v>420</v>
      </c>
      <c r="E20" t="s">
        <v>421</v>
      </c>
      <c r="F20" t="s">
        <v>190</v>
      </c>
      <c r="G20">
        <v>2019</v>
      </c>
      <c r="H20" s="2">
        <v>43742</v>
      </c>
      <c r="I20" t="s">
        <v>422</v>
      </c>
      <c r="K20" t="s">
        <v>423</v>
      </c>
    </row>
    <row r="21" spans="1:11" x14ac:dyDescent="0.2">
      <c r="A21">
        <v>31488837</v>
      </c>
      <c r="B21" t="s">
        <v>424</v>
      </c>
      <c r="C21" t="s">
        <v>425</v>
      </c>
      <c r="D21" t="s">
        <v>426</v>
      </c>
      <c r="E21" t="s">
        <v>427</v>
      </c>
      <c r="F21" t="s">
        <v>197</v>
      </c>
      <c r="G21">
        <v>2019</v>
      </c>
      <c r="H21" s="2">
        <v>43715</v>
      </c>
      <c r="I21" t="s">
        <v>428</v>
      </c>
      <c r="K21" t="s">
        <v>429</v>
      </c>
    </row>
    <row r="22" spans="1:11" x14ac:dyDescent="0.2">
      <c r="A22">
        <v>31478836</v>
      </c>
      <c r="B22" t="s">
        <v>430</v>
      </c>
      <c r="C22" t="s">
        <v>431</v>
      </c>
      <c r="D22" t="s">
        <v>432</v>
      </c>
      <c r="E22" t="s">
        <v>433</v>
      </c>
      <c r="F22" t="s">
        <v>305</v>
      </c>
      <c r="G22">
        <v>2019</v>
      </c>
      <c r="H22" s="2">
        <v>43712</v>
      </c>
      <c r="I22" t="s">
        <v>434</v>
      </c>
      <c r="K22" t="s">
        <v>435</v>
      </c>
    </row>
    <row r="23" spans="1:11" x14ac:dyDescent="0.2">
      <c r="A23">
        <v>31417608</v>
      </c>
      <c r="B23" t="s">
        <v>436</v>
      </c>
      <c r="C23" t="s">
        <v>437</v>
      </c>
      <c r="D23" t="s">
        <v>438</v>
      </c>
      <c r="E23" t="s">
        <v>439</v>
      </c>
      <c r="F23" t="s">
        <v>400</v>
      </c>
      <c r="G23">
        <v>2019</v>
      </c>
      <c r="H23" s="2">
        <v>43694</v>
      </c>
      <c r="I23" t="s">
        <v>440</v>
      </c>
      <c r="K23" t="s">
        <v>441</v>
      </c>
    </row>
    <row r="24" spans="1:11" x14ac:dyDescent="0.2">
      <c r="A24">
        <v>31413047</v>
      </c>
      <c r="B24" t="s">
        <v>442</v>
      </c>
      <c r="C24" t="s">
        <v>443</v>
      </c>
      <c r="D24" t="s">
        <v>444</v>
      </c>
      <c r="E24" t="s">
        <v>445</v>
      </c>
      <c r="F24" t="s">
        <v>446</v>
      </c>
      <c r="G24">
        <v>2019</v>
      </c>
      <c r="H24" s="2">
        <v>43693</v>
      </c>
      <c r="I24" t="s">
        <v>447</v>
      </c>
      <c r="K24" t="s">
        <v>448</v>
      </c>
    </row>
    <row r="25" spans="1:11" x14ac:dyDescent="0.2">
      <c r="A25">
        <v>31393579</v>
      </c>
      <c r="B25" t="s">
        <v>449</v>
      </c>
      <c r="C25" t="s">
        <v>450</v>
      </c>
      <c r="D25" t="s">
        <v>451</v>
      </c>
      <c r="E25" t="s">
        <v>452</v>
      </c>
      <c r="F25" t="s">
        <v>453</v>
      </c>
      <c r="G25">
        <v>2019</v>
      </c>
      <c r="H25" s="2">
        <v>43686</v>
      </c>
      <c r="I25" t="s">
        <v>454</v>
      </c>
      <c r="K25" t="s">
        <v>455</v>
      </c>
    </row>
    <row r="26" spans="1:11" x14ac:dyDescent="0.2">
      <c r="A26">
        <v>31341187</v>
      </c>
      <c r="B26" t="s">
        <v>456</v>
      </c>
      <c r="C26" t="s">
        <v>457</v>
      </c>
      <c r="D26" t="s">
        <v>458</v>
      </c>
      <c r="E26" t="s">
        <v>459</v>
      </c>
      <c r="F26" t="s">
        <v>190</v>
      </c>
      <c r="G26">
        <v>2019</v>
      </c>
      <c r="H26" s="2">
        <v>43672</v>
      </c>
      <c r="I26" t="s">
        <v>460</v>
      </c>
      <c r="K26" t="s">
        <v>461</v>
      </c>
    </row>
    <row r="27" spans="1:11" x14ac:dyDescent="0.2">
      <c r="A27">
        <v>31236475</v>
      </c>
      <c r="B27" t="s">
        <v>462</v>
      </c>
      <c r="C27" t="s">
        <v>463</v>
      </c>
      <c r="D27" t="s">
        <v>464</v>
      </c>
      <c r="E27" t="s">
        <v>465</v>
      </c>
      <c r="F27" t="s">
        <v>466</v>
      </c>
      <c r="G27">
        <v>2019</v>
      </c>
      <c r="H27" s="2">
        <v>43642</v>
      </c>
      <c r="I27" t="s">
        <v>467</v>
      </c>
      <c r="K27" t="s">
        <v>468</v>
      </c>
    </row>
    <row r="28" spans="1:11" x14ac:dyDescent="0.2">
      <c r="A28">
        <v>31223282</v>
      </c>
      <c r="B28" t="s">
        <v>469</v>
      </c>
      <c r="C28" t="s">
        <v>470</v>
      </c>
      <c r="D28" t="s">
        <v>471</v>
      </c>
      <c r="E28" t="s">
        <v>472</v>
      </c>
      <c r="F28" t="s">
        <v>247</v>
      </c>
      <c r="G28">
        <v>2019</v>
      </c>
      <c r="H28" s="2">
        <v>43638</v>
      </c>
      <c r="I28" t="s">
        <v>473</v>
      </c>
      <c r="K28" t="s">
        <v>474</v>
      </c>
    </row>
    <row r="29" spans="1:11" x14ac:dyDescent="0.2">
      <c r="A29">
        <v>31162046</v>
      </c>
      <c r="B29" t="s">
        <v>475</v>
      </c>
      <c r="C29" t="s">
        <v>476</v>
      </c>
      <c r="D29" t="s">
        <v>477</v>
      </c>
      <c r="E29" t="s">
        <v>478</v>
      </c>
      <c r="F29" t="s">
        <v>305</v>
      </c>
      <c r="G29">
        <v>2019</v>
      </c>
      <c r="H29" s="2">
        <v>43621</v>
      </c>
      <c r="I29" t="s">
        <v>479</v>
      </c>
      <c r="K29" t="s">
        <v>480</v>
      </c>
    </row>
    <row r="30" spans="1:11" x14ac:dyDescent="0.2">
      <c r="A30">
        <v>31101894</v>
      </c>
      <c r="B30" t="s">
        <v>481</v>
      </c>
      <c r="C30" t="s">
        <v>482</v>
      </c>
      <c r="D30" t="s">
        <v>483</v>
      </c>
      <c r="E30" t="s">
        <v>484</v>
      </c>
      <c r="F30" t="s">
        <v>485</v>
      </c>
      <c r="G30">
        <v>2019</v>
      </c>
      <c r="H30" s="2">
        <v>43604</v>
      </c>
      <c r="I30" t="s">
        <v>486</v>
      </c>
      <c r="K30" t="s">
        <v>487</v>
      </c>
    </row>
    <row r="31" spans="1:11" x14ac:dyDescent="0.2">
      <c r="A31">
        <v>31101663</v>
      </c>
      <c r="B31" t="s">
        <v>488</v>
      </c>
      <c r="C31" t="s">
        <v>489</v>
      </c>
      <c r="D31" t="s">
        <v>490</v>
      </c>
      <c r="E31" t="s">
        <v>491</v>
      </c>
      <c r="F31" t="s">
        <v>446</v>
      </c>
      <c r="G31">
        <v>2019</v>
      </c>
      <c r="H31" s="2">
        <v>43604</v>
      </c>
      <c r="I31" t="s">
        <v>492</v>
      </c>
      <c r="K31" t="s">
        <v>493</v>
      </c>
    </row>
    <row r="32" spans="1:11" x14ac:dyDescent="0.2">
      <c r="A32">
        <v>30988204</v>
      </c>
      <c r="B32" t="s">
        <v>494</v>
      </c>
      <c r="C32" t="s">
        <v>495</v>
      </c>
      <c r="D32" t="s">
        <v>496</v>
      </c>
      <c r="E32" t="s">
        <v>497</v>
      </c>
      <c r="F32" t="s">
        <v>211</v>
      </c>
      <c r="G32">
        <v>2019</v>
      </c>
      <c r="H32" s="2">
        <v>43572</v>
      </c>
      <c r="I32" t="s">
        <v>498</v>
      </c>
      <c r="K32" t="s">
        <v>499</v>
      </c>
    </row>
    <row r="33" spans="1:11" x14ac:dyDescent="0.2">
      <c r="A33">
        <v>30886848</v>
      </c>
      <c r="B33" t="s">
        <v>500</v>
      </c>
      <c r="C33" t="s">
        <v>501</v>
      </c>
      <c r="D33" t="s">
        <v>502</v>
      </c>
      <c r="E33" t="s">
        <v>503</v>
      </c>
      <c r="F33" t="s">
        <v>504</v>
      </c>
      <c r="G33">
        <v>2019</v>
      </c>
      <c r="H33" s="2">
        <v>43544</v>
      </c>
      <c r="I33" t="s">
        <v>505</v>
      </c>
      <c r="K33" t="s">
        <v>506</v>
      </c>
    </row>
    <row r="34" spans="1:11" x14ac:dyDescent="0.2">
      <c r="A34">
        <v>30827500</v>
      </c>
      <c r="B34" t="s">
        <v>507</v>
      </c>
      <c r="C34" t="s">
        <v>508</v>
      </c>
      <c r="D34" t="s">
        <v>509</v>
      </c>
      <c r="E34" t="s">
        <v>363</v>
      </c>
      <c r="F34" t="s">
        <v>510</v>
      </c>
      <c r="G34">
        <v>2019</v>
      </c>
      <c r="H34" s="2">
        <v>43529</v>
      </c>
      <c r="I34" t="s">
        <v>511</v>
      </c>
      <c r="K34" t="s">
        <v>512</v>
      </c>
    </row>
    <row r="35" spans="1:11" x14ac:dyDescent="0.2">
      <c r="A35">
        <v>30823496</v>
      </c>
      <c r="B35" t="s">
        <v>513</v>
      </c>
      <c r="C35" t="s">
        <v>514</v>
      </c>
      <c r="D35" t="s">
        <v>515</v>
      </c>
      <c r="E35" t="s">
        <v>516</v>
      </c>
      <c r="F35" t="s">
        <v>517</v>
      </c>
      <c r="G35">
        <v>2019</v>
      </c>
      <c r="H35" s="2">
        <v>43527</v>
      </c>
      <c r="I35" t="s">
        <v>518</v>
      </c>
      <c r="K35" t="s">
        <v>519</v>
      </c>
    </row>
    <row r="36" spans="1:11" x14ac:dyDescent="0.2">
      <c r="A36">
        <v>30787433</v>
      </c>
      <c r="B36" t="s">
        <v>520</v>
      </c>
      <c r="C36" t="s">
        <v>521</v>
      </c>
      <c r="D36" t="s">
        <v>522</v>
      </c>
      <c r="E36" t="s">
        <v>523</v>
      </c>
      <c r="F36" t="s">
        <v>524</v>
      </c>
      <c r="G36">
        <v>2019</v>
      </c>
      <c r="H36" s="2">
        <v>43518</v>
      </c>
      <c r="I36" t="s">
        <v>525</v>
      </c>
      <c r="J36" t="s">
        <v>526</v>
      </c>
      <c r="K36" t="s">
        <v>527</v>
      </c>
    </row>
    <row r="37" spans="1:11" x14ac:dyDescent="0.2">
      <c r="A37">
        <v>30777146</v>
      </c>
      <c r="B37" t="s">
        <v>528</v>
      </c>
      <c r="C37" t="s">
        <v>529</v>
      </c>
      <c r="D37" t="s">
        <v>530</v>
      </c>
      <c r="E37" t="s">
        <v>531</v>
      </c>
      <c r="F37" t="s">
        <v>305</v>
      </c>
      <c r="G37">
        <v>2019</v>
      </c>
      <c r="H37" s="2">
        <v>43516</v>
      </c>
      <c r="I37" t="s">
        <v>532</v>
      </c>
      <c r="K37" t="s">
        <v>533</v>
      </c>
    </row>
    <row r="38" spans="1:11" x14ac:dyDescent="0.2">
      <c r="A38">
        <v>30713073</v>
      </c>
      <c r="B38" t="s">
        <v>534</v>
      </c>
      <c r="C38" t="s">
        <v>535</v>
      </c>
      <c r="D38" t="s">
        <v>536</v>
      </c>
      <c r="E38" t="s">
        <v>537</v>
      </c>
      <c r="F38" t="s">
        <v>392</v>
      </c>
      <c r="G38">
        <v>2019</v>
      </c>
      <c r="H38" s="2">
        <v>43501</v>
      </c>
      <c r="I38" t="s">
        <v>538</v>
      </c>
      <c r="J38" t="s">
        <v>539</v>
      </c>
      <c r="K38" t="s">
        <v>540</v>
      </c>
    </row>
    <row r="39" spans="1:11" x14ac:dyDescent="0.2">
      <c r="A39">
        <v>30661757</v>
      </c>
      <c r="B39" t="s">
        <v>541</v>
      </c>
      <c r="C39" t="s">
        <v>542</v>
      </c>
      <c r="D39" t="s">
        <v>543</v>
      </c>
      <c r="E39" t="s">
        <v>544</v>
      </c>
      <c r="F39" t="s">
        <v>545</v>
      </c>
      <c r="G39">
        <v>2019</v>
      </c>
      <c r="H39" s="2">
        <v>43487</v>
      </c>
      <c r="I39" t="s">
        <v>546</v>
      </c>
      <c r="K39" t="s">
        <v>547</v>
      </c>
    </row>
    <row r="40" spans="1:11" x14ac:dyDescent="0.2">
      <c r="A40">
        <v>30628748</v>
      </c>
      <c r="B40" t="s">
        <v>548</v>
      </c>
      <c r="C40" t="s">
        <v>549</v>
      </c>
      <c r="D40" t="s">
        <v>550</v>
      </c>
      <c r="E40" t="s">
        <v>551</v>
      </c>
      <c r="F40" t="s">
        <v>552</v>
      </c>
      <c r="G40">
        <v>2019</v>
      </c>
      <c r="H40" s="2">
        <v>43476</v>
      </c>
      <c r="I40" t="s">
        <v>553</v>
      </c>
      <c r="J40" t="s">
        <v>554</v>
      </c>
      <c r="K40" t="s">
        <v>555</v>
      </c>
    </row>
    <row r="41" spans="1:11" x14ac:dyDescent="0.2">
      <c r="A41">
        <v>30602030</v>
      </c>
      <c r="B41" t="s">
        <v>556</v>
      </c>
      <c r="C41" t="s">
        <v>557</v>
      </c>
      <c r="D41" t="s">
        <v>558</v>
      </c>
      <c r="E41" t="s">
        <v>559</v>
      </c>
      <c r="F41" t="s">
        <v>560</v>
      </c>
      <c r="G41">
        <v>2019</v>
      </c>
      <c r="H41" s="2">
        <v>43468</v>
      </c>
      <c r="I41" t="s">
        <v>561</v>
      </c>
      <c r="K41" t="s">
        <v>562</v>
      </c>
    </row>
    <row r="42" spans="1:11" x14ac:dyDescent="0.2">
      <c r="A42">
        <v>30591705</v>
      </c>
      <c r="B42" t="s">
        <v>563</v>
      </c>
      <c r="C42" t="s">
        <v>564</v>
      </c>
      <c r="D42" t="s">
        <v>565</v>
      </c>
      <c r="E42" t="s">
        <v>566</v>
      </c>
      <c r="F42" t="s">
        <v>190</v>
      </c>
      <c r="G42">
        <v>2018</v>
      </c>
      <c r="H42" s="2">
        <v>43463</v>
      </c>
      <c r="I42" t="s">
        <v>567</v>
      </c>
      <c r="K42" t="s">
        <v>568</v>
      </c>
    </row>
    <row r="43" spans="1:11" x14ac:dyDescent="0.2">
      <c r="A43">
        <v>30540754</v>
      </c>
      <c r="B43" t="s">
        <v>569</v>
      </c>
      <c r="C43" t="s">
        <v>570</v>
      </c>
      <c r="D43" t="s">
        <v>571</v>
      </c>
      <c r="E43" t="s">
        <v>572</v>
      </c>
      <c r="F43" t="s">
        <v>573</v>
      </c>
      <c r="G43">
        <v>2018</v>
      </c>
      <c r="H43" s="2">
        <v>43447</v>
      </c>
      <c r="I43" t="s">
        <v>574</v>
      </c>
      <c r="K43" t="s">
        <v>575</v>
      </c>
    </row>
    <row r="44" spans="1:11" x14ac:dyDescent="0.2">
      <c r="A44">
        <v>30520733</v>
      </c>
      <c r="B44" t="s">
        <v>576</v>
      </c>
      <c r="C44" t="s">
        <v>577</v>
      </c>
      <c r="D44" t="s">
        <v>578</v>
      </c>
      <c r="E44" t="s">
        <v>579</v>
      </c>
      <c r="F44" t="s">
        <v>305</v>
      </c>
      <c r="G44">
        <v>2018</v>
      </c>
      <c r="H44" s="2">
        <v>43441</v>
      </c>
      <c r="I44" t="s">
        <v>580</v>
      </c>
      <c r="K44" t="s">
        <v>581</v>
      </c>
    </row>
    <row r="45" spans="1:11" x14ac:dyDescent="0.2">
      <c r="A45">
        <v>30513774</v>
      </c>
      <c r="B45" t="s">
        <v>582</v>
      </c>
      <c r="C45" t="s">
        <v>583</v>
      </c>
      <c r="D45" t="s">
        <v>584</v>
      </c>
      <c r="E45" t="s">
        <v>585</v>
      </c>
      <c r="F45" t="s">
        <v>586</v>
      </c>
      <c r="G45">
        <v>2018</v>
      </c>
      <c r="H45" s="2">
        <v>43440</v>
      </c>
      <c r="I45" t="s">
        <v>587</v>
      </c>
      <c r="K45" t="s">
        <v>588</v>
      </c>
    </row>
    <row r="46" spans="1:11" x14ac:dyDescent="0.2">
      <c r="A46">
        <v>30445545</v>
      </c>
      <c r="B46" t="s">
        <v>589</v>
      </c>
      <c r="C46" t="s">
        <v>590</v>
      </c>
      <c r="D46" t="s">
        <v>591</v>
      </c>
      <c r="E46" t="s">
        <v>592</v>
      </c>
      <c r="F46" t="s">
        <v>560</v>
      </c>
      <c r="G46">
        <v>2019</v>
      </c>
      <c r="H46" s="2">
        <v>43421</v>
      </c>
      <c r="I46" t="s">
        <v>593</v>
      </c>
      <c r="K46" t="s">
        <v>594</v>
      </c>
    </row>
    <row r="47" spans="1:11" x14ac:dyDescent="0.2">
      <c r="A47">
        <v>30428046</v>
      </c>
      <c r="B47" t="s">
        <v>595</v>
      </c>
      <c r="C47" t="s">
        <v>596</v>
      </c>
      <c r="D47" t="s">
        <v>597</v>
      </c>
      <c r="E47" t="s">
        <v>598</v>
      </c>
      <c r="F47" t="s">
        <v>560</v>
      </c>
      <c r="G47">
        <v>2019</v>
      </c>
      <c r="H47" s="2">
        <v>43419</v>
      </c>
      <c r="I47" t="s">
        <v>599</v>
      </c>
      <c r="K47" t="s">
        <v>600</v>
      </c>
    </row>
    <row r="48" spans="1:11" x14ac:dyDescent="0.2">
      <c r="A48">
        <v>30405210</v>
      </c>
      <c r="B48" t="s">
        <v>601</v>
      </c>
      <c r="C48" t="s">
        <v>602</v>
      </c>
      <c r="D48" t="s">
        <v>603</v>
      </c>
      <c r="E48" t="s">
        <v>604</v>
      </c>
      <c r="F48" t="s">
        <v>190</v>
      </c>
      <c r="G48">
        <v>2018</v>
      </c>
      <c r="H48" s="2">
        <v>43413</v>
      </c>
      <c r="I48" t="s">
        <v>605</v>
      </c>
      <c r="K48" t="s">
        <v>606</v>
      </c>
    </row>
    <row r="49" spans="1:11" x14ac:dyDescent="0.2">
      <c r="A49">
        <v>30355621</v>
      </c>
      <c r="B49" t="s">
        <v>607</v>
      </c>
      <c r="C49" t="s">
        <v>608</v>
      </c>
      <c r="D49" t="s">
        <v>609</v>
      </c>
      <c r="E49" t="s">
        <v>610</v>
      </c>
      <c r="F49" t="s">
        <v>446</v>
      </c>
      <c r="G49">
        <v>2018</v>
      </c>
      <c r="H49" s="2">
        <v>43399</v>
      </c>
      <c r="I49" t="s">
        <v>611</v>
      </c>
      <c r="K49" t="s">
        <v>612</v>
      </c>
    </row>
    <row r="50" spans="1:11" x14ac:dyDescent="0.2">
      <c r="A50">
        <v>30283779</v>
      </c>
      <c r="B50" t="s">
        <v>613</v>
      </c>
      <c r="C50" t="s">
        <v>614</v>
      </c>
      <c r="D50" t="s">
        <v>615</v>
      </c>
      <c r="E50" t="s">
        <v>616</v>
      </c>
      <c r="F50" t="s">
        <v>504</v>
      </c>
      <c r="G50">
        <v>2018</v>
      </c>
      <c r="H50" s="2">
        <v>43378</v>
      </c>
      <c r="I50" t="s">
        <v>617</v>
      </c>
      <c r="K50" t="s">
        <v>618</v>
      </c>
    </row>
    <row r="51" spans="1:11" x14ac:dyDescent="0.2">
      <c r="A51">
        <v>30258843</v>
      </c>
      <c r="B51" t="s">
        <v>619</v>
      </c>
      <c r="C51" t="s">
        <v>620</v>
      </c>
      <c r="D51" t="s">
        <v>621</v>
      </c>
      <c r="E51" t="s">
        <v>622</v>
      </c>
      <c r="F51" t="s">
        <v>504</v>
      </c>
      <c r="G51">
        <v>2018</v>
      </c>
      <c r="H51" s="2">
        <v>43371</v>
      </c>
      <c r="I51" t="s">
        <v>623</v>
      </c>
      <c r="K51" t="s">
        <v>624</v>
      </c>
    </row>
    <row r="52" spans="1:11" x14ac:dyDescent="0.2">
      <c r="A52">
        <v>30244429</v>
      </c>
      <c r="B52" t="s">
        <v>625</v>
      </c>
      <c r="C52" t="s">
        <v>626</v>
      </c>
      <c r="D52" t="s">
        <v>627</v>
      </c>
      <c r="E52" t="s">
        <v>628</v>
      </c>
      <c r="F52" t="s">
        <v>629</v>
      </c>
      <c r="G52">
        <v>2018</v>
      </c>
      <c r="H52" s="2">
        <v>43367</v>
      </c>
      <c r="I52" t="s">
        <v>630</v>
      </c>
      <c r="K52" t="s">
        <v>631</v>
      </c>
    </row>
    <row r="53" spans="1:11" x14ac:dyDescent="0.2">
      <c r="A53">
        <v>30237171</v>
      </c>
      <c r="B53" t="s">
        <v>632</v>
      </c>
      <c r="C53" t="s">
        <v>633</v>
      </c>
      <c r="D53" t="s">
        <v>634</v>
      </c>
      <c r="E53" t="s">
        <v>635</v>
      </c>
      <c r="F53" t="s">
        <v>242</v>
      </c>
      <c r="G53">
        <v>2018</v>
      </c>
      <c r="H53" s="2">
        <v>43365</v>
      </c>
      <c r="I53" t="s">
        <v>636</v>
      </c>
      <c r="K53" t="s">
        <v>637</v>
      </c>
    </row>
    <row r="54" spans="1:11" x14ac:dyDescent="0.2">
      <c r="A54">
        <v>30233640</v>
      </c>
      <c r="B54" t="s">
        <v>638</v>
      </c>
      <c r="C54" t="s">
        <v>639</v>
      </c>
      <c r="D54" t="s">
        <v>640</v>
      </c>
      <c r="E54" t="s">
        <v>641</v>
      </c>
      <c r="F54" t="s">
        <v>400</v>
      </c>
      <c r="G54">
        <v>2018</v>
      </c>
      <c r="H54" s="2">
        <v>43364</v>
      </c>
      <c r="I54" t="s">
        <v>642</v>
      </c>
      <c r="K54" t="s">
        <v>643</v>
      </c>
    </row>
    <row r="55" spans="1:11" x14ac:dyDescent="0.2">
      <c r="A55">
        <v>30195783</v>
      </c>
      <c r="B55" t="s">
        <v>644</v>
      </c>
      <c r="C55" t="s">
        <v>645</v>
      </c>
      <c r="D55" t="s">
        <v>646</v>
      </c>
      <c r="E55" t="s">
        <v>647</v>
      </c>
      <c r="F55" t="s">
        <v>648</v>
      </c>
      <c r="G55">
        <v>2018</v>
      </c>
      <c r="H55" s="2">
        <v>43353</v>
      </c>
      <c r="I55" t="s">
        <v>649</v>
      </c>
      <c r="K55" t="s">
        <v>650</v>
      </c>
    </row>
    <row r="56" spans="1:11" x14ac:dyDescent="0.2">
      <c r="A56">
        <v>30186835</v>
      </c>
      <c r="B56" t="s">
        <v>651</v>
      </c>
      <c r="C56" t="s">
        <v>652</v>
      </c>
      <c r="D56" t="s">
        <v>653</v>
      </c>
      <c r="E56" t="s">
        <v>654</v>
      </c>
      <c r="F56" t="s">
        <v>504</v>
      </c>
      <c r="G56">
        <v>2018</v>
      </c>
      <c r="H56" s="2">
        <v>43350</v>
      </c>
      <c r="I56" t="s">
        <v>655</v>
      </c>
      <c r="K56" t="s">
        <v>656</v>
      </c>
    </row>
    <row r="57" spans="1:11" x14ac:dyDescent="0.2">
      <c r="A57">
        <v>30076892</v>
      </c>
      <c r="B57" t="s">
        <v>657</v>
      </c>
      <c r="C57" t="s">
        <v>658</v>
      </c>
      <c r="D57" t="s">
        <v>659</v>
      </c>
      <c r="E57" t="s">
        <v>660</v>
      </c>
      <c r="F57" t="s">
        <v>661</v>
      </c>
      <c r="G57">
        <v>2018</v>
      </c>
      <c r="H57" s="2">
        <v>43317</v>
      </c>
      <c r="I57" t="s">
        <v>662</v>
      </c>
      <c r="J57" t="s">
        <v>663</v>
      </c>
      <c r="K57" t="s">
        <v>664</v>
      </c>
    </row>
    <row r="58" spans="1:11" x14ac:dyDescent="0.2">
      <c r="A58">
        <v>30018554</v>
      </c>
      <c r="B58" t="s">
        <v>665</v>
      </c>
      <c r="C58" t="s">
        <v>666</v>
      </c>
      <c r="D58" t="s">
        <v>667</v>
      </c>
      <c r="E58" t="s">
        <v>668</v>
      </c>
      <c r="F58" t="s">
        <v>669</v>
      </c>
      <c r="G58">
        <v>2018</v>
      </c>
      <c r="H58" s="2">
        <v>43300</v>
      </c>
      <c r="I58" t="s">
        <v>670</v>
      </c>
      <c r="K58" t="s">
        <v>671</v>
      </c>
    </row>
    <row r="59" spans="1:11" x14ac:dyDescent="0.2">
      <c r="A59">
        <v>29914980</v>
      </c>
      <c r="B59" t="s">
        <v>672</v>
      </c>
      <c r="C59" t="s">
        <v>673</v>
      </c>
      <c r="D59" t="s">
        <v>674</v>
      </c>
      <c r="E59" t="s">
        <v>675</v>
      </c>
      <c r="F59" t="s">
        <v>446</v>
      </c>
      <c r="G59">
        <v>2018</v>
      </c>
      <c r="H59" s="2">
        <v>43271</v>
      </c>
      <c r="I59" t="s">
        <v>676</v>
      </c>
      <c r="K59" t="s">
        <v>677</v>
      </c>
    </row>
    <row r="60" spans="1:11" x14ac:dyDescent="0.2">
      <c r="A60">
        <v>29766399</v>
      </c>
      <c r="B60" t="s">
        <v>678</v>
      </c>
      <c r="C60" t="s">
        <v>679</v>
      </c>
      <c r="D60" t="s">
        <v>680</v>
      </c>
      <c r="E60" t="s">
        <v>681</v>
      </c>
      <c r="F60" t="s">
        <v>682</v>
      </c>
      <c r="G60">
        <v>2018</v>
      </c>
      <c r="H60" s="2">
        <v>43237</v>
      </c>
      <c r="I60" t="s">
        <v>683</v>
      </c>
      <c r="J60" t="s">
        <v>684</v>
      </c>
      <c r="K60" t="s">
        <v>685</v>
      </c>
    </row>
    <row r="61" spans="1:11" x14ac:dyDescent="0.2">
      <c r="A61">
        <v>29760055</v>
      </c>
      <c r="B61" t="s">
        <v>686</v>
      </c>
      <c r="C61" t="s">
        <v>687</v>
      </c>
      <c r="D61" t="s">
        <v>688</v>
      </c>
      <c r="E61" t="s">
        <v>689</v>
      </c>
      <c r="F61" t="s">
        <v>211</v>
      </c>
      <c r="G61">
        <v>2018</v>
      </c>
      <c r="H61" s="2">
        <v>43236</v>
      </c>
      <c r="I61" t="s">
        <v>690</v>
      </c>
      <c r="K61" t="s">
        <v>691</v>
      </c>
    </row>
    <row r="62" spans="1:11" x14ac:dyDescent="0.2">
      <c r="A62">
        <v>29727687</v>
      </c>
      <c r="B62" t="s">
        <v>692</v>
      </c>
      <c r="C62" t="s">
        <v>693</v>
      </c>
      <c r="D62" t="s">
        <v>694</v>
      </c>
      <c r="E62" t="s">
        <v>695</v>
      </c>
      <c r="F62" t="s">
        <v>510</v>
      </c>
      <c r="G62">
        <v>2018</v>
      </c>
      <c r="H62" s="2">
        <v>43225</v>
      </c>
      <c r="I62" t="s">
        <v>696</v>
      </c>
      <c r="K62" t="s">
        <v>697</v>
      </c>
    </row>
    <row r="63" spans="1:11" x14ac:dyDescent="0.2">
      <c r="A63">
        <v>29724820</v>
      </c>
      <c r="B63" t="s">
        <v>698</v>
      </c>
      <c r="C63" t="s">
        <v>699</v>
      </c>
      <c r="D63" t="s">
        <v>700</v>
      </c>
      <c r="E63" t="s">
        <v>701</v>
      </c>
      <c r="F63" t="s">
        <v>702</v>
      </c>
      <c r="G63">
        <v>2018</v>
      </c>
      <c r="H63" s="2">
        <v>43225</v>
      </c>
      <c r="I63" t="s">
        <v>703</v>
      </c>
      <c r="J63" t="s">
        <v>704</v>
      </c>
      <c r="K63" t="s">
        <v>705</v>
      </c>
    </row>
    <row r="64" spans="1:11" x14ac:dyDescent="0.2">
      <c r="A64">
        <v>29518216</v>
      </c>
      <c r="B64" t="s">
        <v>706</v>
      </c>
      <c r="C64" t="s">
        <v>707</v>
      </c>
      <c r="D64" t="s">
        <v>708</v>
      </c>
      <c r="E64" t="s">
        <v>709</v>
      </c>
      <c r="F64" t="s">
        <v>286</v>
      </c>
      <c r="G64">
        <v>2018</v>
      </c>
      <c r="H64" s="2">
        <v>43168</v>
      </c>
      <c r="I64" t="s">
        <v>710</v>
      </c>
      <c r="K64" t="s">
        <v>711</v>
      </c>
    </row>
    <row r="65" spans="1:11" x14ac:dyDescent="0.2">
      <c r="A65">
        <v>29515088</v>
      </c>
      <c r="B65" t="s">
        <v>712</v>
      </c>
      <c r="C65" t="s">
        <v>713</v>
      </c>
      <c r="D65" t="s">
        <v>714</v>
      </c>
      <c r="E65" t="s">
        <v>715</v>
      </c>
      <c r="F65" t="s">
        <v>716</v>
      </c>
      <c r="G65">
        <v>2018</v>
      </c>
      <c r="H65" s="2">
        <v>43168</v>
      </c>
      <c r="I65" t="s">
        <v>717</v>
      </c>
      <c r="K65" t="s">
        <v>718</v>
      </c>
    </row>
    <row r="66" spans="1:11" x14ac:dyDescent="0.2">
      <c r="A66">
        <v>29503817</v>
      </c>
      <c r="B66" t="s">
        <v>719</v>
      </c>
      <c r="C66" t="s">
        <v>720</v>
      </c>
      <c r="D66" t="s">
        <v>721</v>
      </c>
      <c r="E66" t="s">
        <v>722</v>
      </c>
      <c r="F66" t="s">
        <v>504</v>
      </c>
      <c r="G66">
        <v>2018</v>
      </c>
      <c r="H66" s="2">
        <v>43165</v>
      </c>
      <c r="I66" t="s">
        <v>723</v>
      </c>
      <c r="K66" t="s">
        <v>724</v>
      </c>
    </row>
    <row r="67" spans="1:11" x14ac:dyDescent="0.2">
      <c r="A67">
        <v>29443056</v>
      </c>
      <c r="B67" t="s">
        <v>725</v>
      </c>
      <c r="C67" t="s">
        <v>726</v>
      </c>
      <c r="D67" t="s">
        <v>727</v>
      </c>
      <c r="E67" t="s">
        <v>728</v>
      </c>
      <c r="F67" t="s">
        <v>729</v>
      </c>
      <c r="G67">
        <v>2018</v>
      </c>
      <c r="H67" s="2">
        <v>43146</v>
      </c>
      <c r="I67" t="s">
        <v>730</v>
      </c>
      <c r="K67" t="s">
        <v>731</v>
      </c>
    </row>
    <row r="68" spans="1:11" x14ac:dyDescent="0.2">
      <c r="A68">
        <v>29443028</v>
      </c>
      <c r="B68" t="s">
        <v>732</v>
      </c>
      <c r="C68" t="s">
        <v>733</v>
      </c>
      <c r="D68" t="s">
        <v>734</v>
      </c>
      <c r="E68" t="s">
        <v>604</v>
      </c>
      <c r="F68" t="s">
        <v>729</v>
      </c>
      <c r="G68">
        <v>2018</v>
      </c>
      <c r="H68" s="2">
        <v>43146</v>
      </c>
      <c r="I68" t="s">
        <v>735</v>
      </c>
      <c r="K68" t="s">
        <v>736</v>
      </c>
    </row>
    <row r="69" spans="1:11" x14ac:dyDescent="0.2">
      <c r="A69">
        <v>29346415</v>
      </c>
      <c r="B69" t="s">
        <v>737</v>
      </c>
      <c r="C69" t="s">
        <v>107</v>
      </c>
      <c r="D69" t="s">
        <v>108</v>
      </c>
      <c r="E69" t="s">
        <v>738</v>
      </c>
      <c r="F69" t="s">
        <v>183</v>
      </c>
      <c r="G69">
        <v>2018</v>
      </c>
      <c r="H69" s="2">
        <v>43119</v>
      </c>
      <c r="I69" t="s">
        <v>739</v>
      </c>
      <c r="K69" t="s">
        <v>740</v>
      </c>
    </row>
    <row r="70" spans="1:11" x14ac:dyDescent="0.2">
      <c r="A70">
        <v>29320626</v>
      </c>
      <c r="B70" t="s">
        <v>741</v>
      </c>
      <c r="C70" t="s">
        <v>742</v>
      </c>
      <c r="D70" t="s">
        <v>743</v>
      </c>
      <c r="E70" t="s">
        <v>744</v>
      </c>
      <c r="F70" t="s">
        <v>745</v>
      </c>
      <c r="G70">
        <v>2018</v>
      </c>
      <c r="H70" s="2">
        <v>43111</v>
      </c>
      <c r="I70" t="s">
        <v>746</v>
      </c>
      <c r="K70" t="s">
        <v>747</v>
      </c>
    </row>
    <row r="71" spans="1:11" x14ac:dyDescent="0.2">
      <c r="A71">
        <v>29293958</v>
      </c>
      <c r="B71" t="s">
        <v>748</v>
      </c>
      <c r="C71" t="s">
        <v>749</v>
      </c>
      <c r="D71" t="s">
        <v>750</v>
      </c>
      <c r="E71" t="s">
        <v>751</v>
      </c>
      <c r="F71" t="s">
        <v>560</v>
      </c>
      <c r="G71">
        <v>2018</v>
      </c>
      <c r="H71" s="2">
        <v>43103</v>
      </c>
      <c r="I71" t="s">
        <v>752</v>
      </c>
      <c r="K71" t="s">
        <v>753</v>
      </c>
    </row>
    <row r="72" spans="1:11" x14ac:dyDescent="0.2">
      <c r="A72">
        <v>29244146</v>
      </c>
      <c r="B72" t="s">
        <v>754</v>
      </c>
      <c r="C72" t="s">
        <v>755</v>
      </c>
      <c r="D72" t="s">
        <v>756</v>
      </c>
      <c r="E72" t="s">
        <v>757</v>
      </c>
      <c r="F72" t="s">
        <v>758</v>
      </c>
      <c r="G72">
        <v>2018</v>
      </c>
      <c r="H72" s="2">
        <v>43085</v>
      </c>
      <c r="I72" t="s">
        <v>759</v>
      </c>
      <c r="K72" t="s">
        <v>760</v>
      </c>
    </row>
    <row r="73" spans="1:11" x14ac:dyDescent="0.2">
      <c r="A73">
        <v>29146772</v>
      </c>
      <c r="B73" t="s">
        <v>761</v>
      </c>
      <c r="C73" t="s">
        <v>762</v>
      </c>
      <c r="D73" t="s">
        <v>763</v>
      </c>
      <c r="E73" t="s">
        <v>764</v>
      </c>
      <c r="F73" t="s">
        <v>266</v>
      </c>
      <c r="G73">
        <v>2017</v>
      </c>
      <c r="H73" s="2">
        <v>43057</v>
      </c>
      <c r="I73" t="s">
        <v>765</v>
      </c>
      <c r="K73" t="s">
        <v>766</v>
      </c>
    </row>
    <row r="74" spans="1:11" x14ac:dyDescent="0.2">
      <c r="A74">
        <v>29144233</v>
      </c>
      <c r="B74" t="s">
        <v>767</v>
      </c>
      <c r="C74" t="s">
        <v>768</v>
      </c>
      <c r="D74" t="s">
        <v>769</v>
      </c>
      <c r="E74" t="s">
        <v>770</v>
      </c>
      <c r="F74" t="s">
        <v>305</v>
      </c>
      <c r="G74">
        <v>2017</v>
      </c>
      <c r="H74" s="2">
        <v>43056</v>
      </c>
      <c r="I74" t="s">
        <v>771</v>
      </c>
      <c r="K74" t="s">
        <v>772</v>
      </c>
    </row>
    <row r="75" spans="1:11" x14ac:dyDescent="0.2">
      <c r="A75">
        <v>29130153</v>
      </c>
      <c r="B75" t="s">
        <v>773</v>
      </c>
      <c r="C75" t="s">
        <v>774</v>
      </c>
      <c r="D75" t="s">
        <v>775</v>
      </c>
      <c r="E75" t="s">
        <v>776</v>
      </c>
      <c r="F75" t="s">
        <v>777</v>
      </c>
      <c r="G75">
        <v>2017</v>
      </c>
      <c r="H75" s="2">
        <v>43053</v>
      </c>
      <c r="I75" t="s">
        <v>778</v>
      </c>
      <c r="J75" t="s">
        <v>779</v>
      </c>
      <c r="K75" t="s">
        <v>780</v>
      </c>
    </row>
    <row r="76" spans="1:11" x14ac:dyDescent="0.2">
      <c r="A76">
        <v>29098121</v>
      </c>
      <c r="B76" t="s">
        <v>781</v>
      </c>
      <c r="C76" t="s">
        <v>782</v>
      </c>
      <c r="D76" t="s">
        <v>783</v>
      </c>
      <c r="E76" t="s">
        <v>784</v>
      </c>
      <c r="F76" t="s">
        <v>785</v>
      </c>
      <c r="G76">
        <v>2017</v>
      </c>
      <c r="H76" s="2">
        <v>43043</v>
      </c>
      <c r="I76" t="s">
        <v>786</v>
      </c>
      <c r="J76" t="s">
        <v>787</v>
      </c>
      <c r="K76" t="s">
        <v>788</v>
      </c>
    </row>
    <row r="77" spans="1:11" x14ac:dyDescent="0.2">
      <c r="A77">
        <v>29053735</v>
      </c>
      <c r="B77" t="s">
        <v>789</v>
      </c>
      <c r="C77" t="s">
        <v>790</v>
      </c>
      <c r="D77" t="s">
        <v>791</v>
      </c>
      <c r="E77" t="s">
        <v>792</v>
      </c>
      <c r="F77" t="s">
        <v>183</v>
      </c>
      <c r="G77">
        <v>2017</v>
      </c>
      <c r="H77" s="2">
        <v>43029</v>
      </c>
      <c r="I77" t="s">
        <v>793</v>
      </c>
      <c r="K77" t="s">
        <v>794</v>
      </c>
    </row>
    <row r="78" spans="1:11" x14ac:dyDescent="0.2">
      <c r="A78">
        <v>29025994</v>
      </c>
      <c r="B78" t="s">
        <v>795</v>
      </c>
      <c r="C78" t="s">
        <v>796</v>
      </c>
      <c r="D78" t="s">
        <v>797</v>
      </c>
      <c r="E78" t="s">
        <v>798</v>
      </c>
      <c r="F78" t="s">
        <v>799</v>
      </c>
      <c r="G78">
        <v>2017</v>
      </c>
      <c r="H78" s="2">
        <v>43022</v>
      </c>
      <c r="I78" t="s">
        <v>800</v>
      </c>
      <c r="J78" t="s">
        <v>801</v>
      </c>
      <c r="K78" t="s">
        <v>802</v>
      </c>
    </row>
    <row r="79" spans="1:11" x14ac:dyDescent="0.2">
      <c r="A79">
        <v>28916626</v>
      </c>
      <c r="B79" t="s">
        <v>803</v>
      </c>
      <c r="C79" t="s">
        <v>804</v>
      </c>
      <c r="D79" t="s">
        <v>805</v>
      </c>
      <c r="E79" t="s">
        <v>806</v>
      </c>
      <c r="F79" t="s">
        <v>807</v>
      </c>
      <c r="G79">
        <v>2017</v>
      </c>
      <c r="H79" s="2">
        <v>42995</v>
      </c>
      <c r="I79" t="s">
        <v>808</v>
      </c>
      <c r="K79" t="s">
        <v>809</v>
      </c>
    </row>
    <row r="80" spans="1:11" x14ac:dyDescent="0.2">
      <c r="A80">
        <v>28914763</v>
      </c>
      <c r="B80" t="s">
        <v>810</v>
      </c>
      <c r="C80" t="s">
        <v>811</v>
      </c>
      <c r="D80" t="s">
        <v>812</v>
      </c>
      <c r="E80" t="s">
        <v>813</v>
      </c>
      <c r="F80" t="s">
        <v>814</v>
      </c>
      <c r="G80">
        <v>2017</v>
      </c>
      <c r="H80" s="2">
        <v>42994</v>
      </c>
      <c r="I80" t="s">
        <v>815</v>
      </c>
      <c r="K80" t="s">
        <v>816</v>
      </c>
    </row>
    <row r="81" spans="1:11" x14ac:dyDescent="0.2">
      <c r="A81">
        <v>28903753</v>
      </c>
      <c r="B81" t="s">
        <v>817</v>
      </c>
      <c r="C81" t="s">
        <v>818</v>
      </c>
      <c r="D81" t="s">
        <v>819</v>
      </c>
      <c r="E81" t="s">
        <v>820</v>
      </c>
      <c r="F81" t="s">
        <v>821</v>
      </c>
      <c r="G81">
        <v>2017</v>
      </c>
      <c r="H81" s="2">
        <v>42993</v>
      </c>
      <c r="I81" t="s">
        <v>822</v>
      </c>
      <c r="K81" t="s">
        <v>823</v>
      </c>
    </row>
    <row r="82" spans="1:11" x14ac:dyDescent="0.2">
      <c r="A82">
        <v>28779173</v>
      </c>
      <c r="B82" t="s">
        <v>824</v>
      </c>
      <c r="C82" t="s">
        <v>825</v>
      </c>
      <c r="D82" t="s">
        <v>826</v>
      </c>
      <c r="E82" t="s">
        <v>827</v>
      </c>
      <c r="F82" t="s">
        <v>190</v>
      </c>
      <c r="G82">
        <v>2017</v>
      </c>
      <c r="H82" s="2">
        <v>42953</v>
      </c>
      <c r="I82" t="s">
        <v>828</v>
      </c>
      <c r="K82" t="s">
        <v>829</v>
      </c>
    </row>
    <row r="83" spans="1:11" x14ac:dyDescent="0.2">
      <c r="A83">
        <v>28705897</v>
      </c>
      <c r="B83" t="s">
        <v>830</v>
      </c>
      <c r="C83" t="s">
        <v>831</v>
      </c>
      <c r="D83" t="s">
        <v>832</v>
      </c>
      <c r="E83" t="s">
        <v>833</v>
      </c>
      <c r="F83" t="s">
        <v>415</v>
      </c>
      <c r="G83">
        <v>2017</v>
      </c>
      <c r="H83" s="2">
        <v>42931</v>
      </c>
      <c r="I83" t="s">
        <v>834</v>
      </c>
      <c r="K83" t="s">
        <v>835</v>
      </c>
    </row>
    <row r="84" spans="1:11" x14ac:dyDescent="0.2">
      <c r="A84">
        <v>28698482</v>
      </c>
      <c r="B84" t="s">
        <v>836</v>
      </c>
      <c r="C84" t="s">
        <v>837</v>
      </c>
      <c r="D84" t="s">
        <v>838</v>
      </c>
      <c r="E84" t="s">
        <v>839</v>
      </c>
      <c r="F84" t="s">
        <v>840</v>
      </c>
      <c r="G84">
        <v>2017</v>
      </c>
      <c r="H84" s="2">
        <v>42929</v>
      </c>
      <c r="I84" t="s">
        <v>841</v>
      </c>
      <c r="K84" t="s">
        <v>842</v>
      </c>
    </row>
    <row r="85" spans="1:11" x14ac:dyDescent="0.2">
      <c r="A85">
        <v>28653435</v>
      </c>
      <c r="B85" t="s">
        <v>843</v>
      </c>
      <c r="C85" t="s">
        <v>844</v>
      </c>
      <c r="D85" t="s">
        <v>845</v>
      </c>
      <c r="E85" t="s">
        <v>846</v>
      </c>
      <c r="F85" t="s">
        <v>847</v>
      </c>
      <c r="G85">
        <v>2017</v>
      </c>
      <c r="H85" s="2">
        <v>42914</v>
      </c>
      <c r="I85" t="s">
        <v>848</v>
      </c>
      <c r="J85" t="s">
        <v>849</v>
      </c>
      <c r="K85" t="s">
        <v>850</v>
      </c>
    </row>
    <row r="86" spans="1:11" x14ac:dyDescent="0.2">
      <c r="A86">
        <v>28510119</v>
      </c>
      <c r="B86" t="s">
        <v>851</v>
      </c>
      <c r="C86" t="s">
        <v>852</v>
      </c>
      <c r="D86" t="s">
        <v>853</v>
      </c>
      <c r="E86" t="s">
        <v>854</v>
      </c>
      <c r="F86" t="s">
        <v>855</v>
      </c>
      <c r="G86">
        <v>2017</v>
      </c>
      <c r="H86" s="2">
        <v>42872</v>
      </c>
      <c r="I86" t="s">
        <v>856</v>
      </c>
      <c r="K86" t="s">
        <v>857</v>
      </c>
    </row>
    <row r="87" spans="1:11" x14ac:dyDescent="0.2">
      <c r="A87">
        <v>28468832</v>
      </c>
      <c r="B87" t="s">
        <v>858</v>
      </c>
      <c r="C87" t="s">
        <v>859</v>
      </c>
      <c r="D87" t="s">
        <v>860</v>
      </c>
      <c r="E87" t="s">
        <v>861</v>
      </c>
      <c r="F87" t="s">
        <v>862</v>
      </c>
      <c r="G87">
        <v>2017</v>
      </c>
      <c r="H87" s="2">
        <v>42860</v>
      </c>
      <c r="I87" t="s">
        <v>863</v>
      </c>
      <c r="K87" t="s">
        <v>864</v>
      </c>
    </row>
    <row r="88" spans="1:11" x14ac:dyDescent="0.2">
      <c r="A88">
        <v>28461781</v>
      </c>
      <c r="B88" t="s">
        <v>865</v>
      </c>
      <c r="C88" t="s">
        <v>866</v>
      </c>
      <c r="D88" t="s">
        <v>867</v>
      </c>
      <c r="E88" t="s">
        <v>868</v>
      </c>
      <c r="F88" t="s">
        <v>869</v>
      </c>
      <c r="G88">
        <v>2016</v>
      </c>
      <c r="H88" s="2">
        <v>42858</v>
      </c>
      <c r="I88" t="s">
        <v>870</v>
      </c>
      <c r="J88" t="s">
        <v>871</v>
      </c>
      <c r="K88" t="s">
        <v>872</v>
      </c>
    </row>
    <row r="89" spans="1:11" x14ac:dyDescent="0.2">
      <c r="A89">
        <v>28390800</v>
      </c>
      <c r="B89" t="s">
        <v>873</v>
      </c>
      <c r="C89" t="s">
        <v>874</v>
      </c>
      <c r="D89" t="s">
        <v>875</v>
      </c>
      <c r="E89" t="s">
        <v>876</v>
      </c>
      <c r="F89" t="s">
        <v>877</v>
      </c>
      <c r="G89">
        <v>2017</v>
      </c>
      <c r="H89" s="2">
        <v>42835</v>
      </c>
      <c r="I89" t="s">
        <v>878</v>
      </c>
      <c r="J89" t="s">
        <v>879</v>
      </c>
      <c r="K89" t="s">
        <v>880</v>
      </c>
    </row>
    <row r="90" spans="1:11" x14ac:dyDescent="0.2">
      <c r="A90">
        <v>28327131</v>
      </c>
      <c r="B90" t="s">
        <v>881</v>
      </c>
      <c r="C90" t="s">
        <v>882</v>
      </c>
      <c r="D90" t="s">
        <v>883</v>
      </c>
      <c r="E90" t="s">
        <v>884</v>
      </c>
      <c r="F90" t="s">
        <v>885</v>
      </c>
      <c r="G90">
        <v>2017</v>
      </c>
      <c r="H90" s="2">
        <v>42817</v>
      </c>
      <c r="I90" t="s">
        <v>886</v>
      </c>
      <c r="K90" t="s">
        <v>887</v>
      </c>
    </row>
    <row r="91" spans="1:11" x14ac:dyDescent="0.2">
      <c r="A91">
        <v>28280001</v>
      </c>
      <c r="B91" t="s">
        <v>888</v>
      </c>
      <c r="C91" t="s">
        <v>889</v>
      </c>
      <c r="D91" t="s">
        <v>890</v>
      </c>
      <c r="E91" t="s">
        <v>891</v>
      </c>
      <c r="F91" t="s">
        <v>446</v>
      </c>
      <c r="G91">
        <v>2017</v>
      </c>
      <c r="H91" s="2">
        <v>42805</v>
      </c>
      <c r="I91" t="s">
        <v>892</v>
      </c>
      <c r="K91" t="s">
        <v>893</v>
      </c>
    </row>
    <row r="92" spans="1:11" x14ac:dyDescent="0.2">
      <c r="A92">
        <v>28266911</v>
      </c>
      <c r="B92" t="s">
        <v>894</v>
      </c>
      <c r="C92" t="s">
        <v>895</v>
      </c>
      <c r="D92" t="s">
        <v>896</v>
      </c>
      <c r="E92" t="s">
        <v>897</v>
      </c>
      <c r="F92" t="s">
        <v>305</v>
      </c>
      <c r="G92">
        <v>2017</v>
      </c>
      <c r="H92" s="2">
        <v>42802</v>
      </c>
      <c r="I92" t="s">
        <v>898</v>
      </c>
      <c r="K92" t="s">
        <v>899</v>
      </c>
    </row>
    <row r="93" spans="1:11" x14ac:dyDescent="0.2">
      <c r="A93">
        <v>28211501</v>
      </c>
      <c r="B93" t="s">
        <v>900</v>
      </c>
      <c r="C93" t="s">
        <v>901</v>
      </c>
      <c r="D93" t="s">
        <v>902</v>
      </c>
      <c r="E93" t="s">
        <v>903</v>
      </c>
      <c r="F93" t="s">
        <v>190</v>
      </c>
      <c r="G93">
        <v>2017</v>
      </c>
      <c r="H93" s="2">
        <v>42784</v>
      </c>
      <c r="I93" t="s">
        <v>904</v>
      </c>
      <c r="K93" t="s">
        <v>905</v>
      </c>
    </row>
    <row r="94" spans="1:11" x14ac:dyDescent="0.2">
      <c r="A94">
        <v>28122559</v>
      </c>
      <c r="B94" t="s">
        <v>906</v>
      </c>
      <c r="C94" t="s">
        <v>907</v>
      </c>
      <c r="D94" t="s">
        <v>908</v>
      </c>
      <c r="E94" t="s">
        <v>909</v>
      </c>
      <c r="F94" t="s">
        <v>885</v>
      </c>
      <c r="G94">
        <v>2017</v>
      </c>
      <c r="H94" s="2">
        <v>42762</v>
      </c>
      <c r="I94" t="s">
        <v>910</v>
      </c>
      <c r="K94" t="s">
        <v>911</v>
      </c>
    </row>
    <row r="95" spans="1:11" x14ac:dyDescent="0.2">
      <c r="A95">
        <v>28040780</v>
      </c>
      <c r="B95" t="s">
        <v>912</v>
      </c>
      <c r="C95" t="s">
        <v>913</v>
      </c>
      <c r="D95" t="s">
        <v>914</v>
      </c>
      <c r="E95" t="s">
        <v>915</v>
      </c>
      <c r="F95" t="s">
        <v>916</v>
      </c>
      <c r="G95">
        <v>2017</v>
      </c>
      <c r="H95" s="2">
        <v>42737</v>
      </c>
      <c r="I95" t="s">
        <v>917</v>
      </c>
      <c r="K95" t="s">
        <v>918</v>
      </c>
    </row>
    <row r="96" spans="1:11" x14ac:dyDescent="0.2">
      <c r="A96">
        <v>27895053</v>
      </c>
      <c r="B96" t="s">
        <v>919</v>
      </c>
      <c r="C96" t="s">
        <v>920</v>
      </c>
      <c r="D96" t="s">
        <v>921</v>
      </c>
      <c r="E96" t="s">
        <v>922</v>
      </c>
      <c r="F96" t="s">
        <v>923</v>
      </c>
      <c r="G96">
        <v>2017</v>
      </c>
      <c r="H96" s="2">
        <v>42704</v>
      </c>
      <c r="I96" t="s">
        <v>924</v>
      </c>
      <c r="K96" t="s">
        <v>925</v>
      </c>
    </row>
    <row r="97" spans="1:11" x14ac:dyDescent="0.2">
      <c r="A97">
        <v>27836208</v>
      </c>
      <c r="B97" t="s">
        <v>926</v>
      </c>
      <c r="C97" t="s">
        <v>927</v>
      </c>
      <c r="D97" t="s">
        <v>928</v>
      </c>
      <c r="E97" t="s">
        <v>929</v>
      </c>
      <c r="F97" t="s">
        <v>930</v>
      </c>
      <c r="G97">
        <v>2016</v>
      </c>
      <c r="H97" s="2">
        <v>42687</v>
      </c>
      <c r="I97" t="s">
        <v>931</v>
      </c>
      <c r="J97" t="s">
        <v>932</v>
      </c>
      <c r="K97" t="s">
        <v>933</v>
      </c>
    </row>
    <row r="98" spans="1:11" x14ac:dyDescent="0.2">
      <c r="A98">
        <v>27809318</v>
      </c>
      <c r="B98" t="s">
        <v>934</v>
      </c>
      <c r="C98" t="s">
        <v>935</v>
      </c>
      <c r="D98" t="s">
        <v>936</v>
      </c>
      <c r="E98" t="s">
        <v>298</v>
      </c>
      <c r="F98" t="s">
        <v>937</v>
      </c>
      <c r="G98">
        <v>2016</v>
      </c>
      <c r="H98" s="2">
        <v>42678</v>
      </c>
      <c r="I98" t="s">
        <v>938</v>
      </c>
      <c r="J98" t="s">
        <v>939</v>
      </c>
      <c r="K98" t="s">
        <v>940</v>
      </c>
    </row>
    <row r="99" spans="1:11" x14ac:dyDescent="0.2">
      <c r="A99">
        <v>27807677</v>
      </c>
      <c r="B99" t="s">
        <v>941</v>
      </c>
      <c r="C99" t="s">
        <v>942</v>
      </c>
      <c r="D99" t="s">
        <v>943</v>
      </c>
      <c r="E99" t="s">
        <v>944</v>
      </c>
      <c r="F99" t="s">
        <v>945</v>
      </c>
      <c r="G99">
        <v>2017</v>
      </c>
      <c r="H99" s="2">
        <v>42678</v>
      </c>
      <c r="I99" t="s">
        <v>946</v>
      </c>
      <c r="K99" t="s">
        <v>947</v>
      </c>
    </row>
    <row r="100" spans="1:11" x14ac:dyDescent="0.2">
      <c r="A100">
        <v>27795824</v>
      </c>
      <c r="B100" t="s">
        <v>948</v>
      </c>
      <c r="C100" t="s">
        <v>949</v>
      </c>
      <c r="D100" t="s">
        <v>950</v>
      </c>
      <c r="E100" t="s">
        <v>951</v>
      </c>
      <c r="F100" t="s">
        <v>952</v>
      </c>
      <c r="G100">
        <v>2016</v>
      </c>
      <c r="H100" s="2">
        <v>42675</v>
      </c>
      <c r="I100" t="s">
        <v>953</v>
      </c>
      <c r="K100" t="s">
        <v>954</v>
      </c>
    </row>
    <row r="101" spans="1:11" x14ac:dyDescent="0.2">
      <c r="A101">
        <v>27680290</v>
      </c>
      <c r="B101" t="s">
        <v>955</v>
      </c>
      <c r="C101" t="s">
        <v>956</v>
      </c>
      <c r="D101" t="s">
        <v>957</v>
      </c>
      <c r="E101" t="s">
        <v>958</v>
      </c>
      <c r="F101" t="s">
        <v>190</v>
      </c>
      <c r="G101">
        <v>2016</v>
      </c>
      <c r="H101" s="2">
        <v>42643</v>
      </c>
      <c r="I101" t="s">
        <v>959</v>
      </c>
      <c r="K101" t="s">
        <v>960</v>
      </c>
    </row>
    <row r="102" spans="1:11" x14ac:dyDescent="0.2">
      <c r="A102">
        <v>27614091</v>
      </c>
      <c r="B102" t="s">
        <v>961</v>
      </c>
      <c r="C102" t="s">
        <v>962</v>
      </c>
      <c r="D102" t="s">
        <v>963</v>
      </c>
      <c r="E102" t="s">
        <v>964</v>
      </c>
      <c r="F102" t="s">
        <v>235</v>
      </c>
      <c r="G102">
        <v>2016</v>
      </c>
      <c r="H102" s="2">
        <v>42624</v>
      </c>
      <c r="I102" t="s">
        <v>965</v>
      </c>
      <c r="K102" t="s">
        <v>966</v>
      </c>
    </row>
    <row r="103" spans="1:11" x14ac:dyDescent="0.2">
      <c r="A103">
        <v>27572667</v>
      </c>
      <c r="B103" t="s">
        <v>967</v>
      </c>
      <c r="C103" t="s">
        <v>968</v>
      </c>
      <c r="D103" t="s">
        <v>969</v>
      </c>
      <c r="E103" t="s">
        <v>970</v>
      </c>
      <c r="F103" t="s">
        <v>190</v>
      </c>
      <c r="G103">
        <v>2016</v>
      </c>
      <c r="H103" s="2">
        <v>42613</v>
      </c>
      <c r="I103" t="s">
        <v>971</v>
      </c>
      <c r="K103" t="s">
        <v>972</v>
      </c>
    </row>
    <row r="104" spans="1:11" x14ac:dyDescent="0.2">
      <c r="A104">
        <v>27532820</v>
      </c>
      <c r="B104" t="s">
        <v>973</v>
      </c>
      <c r="C104" t="s">
        <v>974</v>
      </c>
      <c r="D104" t="s">
        <v>975</v>
      </c>
      <c r="E104" t="s">
        <v>976</v>
      </c>
      <c r="F104" t="s">
        <v>977</v>
      </c>
      <c r="G104">
        <v>2016</v>
      </c>
      <c r="H104" s="2">
        <v>42600</v>
      </c>
      <c r="I104" t="s">
        <v>978</v>
      </c>
      <c r="J104" t="s">
        <v>979</v>
      </c>
      <c r="K104" t="s">
        <v>980</v>
      </c>
    </row>
    <row r="105" spans="1:11" x14ac:dyDescent="0.2">
      <c r="A105">
        <v>27469250</v>
      </c>
      <c r="B105" t="s">
        <v>981</v>
      </c>
      <c r="C105" t="s">
        <v>982</v>
      </c>
      <c r="D105" t="s">
        <v>983</v>
      </c>
      <c r="E105" t="s">
        <v>984</v>
      </c>
      <c r="F105" t="s">
        <v>985</v>
      </c>
      <c r="G105">
        <v>2016</v>
      </c>
      <c r="H105" s="2">
        <v>42581</v>
      </c>
      <c r="I105" t="s">
        <v>986</v>
      </c>
      <c r="K105" t="s">
        <v>987</v>
      </c>
    </row>
    <row r="106" spans="1:11" x14ac:dyDescent="0.2">
      <c r="A106">
        <v>27461955</v>
      </c>
      <c r="B106" t="s">
        <v>988</v>
      </c>
      <c r="C106" t="s">
        <v>989</v>
      </c>
      <c r="D106" t="s">
        <v>990</v>
      </c>
      <c r="E106" t="s">
        <v>991</v>
      </c>
      <c r="F106" t="s">
        <v>190</v>
      </c>
      <c r="G106">
        <v>2016</v>
      </c>
      <c r="H106" s="2">
        <v>42579</v>
      </c>
      <c r="I106" t="s">
        <v>992</v>
      </c>
      <c r="K106" t="s">
        <v>993</v>
      </c>
    </row>
    <row r="107" spans="1:11" x14ac:dyDescent="0.2">
      <c r="A107">
        <v>27425195</v>
      </c>
      <c r="B107" t="s">
        <v>994</v>
      </c>
      <c r="C107" t="s">
        <v>995</v>
      </c>
      <c r="D107" t="s">
        <v>996</v>
      </c>
      <c r="E107" t="s">
        <v>951</v>
      </c>
      <c r="F107" t="s">
        <v>190</v>
      </c>
      <c r="G107">
        <v>2016</v>
      </c>
      <c r="H107" s="2">
        <v>42570</v>
      </c>
      <c r="I107" t="s">
        <v>997</v>
      </c>
      <c r="K107" t="s">
        <v>998</v>
      </c>
    </row>
    <row r="108" spans="1:11" x14ac:dyDescent="0.2">
      <c r="A108">
        <v>27404876</v>
      </c>
      <c r="B108" t="s">
        <v>999</v>
      </c>
      <c r="C108" t="s">
        <v>1000</v>
      </c>
      <c r="D108" t="s">
        <v>1001</v>
      </c>
      <c r="E108" t="s">
        <v>1002</v>
      </c>
      <c r="F108" t="s">
        <v>227</v>
      </c>
      <c r="G108">
        <v>2016</v>
      </c>
      <c r="H108" s="2">
        <v>42564</v>
      </c>
      <c r="K108" t="s">
        <v>1003</v>
      </c>
    </row>
    <row r="109" spans="1:11" x14ac:dyDescent="0.2">
      <c r="A109">
        <v>27404092</v>
      </c>
      <c r="B109" t="s">
        <v>1004</v>
      </c>
      <c r="C109" t="s">
        <v>1005</v>
      </c>
      <c r="D109" t="s">
        <v>1006</v>
      </c>
      <c r="E109" t="s">
        <v>1007</v>
      </c>
      <c r="F109" t="s">
        <v>729</v>
      </c>
      <c r="G109">
        <v>2016</v>
      </c>
      <c r="H109" s="2">
        <v>42564</v>
      </c>
      <c r="I109" t="s">
        <v>1008</v>
      </c>
      <c r="K109" t="s">
        <v>1009</v>
      </c>
    </row>
    <row r="110" spans="1:11" x14ac:dyDescent="0.2">
      <c r="A110">
        <v>27401686</v>
      </c>
      <c r="B110" t="s">
        <v>1010</v>
      </c>
      <c r="C110" t="s">
        <v>1011</v>
      </c>
      <c r="D110" t="s">
        <v>1012</v>
      </c>
      <c r="E110" t="s">
        <v>1013</v>
      </c>
      <c r="F110" t="s">
        <v>1014</v>
      </c>
      <c r="G110">
        <v>2017</v>
      </c>
      <c r="H110" s="2">
        <v>42564</v>
      </c>
      <c r="I110" t="s">
        <v>1015</v>
      </c>
      <c r="K110" t="s">
        <v>1016</v>
      </c>
    </row>
    <row r="111" spans="1:11" x14ac:dyDescent="0.2">
      <c r="A111">
        <v>27385011</v>
      </c>
      <c r="B111" t="s">
        <v>1017</v>
      </c>
      <c r="C111" t="s">
        <v>1018</v>
      </c>
      <c r="D111" t="s">
        <v>1019</v>
      </c>
      <c r="E111" t="s">
        <v>728</v>
      </c>
      <c r="F111" t="s">
        <v>415</v>
      </c>
      <c r="G111">
        <v>2016</v>
      </c>
      <c r="H111" s="2">
        <v>42559</v>
      </c>
      <c r="I111" t="s">
        <v>1020</v>
      </c>
      <c r="K111" t="s">
        <v>1021</v>
      </c>
    </row>
    <row r="112" spans="1:11" x14ac:dyDescent="0.2">
      <c r="A112">
        <v>27384023</v>
      </c>
      <c r="B112" t="s">
        <v>1022</v>
      </c>
      <c r="C112" t="s">
        <v>1023</v>
      </c>
      <c r="D112" t="s">
        <v>1024</v>
      </c>
      <c r="E112" t="s">
        <v>1025</v>
      </c>
      <c r="F112" t="s">
        <v>1026</v>
      </c>
      <c r="G112">
        <v>2016</v>
      </c>
      <c r="H112" s="2">
        <v>42559</v>
      </c>
      <c r="I112" t="s">
        <v>1027</v>
      </c>
      <c r="K112" t="s">
        <v>1028</v>
      </c>
    </row>
    <row r="113" spans="1:11" x14ac:dyDescent="0.2">
      <c r="A113">
        <v>27380939</v>
      </c>
      <c r="B113" t="s">
        <v>1029</v>
      </c>
      <c r="C113" t="s">
        <v>1030</v>
      </c>
      <c r="D113" t="s">
        <v>1031</v>
      </c>
      <c r="E113" t="s">
        <v>1032</v>
      </c>
      <c r="F113" t="s">
        <v>1033</v>
      </c>
      <c r="G113">
        <v>2016</v>
      </c>
      <c r="H113" s="2">
        <v>42558</v>
      </c>
      <c r="I113" t="s">
        <v>1034</v>
      </c>
      <c r="K113" t="s">
        <v>1035</v>
      </c>
    </row>
    <row r="114" spans="1:11" x14ac:dyDescent="0.2">
      <c r="A114">
        <v>27335817</v>
      </c>
      <c r="B114" t="s">
        <v>1036</v>
      </c>
      <c r="C114" t="s">
        <v>1037</v>
      </c>
      <c r="D114" t="s">
        <v>1038</v>
      </c>
      <c r="E114" t="s">
        <v>1039</v>
      </c>
      <c r="F114" t="s">
        <v>1040</v>
      </c>
      <c r="G114">
        <v>2016</v>
      </c>
      <c r="H114" s="2">
        <v>42545</v>
      </c>
      <c r="I114" t="s">
        <v>1041</v>
      </c>
      <c r="J114" t="s">
        <v>1042</v>
      </c>
      <c r="K114" t="s">
        <v>1043</v>
      </c>
    </row>
    <row r="115" spans="1:11" x14ac:dyDescent="0.2">
      <c r="A115">
        <v>27258160</v>
      </c>
      <c r="B115" t="s">
        <v>1044</v>
      </c>
      <c r="C115" t="s">
        <v>1045</v>
      </c>
      <c r="D115" t="s">
        <v>1046</v>
      </c>
      <c r="E115" t="s">
        <v>1047</v>
      </c>
      <c r="F115" t="s">
        <v>183</v>
      </c>
      <c r="G115">
        <v>2016</v>
      </c>
      <c r="H115" s="2">
        <v>42525</v>
      </c>
      <c r="I115" t="s">
        <v>1048</v>
      </c>
      <c r="K115" t="s">
        <v>1049</v>
      </c>
    </row>
    <row r="116" spans="1:11" x14ac:dyDescent="0.2">
      <c r="A116">
        <v>27210042</v>
      </c>
      <c r="B116" t="s">
        <v>1050</v>
      </c>
      <c r="C116" t="s">
        <v>1051</v>
      </c>
      <c r="D116" t="s">
        <v>1052</v>
      </c>
      <c r="E116" t="s">
        <v>1032</v>
      </c>
      <c r="F116" t="s">
        <v>1053</v>
      </c>
      <c r="G116">
        <v>2016</v>
      </c>
      <c r="H116" s="2">
        <v>42514</v>
      </c>
      <c r="I116" t="s">
        <v>1054</v>
      </c>
      <c r="J116" t="s">
        <v>1055</v>
      </c>
      <c r="K116" t="s">
        <v>1056</v>
      </c>
    </row>
    <row r="117" spans="1:11" x14ac:dyDescent="0.2">
      <c r="A117">
        <v>27016469</v>
      </c>
      <c r="B117" t="s">
        <v>1057</v>
      </c>
      <c r="C117" t="s">
        <v>1058</v>
      </c>
      <c r="D117" t="s">
        <v>1059</v>
      </c>
      <c r="E117" t="s">
        <v>1060</v>
      </c>
      <c r="F117" t="s">
        <v>1061</v>
      </c>
      <c r="G117">
        <v>2016</v>
      </c>
      <c r="H117" s="2">
        <v>42456</v>
      </c>
      <c r="I117" t="s">
        <v>1062</v>
      </c>
      <c r="J117" t="s">
        <v>1063</v>
      </c>
      <c r="K117" t="s">
        <v>1064</v>
      </c>
    </row>
    <row r="118" spans="1:11" x14ac:dyDescent="0.2">
      <c r="A118">
        <v>27014075</v>
      </c>
      <c r="B118" t="s">
        <v>1065</v>
      </c>
      <c r="C118" t="s">
        <v>1066</v>
      </c>
      <c r="D118" t="s">
        <v>1067</v>
      </c>
      <c r="E118" t="s">
        <v>1068</v>
      </c>
      <c r="F118" t="s">
        <v>1069</v>
      </c>
      <c r="G118">
        <v>2016</v>
      </c>
      <c r="H118" s="2">
        <v>42455</v>
      </c>
      <c r="I118" t="s">
        <v>1070</v>
      </c>
      <c r="K118" t="s">
        <v>1071</v>
      </c>
    </row>
    <row r="119" spans="1:11" x14ac:dyDescent="0.2">
      <c r="A119">
        <v>27009152</v>
      </c>
      <c r="B119" t="s">
        <v>1072</v>
      </c>
      <c r="C119" t="s">
        <v>1073</v>
      </c>
      <c r="D119" t="s">
        <v>1074</v>
      </c>
      <c r="E119" t="s">
        <v>1075</v>
      </c>
      <c r="F119" t="s">
        <v>1076</v>
      </c>
      <c r="G119">
        <v>2016</v>
      </c>
      <c r="H119" s="2">
        <v>42454</v>
      </c>
      <c r="I119" t="s">
        <v>1077</v>
      </c>
      <c r="K119" t="s">
        <v>1078</v>
      </c>
    </row>
    <row r="120" spans="1:11" x14ac:dyDescent="0.2">
      <c r="A120">
        <v>26996507</v>
      </c>
      <c r="B120" t="s">
        <v>1079</v>
      </c>
      <c r="C120" t="s">
        <v>1080</v>
      </c>
      <c r="D120" t="s">
        <v>1081</v>
      </c>
      <c r="E120" t="s">
        <v>1082</v>
      </c>
      <c r="F120" t="s">
        <v>1083</v>
      </c>
      <c r="G120">
        <v>2016</v>
      </c>
      <c r="H120" s="2">
        <v>42451</v>
      </c>
      <c r="I120" t="s">
        <v>1084</v>
      </c>
      <c r="J120" t="s">
        <v>1085</v>
      </c>
      <c r="K120" t="s">
        <v>1086</v>
      </c>
    </row>
    <row r="121" spans="1:11" x14ac:dyDescent="0.2">
      <c r="A121">
        <v>26854857</v>
      </c>
      <c r="B121" t="s">
        <v>1087</v>
      </c>
      <c r="C121" t="s">
        <v>1088</v>
      </c>
      <c r="D121" t="s">
        <v>1089</v>
      </c>
      <c r="E121" t="s">
        <v>1090</v>
      </c>
      <c r="F121" t="s">
        <v>1091</v>
      </c>
      <c r="G121">
        <v>2016</v>
      </c>
      <c r="H121" s="2">
        <v>42409</v>
      </c>
      <c r="I121" t="s">
        <v>1092</v>
      </c>
      <c r="K121" t="s">
        <v>1093</v>
      </c>
    </row>
    <row r="122" spans="1:11" x14ac:dyDescent="0.2">
      <c r="A122">
        <v>26808208</v>
      </c>
      <c r="B122" t="s">
        <v>1094</v>
      </c>
      <c r="C122" t="s">
        <v>1095</v>
      </c>
      <c r="D122" t="s">
        <v>1096</v>
      </c>
      <c r="E122" t="s">
        <v>1097</v>
      </c>
      <c r="F122" t="s">
        <v>877</v>
      </c>
      <c r="G122">
        <v>2016</v>
      </c>
      <c r="H122" s="2">
        <v>42395</v>
      </c>
      <c r="I122" t="s">
        <v>1098</v>
      </c>
      <c r="J122" t="s">
        <v>1099</v>
      </c>
      <c r="K122" t="s">
        <v>1100</v>
      </c>
    </row>
    <row r="123" spans="1:11" x14ac:dyDescent="0.2">
      <c r="A123">
        <v>26716561</v>
      </c>
      <c r="B123" t="s">
        <v>1101</v>
      </c>
      <c r="C123" t="s">
        <v>1102</v>
      </c>
      <c r="D123" t="s">
        <v>1103</v>
      </c>
      <c r="E123" t="s">
        <v>1104</v>
      </c>
      <c r="F123" t="s">
        <v>1105</v>
      </c>
      <c r="G123">
        <v>2016</v>
      </c>
      <c r="H123" s="2">
        <v>42369</v>
      </c>
      <c r="K123" t="s">
        <v>1106</v>
      </c>
    </row>
    <row r="124" spans="1:11" x14ac:dyDescent="0.2">
      <c r="A124">
        <v>26676479</v>
      </c>
      <c r="B124" t="s">
        <v>1107</v>
      </c>
      <c r="C124" t="s">
        <v>1108</v>
      </c>
      <c r="D124" t="s">
        <v>1109</v>
      </c>
      <c r="E124" t="s">
        <v>1110</v>
      </c>
      <c r="F124" t="s">
        <v>1111</v>
      </c>
      <c r="G124">
        <v>2016</v>
      </c>
      <c r="H124" s="2">
        <v>42356</v>
      </c>
      <c r="I124" t="s">
        <v>1112</v>
      </c>
      <c r="K124" t="s">
        <v>1113</v>
      </c>
    </row>
    <row r="125" spans="1:11" x14ac:dyDescent="0.2">
      <c r="A125">
        <v>26630178</v>
      </c>
      <c r="B125" t="s">
        <v>1114</v>
      </c>
      <c r="C125" t="s">
        <v>1115</v>
      </c>
      <c r="D125" t="s">
        <v>1116</v>
      </c>
      <c r="E125" t="s">
        <v>1117</v>
      </c>
      <c r="F125" t="s">
        <v>183</v>
      </c>
      <c r="G125">
        <v>2015</v>
      </c>
      <c r="H125" s="2">
        <v>42341</v>
      </c>
      <c r="I125" t="s">
        <v>1118</v>
      </c>
      <c r="K125" t="s">
        <v>1119</v>
      </c>
    </row>
    <row r="126" spans="1:11" x14ac:dyDescent="0.2">
      <c r="A126">
        <v>26512123</v>
      </c>
      <c r="B126" t="s">
        <v>1120</v>
      </c>
      <c r="C126" t="s">
        <v>1121</v>
      </c>
      <c r="D126" t="s">
        <v>1122</v>
      </c>
      <c r="E126" t="s">
        <v>1123</v>
      </c>
      <c r="F126" t="s">
        <v>446</v>
      </c>
      <c r="G126">
        <v>2015</v>
      </c>
      <c r="H126" s="2">
        <v>42307</v>
      </c>
      <c r="I126" t="s">
        <v>1124</v>
      </c>
      <c r="K126" t="s">
        <v>1125</v>
      </c>
    </row>
    <row r="127" spans="1:11" x14ac:dyDescent="0.2">
      <c r="A127">
        <v>26494903</v>
      </c>
      <c r="B127" t="s">
        <v>1126</v>
      </c>
      <c r="C127" t="s">
        <v>1127</v>
      </c>
      <c r="D127" t="s">
        <v>1128</v>
      </c>
      <c r="E127" t="s">
        <v>1129</v>
      </c>
      <c r="F127" t="s">
        <v>560</v>
      </c>
      <c r="G127">
        <v>2016</v>
      </c>
      <c r="H127" s="2">
        <v>42301</v>
      </c>
      <c r="I127" t="s">
        <v>1130</v>
      </c>
      <c r="K127" t="s">
        <v>1131</v>
      </c>
    </row>
    <row r="128" spans="1:11" x14ac:dyDescent="0.2">
      <c r="A128">
        <v>26438539</v>
      </c>
      <c r="B128" t="s">
        <v>1132</v>
      </c>
      <c r="C128" t="s">
        <v>1133</v>
      </c>
      <c r="D128" t="s">
        <v>1134</v>
      </c>
      <c r="E128" t="s">
        <v>298</v>
      </c>
      <c r="F128" t="s">
        <v>286</v>
      </c>
      <c r="G128">
        <v>2016</v>
      </c>
      <c r="H128" s="2">
        <v>42284</v>
      </c>
      <c r="I128" t="s">
        <v>1135</v>
      </c>
      <c r="K128" t="s">
        <v>1136</v>
      </c>
    </row>
    <row r="129" spans="1:11" x14ac:dyDescent="0.2">
      <c r="A129">
        <v>26322839</v>
      </c>
      <c r="B129" t="s">
        <v>1137</v>
      </c>
      <c r="C129" t="s">
        <v>1138</v>
      </c>
      <c r="D129" t="s">
        <v>1139</v>
      </c>
      <c r="E129" t="s">
        <v>1140</v>
      </c>
      <c r="F129" t="s">
        <v>1105</v>
      </c>
      <c r="G129">
        <v>2015</v>
      </c>
      <c r="H129" s="2">
        <v>42248</v>
      </c>
      <c r="I129" t="s">
        <v>1141</v>
      </c>
      <c r="J129" t="s">
        <v>1142</v>
      </c>
      <c r="K129" t="s">
        <v>1143</v>
      </c>
    </row>
    <row r="130" spans="1:11" x14ac:dyDescent="0.2">
      <c r="A130">
        <v>26253739</v>
      </c>
      <c r="B130" t="s">
        <v>1144</v>
      </c>
      <c r="C130" t="s">
        <v>1145</v>
      </c>
      <c r="D130" t="s">
        <v>1146</v>
      </c>
      <c r="E130" t="s">
        <v>1147</v>
      </c>
      <c r="F130" t="s">
        <v>286</v>
      </c>
      <c r="G130">
        <v>2015</v>
      </c>
      <c r="H130" s="2">
        <v>42225</v>
      </c>
      <c r="I130" t="s">
        <v>1148</v>
      </c>
      <c r="K130" t="s">
        <v>1149</v>
      </c>
    </row>
    <row r="131" spans="1:11" x14ac:dyDescent="0.2">
      <c r="A131">
        <v>26251524</v>
      </c>
      <c r="B131" t="s">
        <v>1150</v>
      </c>
      <c r="C131" t="s">
        <v>1151</v>
      </c>
      <c r="D131" t="s">
        <v>1152</v>
      </c>
      <c r="E131" t="s">
        <v>1153</v>
      </c>
      <c r="F131" t="s">
        <v>1154</v>
      </c>
      <c r="G131">
        <v>2015</v>
      </c>
      <c r="H131" s="2">
        <v>42224</v>
      </c>
      <c r="I131" t="s">
        <v>1155</v>
      </c>
      <c r="K131" t="s">
        <v>1156</v>
      </c>
    </row>
    <row r="132" spans="1:11" x14ac:dyDescent="0.2">
      <c r="A132">
        <v>25810455</v>
      </c>
      <c r="B132" t="s">
        <v>1157</v>
      </c>
      <c r="C132" t="s">
        <v>1158</v>
      </c>
      <c r="D132" t="s">
        <v>1159</v>
      </c>
      <c r="E132" t="s">
        <v>1160</v>
      </c>
      <c r="F132" t="s">
        <v>446</v>
      </c>
      <c r="G132">
        <v>2015</v>
      </c>
      <c r="H132" s="2">
        <v>42090</v>
      </c>
      <c r="I132" t="s">
        <v>1161</v>
      </c>
      <c r="K132" t="s">
        <v>1162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FE98-991D-2E46-B6FA-96213BD58BB1}">
  <dimension ref="A1:N20"/>
  <sheetViews>
    <sheetView workbookViewId="0">
      <selection activeCell="M3" sqref="M3:N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27461955</v>
      </c>
      <c r="B2" t="s">
        <v>988</v>
      </c>
      <c r="C2" t="s">
        <v>989</v>
      </c>
      <c r="D2" t="s">
        <v>990</v>
      </c>
      <c r="E2" t="s">
        <v>991</v>
      </c>
      <c r="F2" t="s">
        <v>190</v>
      </c>
      <c r="G2">
        <v>2016</v>
      </c>
      <c r="H2" s="2">
        <v>42579</v>
      </c>
      <c r="I2" t="s">
        <v>992</v>
      </c>
      <c r="K2" t="s">
        <v>993</v>
      </c>
    </row>
    <row r="3" spans="1:14" x14ac:dyDescent="0.2">
      <c r="A3">
        <v>32330873</v>
      </c>
      <c r="B3" t="s">
        <v>1163</v>
      </c>
      <c r="C3" t="s">
        <v>1164</v>
      </c>
      <c r="D3" t="s">
        <v>1165</v>
      </c>
      <c r="E3" t="s">
        <v>1166</v>
      </c>
      <c r="F3" t="s">
        <v>648</v>
      </c>
      <c r="G3">
        <v>2020</v>
      </c>
      <c r="H3" s="2">
        <v>43946</v>
      </c>
      <c r="I3" t="s">
        <v>1167</v>
      </c>
      <c r="K3" t="s">
        <v>1168</v>
      </c>
      <c r="M3" s="4">
        <v>2020</v>
      </c>
      <c r="N3" s="4">
        <f>COUNTIF($G$3:$G$958,2020)</f>
        <v>3</v>
      </c>
    </row>
    <row r="4" spans="1:14" x14ac:dyDescent="0.2">
      <c r="A4">
        <v>32284789</v>
      </c>
      <c r="B4" t="s">
        <v>1169</v>
      </c>
      <c r="C4" t="s">
        <v>1170</v>
      </c>
      <c r="D4" t="s">
        <v>1171</v>
      </c>
      <c r="E4" t="s">
        <v>1172</v>
      </c>
      <c r="F4" t="s">
        <v>1173</v>
      </c>
      <c r="G4">
        <v>2020</v>
      </c>
      <c r="H4" s="2">
        <v>43936</v>
      </c>
      <c r="I4" t="s">
        <v>1174</v>
      </c>
      <c r="K4" t="s">
        <v>1175</v>
      </c>
      <c r="M4" s="4">
        <v>2019</v>
      </c>
      <c r="N4" s="4">
        <f>COUNTIF($G$3:$G$958,2019)</f>
        <v>3</v>
      </c>
    </row>
    <row r="5" spans="1:14" x14ac:dyDescent="0.2">
      <c r="A5">
        <v>32001819</v>
      </c>
      <c r="B5" t="s">
        <v>1176</v>
      </c>
      <c r="C5" t="s">
        <v>1177</v>
      </c>
      <c r="D5" t="s">
        <v>1178</v>
      </c>
      <c r="E5" t="s">
        <v>1179</v>
      </c>
      <c r="F5" t="s">
        <v>1180</v>
      </c>
      <c r="G5">
        <v>2020</v>
      </c>
      <c r="H5" s="2">
        <v>43862</v>
      </c>
      <c r="K5" t="s">
        <v>1181</v>
      </c>
      <c r="M5" s="4">
        <v>2018</v>
      </c>
      <c r="N5" s="4">
        <f>COUNTIF($G$3:$G$958,2018)</f>
        <v>7</v>
      </c>
    </row>
    <row r="6" spans="1:14" x14ac:dyDescent="0.2">
      <c r="A6">
        <v>31827197</v>
      </c>
      <c r="B6" t="s">
        <v>186</v>
      </c>
      <c r="C6" t="s">
        <v>187</v>
      </c>
      <c r="D6" t="s">
        <v>188</v>
      </c>
      <c r="E6" t="s">
        <v>189</v>
      </c>
      <c r="F6" t="s">
        <v>190</v>
      </c>
      <c r="G6">
        <v>2019</v>
      </c>
      <c r="H6" s="2">
        <v>43812</v>
      </c>
      <c r="I6" t="s">
        <v>191</v>
      </c>
      <c r="K6" t="s">
        <v>192</v>
      </c>
      <c r="M6" s="4">
        <v>2017</v>
      </c>
      <c r="N6" s="4">
        <f>COUNTIF($G$3:$G$958,2017)</f>
        <v>3</v>
      </c>
    </row>
    <row r="7" spans="1:14" x14ac:dyDescent="0.2">
      <c r="A7">
        <v>31761294</v>
      </c>
      <c r="B7" t="s">
        <v>1182</v>
      </c>
      <c r="C7" t="s">
        <v>1183</v>
      </c>
      <c r="D7" t="s">
        <v>1184</v>
      </c>
      <c r="E7" t="s">
        <v>1185</v>
      </c>
      <c r="F7" t="s">
        <v>510</v>
      </c>
      <c r="G7">
        <v>2019</v>
      </c>
      <c r="H7" s="2">
        <v>43795</v>
      </c>
      <c r="I7" t="s">
        <v>1186</v>
      </c>
      <c r="K7" t="s">
        <v>1187</v>
      </c>
      <c r="M7" s="4">
        <v>2016</v>
      </c>
      <c r="N7" s="4">
        <f>COUNTIF($G$3:$G$958,2016)</f>
        <v>2</v>
      </c>
    </row>
    <row r="8" spans="1:14" x14ac:dyDescent="0.2">
      <c r="A8">
        <v>31490459</v>
      </c>
      <c r="B8" t="s">
        <v>1188</v>
      </c>
      <c r="C8" t="s">
        <v>1189</v>
      </c>
      <c r="D8" t="s">
        <v>1190</v>
      </c>
      <c r="E8" t="s">
        <v>1191</v>
      </c>
      <c r="F8" t="s">
        <v>1192</v>
      </c>
      <c r="G8">
        <v>2018</v>
      </c>
      <c r="H8" s="2">
        <v>43715</v>
      </c>
      <c r="I8" t="s">
        <v>1193</v>
      </c>
      <c r="K8" t="s">
        <v>1194</v>
      </c>
      <c r="M8" s="4">
        <v>2015</v>
      </c>
      <c r="N8" s="4">
        <f>COUNTIF($G$3:$G$958,2015)</f>
        <v>0</v>
      </c>
    </row>
    <row r="9" spans="1:14" x14ac:dyDescent="0.2">
      <c r="A9">
        <v>30774603</v>
      </c>
      <c r="B9" t="s">
        <v>1195</v>
      </c>
      <c r="C9" t="s">
        <v>1196</v>
      </c>
      <c r="D9" t="s">
        <v>1197</v>
      </c>
      <c r="E9" t="s">
        <v>1198</v>
      </c>
      <c r="F9" t="s">
        <v>1069</v>
      </c>
      <c r="G9">
        <v>2019</v>
      </c>
      <c r="H9" s="2">
        <v>43515</v>
      </c>
      <c r="I9" t="s">
        <v>1199</v>
      </c>
      <c r="K9" t="s">
        <v>1200</v>
      </c>
      <c r="M9" s="4">
        <v>2014</v>
      </c>
      <c r="N9" s="4">
        <f>COUNTIF($G$3:$G$958,2014)</f>
        <v>0</v>
      </c>
    </row>
    <row r="10" spans="1:14" x14ac:dyDescent="0.2">
      <c r="A10">
        <v>30355621</v>
      </c>
      <c r="B10" t="s">
        <v>607</v>
      </c>
      <c r="C10" t="s">
        <v>608</v>
      </c>
      <c r="D10" t="s">
        <v>609</v>
      </c>
      <c r="E10" t="s">
        <v>610</v>
      </c>
      <c r="F10" t="s">
        <v>446</v>
      </c>
      <c r="G10">
        <v>2018</v>
      </c>
      <c r="H10" s="2">
        <v>43399</v>
      </c>
      <c r="I10" t="s">
        <v>611</v>
      </c>
      <c r="K10" t="s">
        <v>612</v>
      </c>
      <c r="M10" s="4">
        <v>2013</v>
      </c>
      <c r="N10" s="4">
        <f>COUNTIF($G$3:$G$958,2013)</f>
        <v>0</v>
      </c>
    </row>
    <row r="11" spans="1:14" x14ac:dyDescent="0.2">
      <c r="A11">
        <v>30355591</v>
      </c>
      <c r="B11" t="s">
        <v>1201</v>
      </c>
      <c r="C11" t="s">
        <v>1202</v>
      </c>
      <c r="D11" t="s">
        <v>1203</v>
      </c>
      <c r="E11" t="s">
        <v>991</v>
      </c>
      <c r="F11" t="s">
        <v>446</v>
      </c>
      <c r="G11">
        <v>2018</v>
      </c>
      <c r="H11" s="2">
        <v>43399</v>
      </c>
      <c r="I11" t="s">
        <v>1204</v>
      </c>
      <c r="K11" t="s">
        <v>1205</v>
      </c>
    </row>
    <row r="12" spans="1:14" x14ac:dyDescent="0.2">
      <c r="A12">
        <v>29989077</v>
      </c>
      <c r="B12" t="s">
        <v>245</v>
      </c>
      <c r="C12" t="s">
        <v>90</v>
      </c>
      <c r="D12" t="s">
        <v>91</v>
      </c>
      <c r="E12" t="s">
        <v>246</v>
      </c>
      <c r="F12" t="s">
        <v>247</v>
      </c>
      <c r="G12">
        <v>2018</v>
      </c>
      <c r="H12" s="2">
        <v>43292</v>
      </c>
      <c r="I12" t="s">
        <v>248</v>
      </c>
      <c r="K12" t="s">
        <v>249</v>
      </c>
    </row>
    <row r="13" spans="1:14" x14ac:dyDescent="0.2">
      <c r="A13">
        <v>29905858</v>
      </c>
      <c r="B13" t="s">
        <v>1206</v>
      </c>
      <c r="C13" t="s">
        <v>1207</v>
      </c>
      <c r="D13" t="s">
        <v>1208</v>
      </c>
      <c r="E13" t="s">
        <v>891</v>
      </c>
      <c r="F13" t="s">
        <v>286</v>
      </c>
      <c r="G13">
        <v>2018</v>
      </c>
      <c r="H13" s="2">
        <v>43267</v>
      </c>
      <c r="I13" t="s">
        <v>1209</v>
      </c>
      <c r="K13" t="s">
        <v>1210</v>
      </c>
    </row>
    <row r="14" spans="1:14" x14ac:dyDescent="0.2">
      <c r="A14">
        <v>29651054</v>
      </c>
      <c r="B14" t="s">
        <v>1211</v>
      </c>
      <c r="C14" t="s">
        <v>92</v>
      </c>
      <c r="D14" t="s">
        <v>93</v>
      </c>
      <c r="E14" t="s">
        <v>1212</v>
      </c>
      <c r="F14" t="s">
        <v>937</v>
      </c>
      <c r="G14">
        <v>2018</v>
      </c>
      <c r="H14" s="2">
        <v>43204</v>
      </c>
      <c r="I14" t="s">
        <v>1213</v>
      </c>
      <c r="J14" t="s">
        <v>1214</v>
      </c>
      <c r="K14" t="s">
        <v>1215</v>
      </c>
    </row>
    <row r="15" spans="1:14" x14ac:dyDescent="0.2">
      <c r="A15">
        <v>29326429</v>
      </c>
      <c r="B15" t="s">
        <v>1216</v>
      </c>
      <c r="C15" t="s">
        <v>1217</v>
      </c>
      <c r="D15" t="s">
        <v>1218</v>
      </c>
      <c r="E15" t="s">
        <v>1219</v>
      </c>
      <c r="F15" t="s">
        <v>1220</v>
      </c>
      <c r="G15">
        <v>2018</v>
      </c>
      <c r="H15" s="2">
        <v>43113</v>
      </c>
      <c r="I15" t="s">
        <v>1221</v>
      </c>
      <c r="K15" t="s">
        <v>1222</v>
      </c>
    </row>
    <row r="16" spans="1:14" x14ac:dyDescent="0.2">
      <c r="A16">
        <v>29192200</v>
      </c>
      <c r="B16" t="s">
        <v>1223</v>
      </c>
      <c r="C16" t="s">
        <v>1224</v>
      </c>
      <c r="D16" t="s">
        <v>1225</v>
      </c>
      <c r="E16" t="s">
        <v>1226</v>
      </c>
      <c r="F16" t="s">
        <v>190</v>
      </c>
      <c r="G16">
        <v>2017</v>
      </c>
      <c r="H16" s="2">
        <v>43071</v>
      </c>
      <c r="I16" t="s">
        <v>1227</v>
      </c>
      <c r="K16" t="s">
        <v>1228</v>
      </c>
    </row>
    <row r="17" spans="1:11" x14ac:dyDescent="0.2">
      <c r="A17">
        <v>29184099</v>
      </c>
      <c r="B17" t="s">
        <v>1229</v>
      </c>
      <c r="C17" t="s">
        <v>1230</v>
      </c>
      <c r="D17" t="s">
        <v>1231</v>
      </c>
      <c r="E17" t="s">
        <v>1232</v>
      </c>
      <c r="F17" t="s">
        <v>190</v>
      </c>
      <c r="G17">
        <v>2017</v>
      </c>
      <c r="H17" s="2">
        <v>43069</v>
      </c>
      <c r="I17" t="s">
        <v>1233</v>
      </c>
      <c r="K17" t="s">
        <v>1234</v>
      </c>
    </row>
    <row r="18" spans="1:11" x14ac:dyDescent="0.2">
      <c r="A18">
        <v>28374058</v>
      </c>
      <c r="B18" t="s">
        <v>1235</v>
      </c>
      <c r="C18" t="s">
        <v>1236</v>
      </c>
      <c r="D18" t="s">
        <v>1237</v>
      </c>
      <c r="E18" t="s">
        <v>1238</v>
      </c>
      <c r="F18" t="s">
        <v>1239</v>
      </c>
      <c r="G18">
        <v>2017</v>
      </c>
      <c r="H18" s="2">
        <v>42830</v>
      </c>
      <c r="K18" t="s">
        <v>1240</v>
      </c>
    </row>
    <row r="19" spans="1:11" x14ac:dyDescent="0.2">
      <c r="A19">
        <v>28018138</v>
      </c>
      <c r="B19" t="s">
        <v>1241</v>
      </c>
      <c r="C19" t="s">
        <v>1242</v>
      </c>
      <c r="D19" t="s">
        <v>1243</v>
      </c>
      <c r="E19" t="s">
        <v>1244</v>
      </c>
      <c r="F19" t="s">
        <v>1245</v>
      </c>
      <c r="G19">
        <v>2016</v>
      </c>
      <c r="H19" s="2">
        <v>42731</v>
      </c>
      <c r="I19" t="s">
        <v>1246</v>
      </c>
    </row>
    <row r="20" spans="1:11" x14ac:dyDescent="0.2">
      <c r="A20">
        <v>27739525</v>
      </c>
      <c r="B20" t="s">
        <v>1247</v>
      </c>
      <c r="C20" t="s">
        <v>1248</v>
      </c>
      <c r="D20" t="s">
        <v>1249</v>
      </c>
      <c r="E20" t="s">
        <v>1179</v>
      </c>
      <c r="F20" t="s">
        <v>190</v>
      </c>
      <c r="G20">
        <v>2016</v>
      </c>
      <c r="H20" s="2">
        <v>42658</v>
      </c>
      <c r="I20" t="s">
        <v>1250</v>
      </c>
      <c r="K20" t="s">
        <v>1251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C83EC-08EC-024C-9DA7-E93A80ECAA79}">
  <dimension ref="A1:N121"/>
  <sheetViews>
    <sheetView workbookViewId="0">
      <selection sqref="A1:K1048576"/>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27404874</v>
      </c>
      <c r="B2" t="s">
        <v>1601</v>
      </c>
      <c r="C2" t="s">
        <v>1602</v>
      </c>
      <c r="D2" t="s">
        <v>1603</v>
      </c>
      <c r="E2" t="s">
        <v>1604</v>
      </c>
      <c r="F2" t="s">
        <v>227</v>
      </c>
      <c r="G2">
        <v>2016</v>
      </c>
      <c r="H2" s="2">
        <v>42564</v>
      </c>
      <c r="I2" t="s">
        <v>1605</v>
      </c>
      <c r="J2" t="s">
        <v>1606</v>
      </c>
      <c r="K2" t="s">
        <v>1607</v>
      </c>
    </row>
    <row r="3" spans="1:14" x14ac:dyDescent="0.2">
      <c r="A3">
        <v>32244128</v>
      </c>
      <c r="B3" t="s">
        <v>1672</v>
      </c>
      <c r="C3" t="s">
        <v>1673</v>
      </c>
      <c r="D3" t="s">
        <v>1674</v>
      </c>
      <c r="E3" t="s">
        <v>1675</v>
      </c>
      <c r="F3" t="s">
        <v>1676</v>
      </c>
      <c r="G3">
        <v>2020</v>
      </c>
      <c r="H3" s="2">
        <v>43925</v>
      </c>
      <c r="I3" t="s">
        <v>1677</v>
      </c>
      <c r="K3" t="s">
        <v>1678</v>
      </c>
      <c r="M3" s="4">
        <v>2020</v>
      </c>
      <c r="N3" s="4">
        <f>COUNTIF($G$3:$G$958,2020)</f>
        <v>12</v>
      </c>
    </row>
    <row r="4" spans="1:14" x14ac:dyDescent="0.2">
      <c r="A4">
        <v>32170079</v>
      </c>
      <c r="B4" t="s">
        <v>1679</v>
      </c>
      <c r="C4" t="s">
        <v>1680</v>
      </c>
      <c r="D4" t="s">
        <v>1681</v>
      </c>
      <c r="E4" t="s">
        <v>1682</v>
      </c>
      <c r="F4" t="s">
        <v>197</v>
      </c>
      <c r="G4">
        <v>2020</v>
      </c>
      <c r="H4" s="2">
        <v>43905</v>
      </c>
      <c r="I4" t="s">
        <v>1683</v>
      </c>
      <c r="K4" t="s">
        <v>1684</v>
      </c>
      <c r="M4" s="4">
        <v>2019</v>
      </c>
      <c r="N4" s="4">
        <f>COUNTIF($G$3:$G$958,2019)</f>
        <v>45</v>
      </c>
    </row>
    <row r="5" spans="1:14" x14ac:dyDescent="0.2">
      <c r="A5">
        <v>32168334</v>
      </c>
      <c r="B5" t="s">
        <v>1685</v>
      </c>
      <c r="C5" t="s">
        <v>1686</v>
      </c>
      <c r="D5" t="s">
        <v>1687</v>
      </c>
      <c r="E5" t="s">
        <v>1688</v>
      </c>
      <c r="F5" t="s">
        <v>573</v>
      </c>
      <c r="G5">
        <v>2020</v>
      </c>
      <c r="H5" s="2">
        <v>43904</v>
      </c>
      <c r="I5" t="s">
        <v>1689</v>
      </c>
      <c r="K5" t="s">
        <v>1690</v>
      </c>
      <c r="M5" s="4">
        <v>2018</v>
      </c>
      <c r="N5" s="4">
        <f>COUNTIF($G$3:$G$958,2018)</f>
        <v>35</v>
      </c>
    </row>
    <row r="6" spans="1:14" x14ac:dyDescent="0.2">
      <c r="A6">
        <v>32160537</v>
      </c>
      <c r="B6" t="s">
        <v>1691</v>
      </c>
      <c r="C6" t="s">
        <v>1692</v>
      </c>
      <c r="D6" t="s">
        <v>1693</v>
      </c>
      <c r="E6" t="s">
        <v>1694</v>
      </c>
      <c r="F6" t="s">
        <v>1695</v>
      </c>
      <c r="G6">
        <v>2020</v>
      </c>
      <c r="H6" s="2">
        <v>43902</v>
      </c>
      <c r="I6" t="s">
        <v>1696</v>
      </c>
      <c r="J6" t="s">
        <v>1697</v>
      </c>
      <c r="K6" t="s">
        <v>1698</v>
      </c>
      <c r="M6" s="4">
        <v>2017</v>
      </c>
      <c r="N6" s="4">
        <f>COUNTIF($G$3:$G$958,2017)</f>
        <v>26</v>
      </c>
    </row>
    <row r="7" spans="1:14" x14ac:dyDescent="0.2">
      <c r="A7">
        <v>32118203</v>
      </c>
      <c r="B7" t="s">
        <v>172</v>
      </c>
      <c r="C7" t="s">
        <v>173</v>
      </c>
      <c r="D7" t="s">
        <v>174</v>
      </c>
      <c r="E7" t="s">
        <v>175</v>
      </c>
      <c r="F7" t="s">
        <v>176</v>
      </c>
      <c r="G7">
        <v>2020</v>
      </c>
      <c r="H7" s="2">
        <v>43893</v>
      </c>
      <c r="I7" t="s">
        <v>177</v>
      </c>
      <c r="K7" t="s">
        <v>178</v>
      </c>
      <c r="M7" s="4">
        <v>2016</v>
      </c>
      <c r="N7" s="4">
        <f>COUNTIF($G$3:$G$958,2016)</f>
        <v>1</v>
      </c>
    </row>
    <row r="8" spans="1:14" x14ac:dyDescent="0.2">
      <c r="A8">
        <v>32095533</v>
      </c>
      <c r="B8" t="s">
        <v>1699</v>
      </c>
      <c r="C8" t="s">
        <v>1700</v>
      </c>
      <c r="D8" t="s">
        <v>1701</v>
      </c>
      <c r="E8" t="s">
        <v>1702</v>
      </c>
      <c r="F8" t="s">
        <v>385</v>
      </c>
      <c r="G8">
        <v>2020</v>
      </c>
      <c r="H8" s="2">
        <v>43887</v>
      </c>
      <c r="I8" t="s">
        <v>1703</v>
      </c>
      <c r="K8" t="s">
        <v>1704</v>
      </c>
      <c r="M8" s="4">
        <v>2015</v>
      </c>
      <c r="N8" s="4">
        <f>COUNTIF($G$3:$G$958,2015)</f>
        <v>0</v>
      </c>
    </row>
    <row r="9" spans="1:14" x14ac:dyDescent="0.2">
      <c r="A9">
        <v>32060267</v>
      </c>
      <c r="B9" t="s">
        <v>1705</v>
      </c>
      <c r="C9" t="s">
        <v>1706</v>
      </c>
      <c r="D9" t="s">
        <v>1707</v>
      </c>
      <c r="E9" t="s">
        <v>1708</v>
      </c>
      <c r="F9" t="s">
        <v>197</v>
      </c>
      <c r="G9">
        <v>2020</v>
      </c>
      <c r="H9" s="2">
        <v>43877</v>
      </c>
      <c r="I9" t="s">
        <v>1709</v>
      </c>
      <c r="K9" t="s">
        <v>1710</v>
      </c>
      <c r="M9" s="4">
        <v>2014</v>
      </c>
      <c r="N9" s="4">
        <f>COUNTIF($G$3:$G$958,2014)</f>
        <v>0</v>
      </c>
    </row>
    <row r="10" spans="1:14" x14ac:dyDescent="0.2">
      <c r="A10">
        <v>32039406</v>
      </c>
      <c r="B10" t="s">
        <v>1711</v>
      </c>
      <c r="C10" t="s">
        <v>1712</v>
      </c>
      <c r="D10" t="s">
        <v>1713</v>
      </c>
      <c r="E10" t="s">
        <v>1714</v>
      </c>
      <c r="F10" t="s">
        <v>1715</v>
      </c>
      <c r="G10">
        <v>2019</v>
      </c>
      <c r="H10" s="2">
        <v>43872</v>
      </c>
      <c r="I10" t="s">
        <v>1716</v>
      </c>
      <c r="K10" t="s">
        <v>1717</v>
      </c>
      <c r="M10" s="4">
        <v>2013</v>
      </c>
      <c r="N10" s="4">
        <f>COUNTIF($G$3:$G$958,2013)</f>
        <v>0</v>
      </c>
    </row>
    <row r="11" spans="1:14" x14ac:dyDescent="0.2">
      <c r="A11">
        <v>32000033</v>
      </c>
      <c r="B11" t="s">
        <v>1718</v>
      </c>
      <c r="C11" t="s">
        <v>1719</v>
      </c>
      <c r="D11" t="s">
        <v>1720</v>
      </c>
      <c r="E11" t="s">
        <v>1721</v>
      </c>
      <c r="F11" t="s">
        <v>648</v>
      </c>
      <c r="G11">
        <v>2020</v>
      </c>
      <c r="H11" s="2">
        <v>43861</v>
      </c>
      <c r="I11" t="s">
        <v>1722</v>
      </c>
      <c r="K11" t="s">
        <v>1723</v>
      </c>
    </row>
    <row r="12" spans="1:14" x14ac:dyDescent="0.2">
      <c r="A12">
        <v>31970201</v>
      </c>
      <c r="B12" t="s">
        <v>1724</v>
      </c>
      <c r="C12" t="s">
        <v>1725</v>
      </c>
      <c r="D12" t="s">
        <v>1726</v>
      </c>
      <c r="E12" t="s">
        <v>1727</v>
      </c>
      <c r="F12" t="s">
        <v>1728</v>
      </c>
      <c r="G12">
        <v>2019</v>
      </c>
      <c r="H12" s="2">
        <v>43854</v>
      </c>
      <c r="I12" t="s">
        <v>1729</v>
      </c>
      <c r="K12" t="s">
        <v>1730</v>
      </c>
    </row>
    <row r="13" spans="1:14" x14ac:dyDescent="0.2">
      <c r="A13">
        <v>31937797</v>
      </c>
      <c r="B13" t="s">
        <v>1731</v>
      </c>
      <c r="C13" t="s">
        <v>1732</v>
      </c>
      <c r="D13" t="s">
        <v>1733</v>
      </c>
      <c r="E13" t="s">
        <v>1734</v>
      </c>
      <c r="F13" t="s">
        <v>190</v>
      </c>
      <c r="G13">
        <v>2020</v>
      </c>
      <c r="H13" s="2">
        <v>43846</v>
      </c>
      <c r="I13" t="s">
        <v>1735</v>
      </c>
      <c r="K13" t="s">
        <v>1736</v>
      </c>
    </row>
    <row r="14" spans="1:14" x14ac:dyDescent="0.2">
      <c r="A14">
        <v>31934849</v>
      </c>
      <c r="B14" t="s">
        <v>1737</v>
      </c>
      <c r="C14" t="s">
        <v>1738</v>
      </c>
      <c r="D14" t="s">
        <v>1739</v>
      </c>
      <c r="E14" t="s">
        <v>1740</v>
      </c>
      <c r="F14" t="s">
        <v>305</v>
      </c>
      <c r="G14">
        <v>2020</v>
      </c>
      <c r="H14" s="2">
        <v>43845</v>
      </c>
      <c r="I14" t="s">
        <v>1741</v>
      </c>
      <c r="K14" t="s">
        <v>1742</v>
      </c>
    </row>
    <row r="15" spans="1:14" x14ac:dyDescent="0.2">
      <c r="A15">
        <v>31887661</v>
      </c>
      <c r="B15" t="s">
        <v>1743</v>
      </c>
      <c r="C15" t="s">
        <v>1744</v>
      </c>
      <c r="D15" t="s">
        <v>1745</v>
      </c>
      <c r="E15" t="s">
        <v>1746</v>
      </c>
      <c r="F15" t="s">
        <v>1536</v>
      </c>
      <c r="G15">
        <v>2020</v>
      </c>
      <c r="H15" s="2">
        <v>43830</v>
      </c>
      <c r="I15" t="s">
        <v>1747</v>
      </c>
      <c r="K15" t="s">
        <v>1748</v>
      </c>
    </row>
    <row r="16" spans="1:14" x14ac:dyDescent="0.2">
      <c r="A16">
        <v>31877162</v>
      </c>
      <c r="B16" t="s">
        <v>179</v>
      </c>
      <c r="C16" t="s">
        <v>180</v>
      </c>
      <c r="D16" t="s">
        <v>181</v>
      </c>
      <c r="E16" t="s">
        <v>182</v>
      </c>
      <c r="F16" t="s">
        <v>183</v>
      </c>
      <c r="G16">
        <v>2019</v>
      </c>
      <c r="H16" s="2">
        <v>43826</v>
      </c>
      <c r="I16" t="s">
        <v>184</v>
      </c>
      <c r="K16" t="s">
        <v>185</v>
      </c>
    </row>
    <row r="17" spans="1:11" x14ac:dyDescent="0.2">
      <c r="A17">
        <v>31856197</v>
      </c>
      <c r="B17" t="s">
        <v>1749</v>
      </c>
      <c r="C17" t="s">
        <v>1750</v>
      </c>
      <c r="D17" t="s">
        <v>1751</v>
      </c>
      <c r="E17" t="s">
        <v>1752</v>
      </c>
      <c r="F17" t="s">
        <v>183</v>
      </c>
      <c r="G17">
        <v>2019</v>
      </c>
      <c r="H17" s="2">
        <v>43819</v>
      </c>
      <c r="I17" t="s">
        <v>1753</v>
      </c>
      <c r="K17" t="s">
        <v>1754</v>
      </c>
    </row>
    <row r="18" spans="1:11" x14ac:dyDescent="0.2">
      <c r="A18">
        <v>31827197</v>
      </c>
      <c r="B18" t="s">
        <v>186</v>
      </c>
      <c r="C18" t="s">
        <v>187</v>
      </c>
      <c r="D18" t="s">
        <v>188</v>
      </c>
      <c r="E18" t="s">
        <v>189</v>
      </c>
      <c r="F18" t="s">
        <v>190</v>
      </c>
      <c r="G18">
        <v>2019</v>
      </c>
      <c r="H18" s="2">
        <v>43812</v>
      </c>
      <c r="I18" t="s">
        <v>191</v>
      </c>
      <c r="K18" t="s">
        <v>192</v>
      </c>
    </row>
    <row r="19" spans="1:11" x14ac:dyDescent="0.2">
      <c r="A19">
        <v>31754336</v>
      </c>
      <c r="B19" t="s">
        <v>1288</v>
      </c>
      <c r="C19" t="s">
        <v>1289</v>
      </c>
      <c r="D19" t="s">
        <v>1290</v>
      </c>
      <c r="E19" t="s">
        <v>1291</v>
      </c>
      <c r="F19" t="s">
        <v>247</v>
      </c>
      <c r="G19">
        <v>2019</v>
      </c>
      <c r="H19" s="2">
        <v>43792</v>
      </c>
      <c r="I19" t="s">
        <v>1292</v>
      </c>
      <c r="K19" t="s">
        <v>1293</v>
      </c>
    </row>
    <row r="20" spans="1:11" x14ac:dyDescent="0.2">
      <c r="A20">
        <v>31684940</v>
      </c>
      <c r="B20" t="s">
        <v>1755</v>
      </c>
      <c r="C20" t="s">
        <v>1756</v>
      </c>
      <c r="D20" t="s">
        <v>1757</v>
      </c>
      <c r="E20" t="s">
        <v>1758</v>
      </c>
      <c r="F20" t="s">
        <v>1759</v>
      </c>
      <c r="G20">
        <v>2019</v>
      </c>
      <c r="H20" s="2">
        <v>43775</v>
      </c>
      <c r="I20" t="s">
        <v>1760</v>
      </c>
      <c r="K20" t="s">
        <v>1761</v>
      </c>
    </row>
    <row r="21" spans="1:11" x14ac:dyDescent="0.2">
      <c r="A21">
        <v>31570731</v>
      </c>
      <c r="B21" t="s">
        <v>1762</v>
      </c>
      <c r="C21" t="s">
        <v>1763</v>
      </c>
      <c r="D21" t="s">
        <v>1764</v>
      </c>
      <c r="E21" t="s">
        <v>1765</v>
      </c>
      <c r="F21" t="s">
        <v>197</v>
      </c>
      <c r="G21">
        <v>2019</v>
      </c>
      <c r="H21" s="2">
        <v>43740</v>
      </c>
      <c r="I21" t="s">
        <v>1766</v>
      </c>
      <c r="K21" t="s">
        <v>1767</v>
      </c>
    </row>
    <row r="22" spans="1:11" x14ac:dyDescent="0.2">
      <c r="A22">
        <v>31548729</v>
      </c>
      <c r="B22" t="s">
        <v>1768</v>
      </c>
      <c r="C22" t="s">
        <v>1769</v>
      </c>
      <c r="D22" t="s">
        <v>1770</v>
      </c>
      <c r="E22" t="s">
        <v>1771</v>
      </c>
      <c r="F22" t="s">
        <v>227</v>
      </c>
      <c r="G22">
        <v>2019</v>
      </c>
      <c r="H22" s="2">
        <v>43733</v>
      </c>
      <c r="I22" t="s">
        <v>1772</v>
      </c>
      <c r="J22" t="s">
        <v>1773</v>
      </c>
      <c r="K22" t="s">
        <v>1774</v>
      </c>
    </row>
    <row r="23" spans="1:11" x14ac:dyDescent="0.2">
      <c r="A23">
        <v>31509746</v>
      </c>
      <c r="B23" t="s">
        <v>1775</v>
      </c>
      <c r="C23" t="s">
        <v>1776</v>
      </c>
      <c r="D23" t="s">
        <v>1777</v>
      </c>
      <c r="E23" t="s">
        <v>1778</v>
      </c>
      <c r="F23" t="s">
        <v>1695</v>
      </c>
      <c r="G23">
        <v>2019</v>
      </c>
      <c r="H23" s="2">
        <v>43720</v>
      </c>
      <c r="I23" t="s">
        <v>1779</v>
      </c>
      <c r="J23" t="s">
        <v>1780</v>
      </c>
      <c r="K23" t="s">
        <v>1781</v>
      </c>
    </row>
    <row r="24" spans="1:11" x14ac:dyDescent="0.2">
      <c r="A24">
        <v>31495052</v>
      </c>
      <c r="B24" t="s">
        <v>1782</v>
      </c>
      <c r="C24" t="s">
        <v>1783</v>
      </c>
      <c r="D24" t="s">
        <v>1784</v>
      </c>
      <c r="E24" t="s">
        <v>1785</v>
      </c>
      <c r="F24" t="s">
        <v>235</v>
      </c>
      <c r="G24">
        <v>2020</v>
      </c>
      <c r="H24" s="2">
        <v>43717</v>
      </c>
      <c r="I24" t="s">
        <v>1786</v>
      </c>
      <c r="K24" t="s">
        <v>1787</v>
      </c>
    </row>
    <row r="25" spans="1:11" x14ac:dyDescent="0.2">
      <c r="A25">
        <v>31465962</v>
      </c>
      <c r="B25" t="s">
        <v>1788</v>
      </c>
      <c r="C25" t="s">
        <v>1789</v>
      </c>
      <c r="D25" t="s">
        <v>1790</v>
      </c>
      <c r="E25" t="s">
        <v>1791</v>
      </c>
      <c r="F25" t="s">
        <v>648</v>
      </c>
      <c r="G25">
        <v>2019</v>
      </c>
      <c r="H25" s="2">
        <v>43707</v>
      </c>
      <c r="I25" t="s">
        <v>1792</v>
      </c>
      <c r="K25" t="s">
        <v>1793</v>
      </c>
    </row>
    <row r="26" spans="1:11" x14ac:dyDescent="0.2">
      <c r="A26">
        <v>31428700</v>
      </c>
      <c r="B26" t="s">
        <v>1794</v>
      </c>
      <c r="C26" t="s">
        <v>1795</v>
      </c>
      <c r="D26" t="s">
        <v>1796</v>
      </c>
      <c r="E26" t="s">
        <v>1797</v>
      </c>
      <c r="F26" t="s">
        <v>325</v>
      </c>
      <c r="G26">
        <v>2019</v>
      </c>
      <c r="H26" s="2">
        <v>43698</v>
      </c>
      <c r="I26" t="s">
        <v>1798</v>
      </c>
      <c r="K26" t="s">
        <v>1799</v>
      </c>
    </row>
    <row r="27" spans="1:11" x14ac:dyDescent="0.2">
      <c r="A27">
        <v>31392986</v>
      </c>
      <c r="B27" t="s">
        <v>1800</v>
      </c>
      <c r="C27" t="s">
        <v>1801</v>
      </c>
      <c r="D27" t="s">
        <v>1802</v>
      </c>
      <c r="E27" t="s">
        <v>1803</v>
      </c>
      <c r="F27" t="s">
        <v>286</v>
      </c>
      <c r="G27">
        <v>2019</v>
      </c>
      <c r="H27" s="2">
        <v>43686</v>
      </c>
      <c r="I27" t="s">
        <v>1804</v>
      </c>
      <c r="K27" t="s">
        <v>1805</v>
      </c>
    </row>
    <row r="28" spans="1:11" x14ac:dyDescent="0.2">
      <c r="A28">
        <v>31391465</v>
      </c>
      <c r="B28" t="s">
        <v>1806</v>
      </c>
      <c r="C28" t="s">
        <v>1807</v>
      </c>
      <c r="D28" t="s">
        <v>1808</v>
      </c>
      <c r="E28" t="s">
        <v>1809</v>
      </c>
      <c r="F28" t="s">
        <v>197</v>
      </c>
      <c r="G28">
        <v>2019</v>
      </c>
      <c r="H28" s="2">
        <v>43686</v>
      </c>
      <c r="I28" t="s">
        <v>1810</v>
      </c>
      <c r="K28" t="s">
        <v>1811</v>
      </c>
    </row>
    <row r="29" spans="1:11" x14ac:dyDescent="0.2">
      <c r="A29">
        <v>31363085</v>
      </c>
      <c r="B29" t="s">
        <v>1812</v>
      </c>
      <c r="C29" t="s">
        <v>9</v>
      </c>
      <c r="D29" t="s">
        <v>10</v>
      </c>
      <c r="E29" t="s">
        <v>1813</v>
      </c>
      <c r="F29" t="s">
        <v>197</v>
      </c>
      <c r="G29">
        <v>2019</v>
      </c>
      <c r="H29" s="2">
        <v>43678</v>
      </c>
      <c r="I29" t="s">
        <v>1814</v>
      </c>
      <c r="K29" t="s">
        <v>1815</v>
      </c>
    </row>
    <row r="30" spans="1:11" x14ac:dyDescent="0.2">
      <c r="A30">
        <v>31332341</v>
      </c>
      <c r="B30" t="s">
        <v>1816</v>
      </c>
      <c r="C30" t="s">
        <v>1817</v>
      </c>
      <c r="D30" t="s">
        <v>1818</v>
      </c>
      <c r="E30" t="s">
        <v>1555</v>
      </c>
      <c r="F30" t="s">
        <v>1521</v>
      </c>
      <c r="G30">
        <v>2019</v>
      </c>
      <c r="H30" s="2">
        <v>43670</v>
      </c>
      <c r="I30" t="s">
        <v>1819</v>
      </c>
      <c r="J30" t="s">
        <v>1820</v>
      </c>
      <c r="K30" t="s">
        <v>1821</v>
      </c>
    </row>
    <row r="31" spans="1:11" x14ac:dyDescent="0.2">
      <c r="A31">
        <v>31279229</v>
      </c>
      <c r="B31" t="s">
        <v>1822</v>
      </c>
      <c r="C31" t="s">
        <v>14</v>
      </c>
      <c r="D31" t="s">
        <v>1823</v>
      </c>
      <c r="E31" t="s">
        <v>1824</v>
      </c>
      <c r="F31" t="s">
        <v>648</v>
      </c>
      <c r="G31">
        <v>2019</v>
      </c>
      <c r="H31" s="2">
        <v>43653</v>
      </c>
      <c r="I31" t="s">
        <v>1825</v>
      </c>
      <c r="K31" t="s">
        <v>1826</v>
      </c>
    </row>
    <row r="32" spans="1:11" x14ac:dyDescent="0.2">
      <c r="A32">
        <v>31272828</v>
      </c>
      <c r="B32" t="s">
        <v>1827</v>
      </c>
      <c r="C32" t="s">
        <v>1828</v>
      </c>
      <c r="D32" t="s">
        <v>1829</v>
      </c>
      <c r="E32" t="s">
        <v>1830</v>
      </c>
      <c r="F32" t="s">
        <v>1831</v>
      </c>
      <c r="G32">
        <v>2019</v>
      </c>
      <c r="H32" s="2">
        <v>43652</v>
      </c>
      <c r="I32" t="s">
        <v>1832</v>
      </c>
      <c r="J32" t="s">
        <v>1833</v>
      </c>
      <c r="K32" t="s">
        <v>1834</v>
      </c>
    </row>
    <row r="33" spans="1:11" x14ac:dyDescent="0.2">
      <c r="A33">
        <v>31253978</v>
      </c>
      <c r="B33" t="s">
        <v>1835</v>
      </c>
      <c r="C33" t="s">
        <v>1836</v>
      </c>
      <c r="D33" t="s">
        <v>13</v>
      </c>
      <c r="E33" t="s">
        <v>1837</v>
      </c>
      <c r="F33" t="s">
        <v>1838</v>
      </c>
      <c r="G33">
        <v>2019</v>
      </c>
      <c r="H33" s="2">
        <v>43646</v>
      </c>
      <c r="I33" t="s">
        <v>1839</v>
      </c>
      <c r="J33" t="s">
        <v>1840</v>
      </c>
      <c r="K33" t="s">
        <v>1841</v>
      </c>
    </row>
    <row r="34" spans="1:11" x14ac:dyDescent="0.2">
      <c r="A34">
        <v>31155237</v>
      </c>
      <c r="B34" t="s">
        <v>1842</v>
      </c>
      <c r="C34" t="s">
        <v>11</v>
      </c>
      <c r="D34" t="s">
        <v>12</v>
      </c>
      <c r="E34" t="s">
        <v>1843</v>
      </c>
      <c r="F34" t="s">
        <v>545</v>
      </c>
      <c r="G34">
        <v>2019</v>
      </c>
      <c r="H34" s="2">
        <v>43620</v>
      </c>
      <c r="I34" t="s">
        <v>1844</v>
      </c>
      <c r="J34" t="s">
        <v>1845</v>
      </c>
      <c r="K34" t="s">
        <v>1846</v>
      </c>
    </row>
    <row r="35" spans="1:11" x14ac:dyDescent="0.2">
      <c r="A35">
        <v>31147717</v>
      </c>
      <c r="B35" t="s">
        <v>1847</v>
      </c>
      <c r="C35" t="s">
        <v>1848</v>
      </c>
      <c r="D35" t="s">
        <v>1849</v>
      </c>
      <c r="E35" t="s">
        <v>1850</v>
      </c>
      <c r="F35" t="s">
        <v>286</v>
      </c>
      <c r="G35">
        <v>2019</v>
      </c>
      <c r="H35" s="2">
        <v>43617</v>
      </c>
      <c r="I35" t="s">
        <v>1851</v>
      </c>
      <c r="K35" t="s">
        <v>1852</v>
      </c>
    </row>
    <row r="36" spans="1:11" x14ac:dyDescent="0.2">
      <c r="A36">
        <v>31129119</v>
      </c>
      <c r="B36" t="s">
        <v>1853</v>
      </c>
      <c r="C36" t="s">
        <v>1854</v>
      </c>
      <c r="D36" t="s">
        <v>1855</v>
      </c>
      <c r="E36" t="s">
        <v>1856</v>
      </c>
      <c r="F36" t="s">
        <v>204</v>
      </c>
      <c r="G36">
        <v>2019</v>
      </c>
      <c r="H36" s="2">
        <v>43612</v>
      </c>
      <c r="I36" t="s">
        <v>1857</v>
      </c>
      <c r="K36" t="s">
        <v>1858</v>
      </c>
    </row>
    <row r="37" spans="1:11" x14ac:dyDescent="0.2">
      <c r="A37">
        <v>31127293</v>
      </c>
      <c r="B37" t="s">
        <v>1859</v>
      </c>
      <c r="C37" t="s">
        <v>1860</v>
      </c>
      <c r="D37" t="s">
        <v>1861</v>
      </c>
      <c r="E37" t="s">
        <v>1862</v>
      </c>
      <c r="F37" t="s">
        <v>286</v>
      </c>
      <c r="G37">
        <v>2019</v>
      </c>
      <c r="H37" s="2">
        <v>43611</v>
      </c>
      <c r="I37" t="s">
        <v>1863</v>
      </c>
      <c r="K37" t="s">
        <v>1864</v>
      </c>
    </row>
    <row r="38" spans="1:11" x14ac:dyDescent="0.2">
      <c r="A38">
        <v>31104942</v>
      </c>
      <c r="B38" t="s">
        <v>1865</v>
      </c>
      <c r="C38" t="s">
        <v>7</v>
      </c>
      <c r="D38" t="s">
        <v>8</v>
      </c>
      <c r="E38" t="s">
        <v>1866</v>
      </c>
      <c r="F38" t="s">
        <v>1867</v>
      </c>
      <c r="G38">
        <v>2019</v>
      </c>
      <c r="H38" s="2">
        <v>43606</v>
      </c>
      <c r="I38" t="s">
        <v>1868</v>
      </c>
      <c r="J38" t="s">
        <v>1869</v>
      </c>
      <c r="K38" t="s">
        <v>1870</v>
      </c>
    </row>
    <row r="39" spans="1:11" x14ac:dyDescent="0.2">
      <c r="A39">
        <v>31101808</v>
      </c>
      <c r="B39" t="s">
        <v>1871</v>
      </c>
      <c r="C39" t="s">
        <v>21</v>
      </c>
      <c r="D39" t="s">
        <v>22</v>
      </c>
      <c r="E39" t="s">
        <v>1872</v>
      </c>
      <c r="F39" t="s">
        <v>197</v>
      </c>
      <c r="G39">
        <v>2019</v>
      </c>
      <c r="H39" s="2">
        <v>43604</v>
      </c>
      <c r="I39" t="s">
        <v>1873</v>
      </c>
      <c r="K39" t="s">
        <v>1874</v>
      </c>
    </row>
    <row r="40" spans="1:11" x14ac:dyDescent="0.2">
      <c r="A40">
        <v>31021235</v>
      </c>
      <c r="B40" t="s">
        <v>1351</v>
      </c>
      <c r="C40" t="s">
        <v>1352</v>
      </c>
      <c r="D40" t="s">
        <v>1353</v>
      </c>
      <c r="E40" t="s">
        <v>1354</v>
      </c>
      <c r="F40" t="s">
        <v>1355</v>
      </c>
      <c r="G40">
        <v>2019</v>
      </c>
      <c r="H40" s="2">
        <v>43581</v>
      </c>
      <c r="I40" t="s">
        <v>1356</v>
      </c>
      <c r="K40" t="s">
        <v>1357</v>
      </c>
    </row>
    <row r="41" spans="1:11" x14ac:dyDescent="0.2">
      <c r="A41">
        <v>31021199</v>
      </c>
      <c r="B41" t="s">
        <v>1358</v>
      </c>
      <c r="C41" t="s">
        <v>100</v>
      </c>
      <c r="D41" t="s">
        <v>1359</v>
      </c>
      <c r="E41" t="s">
        <v>1212</v>
      </c>
      <c r="F41" t="s">
        <v>1355</v>
      </c>
      <c r="G41">
        <v>2018</v>
      </c>
      <c r="H41" s="2">
        <v>43581</v>
      </c>
      <c r="I41" t="s">
        <v>1360</v>
      </c>
      <c r="K41" t="s">
        <v>1361</v>
      </c>
    </row>
    <row r="42" spans="1:11" x14ac:dyDescent="0.2">
      <c r="A42">
        <v>31021187</v>
      </c>
      <c r="B42" t="s">
        <v>1875</v>
      </c>
      <c r="C42" t="s">
        <v>106</v>
      </c>
      <c r="D42" t="s">
        <v>1876</v>
      </c>
      <c r="E42" t="s">
        <v>1877</v>
      </c>
      <c r="F42" t="s">
        <v>1355</v>
      </c>
      <c r="G42">
        <v>2018</v>
      </c>
      <c r="H42" s="2">
        <v>43581</v>
      </c>
      <c r="I42" t="s">
        <v>1878</v>
      </c>
      <c r="K42" t="s">
        <v>1879</v>
      </c>
    </row>
    <row r="43" spans="1:11" x14ac:dyDescent="0.2">
      <c r="A43">
        <v>31000663</v>
      </c>
      <c r="B43" t="s">
        <v>1880</v>
      </c>
      <c r="C43" t="s">
        <v>25</v>
      </c>
      <c r="D43" t="s">
        <v>26</v>
      </c>
      <c r="E43" t="s">
        <v>1881</v>
      </c>
      <c r="F43" t="s">
        <v>799</v>
      </c>
      <c r="G43">
        <v>2019</v>
      </c>
      <c r="H43" s="2">
        <v>43575</v>
      </c>
      <c r="I43" t="s">
        <v>1882</v>
      </c>
      <c r="J43" t="s">
        <v>1883</v>
      </c>
      <c r="K43" t="s">
        <v>1884</v>
      </c>
    </row>
    <row r="44" spans="1:11" x14ac:dyDescent="0.2">
      <c r="A44">
        <v>30992277</v>
      </c>
      <c r="B44" t="s">
        <v>1885</v>
      </c>
      <c r="C44" t="s">
        <v>23</v>
      </c>
      <c r="D44" t="s">
        <v>1886</v>
      </c>
      <c r="E44" t="s">
        <v>1887</v>
      </c>
      <c r="F44" t="s">
        <v>415</v>
      </c>
      <c r="G44">
        <v>2019</v>
      </c>
      <c r="H44" s="2">
        <v>43573</v>
      </c>
      <c r="I44" t="s">
        <v>1888</v>
      </c>
      <c r="K44" t="s">
        <v>1889</v>
      </c>
    </row>
    <row r="45" spans="1:11" x14ac:dyDescent="0.2">
      <c r="A45">
        <v>30988504</v>
      </c>
      <c r="B45" t="s">
        <v>1890</v>
      </c>
      <c r="C45" t="s">
        <v>15</v>
      </c>
      <c r="D45" t="s">
        <v>16</v>
      </c>
      <c r="E45" t="s">
        <v>1891</v>
      </c>
      <c r="F45" t="s">
        <v>227</v>
      </c>
      <c r="G45">
        <v>2019</v>
      </c>
      <c r="H45" s="2">
        <v>43572</v>
      </c>
      <c r="I45" t="s">
        <v>1892</v>
      </c>
      <c r="J45" t="s">
        <v>1893</v>
      </c>
      <c r="K45" t="s">
        <v>1894</v>
      </c>
    </row>
    <row r="46" spans="1:11" x14ac:dyDescent="0.2">
      <c r="A46">
        <v>30911135</v>
      </c>
      <c r="B46" t="s">
        <v>1895</v>
      </c>
      <c r="C46" t="s">
        <v>1896</v>
      </c>
      <c r="D46" t="s">
        <v>24</v>
      </c>
      <c r="E46" t="s">
        <v>1721</v>
      </c>
      <c r="F46" t="s">
        <v>364</v>
      </c>
      <c r="G46">
        <v>2019</v>
      </c>
      <c r="H46" s="2">
        <v>43551</v>
      </c>
      <c r="I46" t="s">
        <v>1897</v>
      </c>
      <c r="J46" t="s">
        <v>1898</v>
      </c>
      <c r="K46" t="s">
        <v>1899</v>
      </c>
    </row>
    <row r="47" spans="1:11" x14ac:dyDescent="0.2">
      <c r="A47">
        <v>30862905</v>
      </c>
      <c r="B47" t="s">
        <v>214</v>
      </c>
      <c r="C47" t="s">
        <v>27</v>
      </c>
      <c r="D47" t="s">
        <v>28</v>
      </c>
      <c r="E47" t="s">
        <v>215</v>
      </c>
      <c r="F47" t="s">
        <v>190</v>
      </c>
      <c r="G47">
        <v>2019</v>
      </c>
      <c r="H47" s="2">
        <v>43538</v>
      </c>
      <c r="I47" t="s">
        <v>216</v>
      </c>
      <c r="K47" t="s">
        <v>217</v>
      </c>
    </row>
    <row r="48" spans="1:11" x14ac:dyDescent="0.2">
      <c r="A48">
        <v>30839150</v>
      </c>
      <c r="B48" t="s">
        <v>1900</v>
      </c>
      <c r="C48" t="s">
        <v>1901</v>
      </c>
      <c r="D48" t="s">
        <v>1902</v>
      </c>
      <c r="E48" t="s">
        <v>1903</v>
      </c>
      <c r="F48" t="s">
        <v>235</v>
      </c>
      <c r="G48">
        <v>2019</v>
      </c>
      <c r="H48" s="2">
        <v>43531</v>
      </c>
      <c r="I48" t="s">
        <v>1904</v>
      </c>
      <c r="K48" t="s">
        <v>1905</v>
      </c>
    </row>
    <row r="49" spans="1:11" x14ac:dyDescent="0.2">
      <c r="A49">
        <v>30838409</v>
      </c>
      <c r="B49" t="s">
        <v>1906</v>
      </c>
      <c r="C49" t="s">
        <v>19</v>
      </c>
      <c r="D49" t="s">
        <v>20</v>
      </c>
      <c r="E49" t="s">
        <v>1907</v>
      </c>
      <c r="F49" t="s">
        <v>286</v>
      </c>
      <c r="G49">
        <v>2019</v>
      </c>
      <c r="H49" s="2">
        <v>43531</v>
      </c>
      <c r="I49" t="s">
        <v>1908</v>
      </c>
      <c r="K49" t="s">
        <v>1909</v>
      </c>
    </row>
    <row r="50" spans="1:11" x14ac:dyDescent="0.2">
      <c r="A50">
        <v>30837472</v>
      </c>
      <c r="B50" t="s">
        <v>1910</v>
      </c>
      <c r="C50" t="s">
        <v>29</v>
      </c>
      <c r="D50" t="s">
        <v>30</v>
      </c>
      <c r="E50" t="s">
        <v>1911</v>
      </c>
      <c r="F50" t="s">
        <v>197</v>
      </c>
      <c r="G50">
        <v>2019</v>
      </c>
      <c r="H50" s="2">
        <v>43531</v>
      </c>
      <c r="I50" t="s">
        <v>1912</v>
      </c>
      <c r="K50" t="s">
        <v>1913</v>
      </c>
    </row>
    <row r="51" spans="1:11" x14ac:dyDescent="0.2">
      <c r="A51">
        <v>30816277</v>
      </c>
      <c r="B51" t="s">
        <v>1914</v>
      </c>
      <c r="C51" t="s">
        <v>34</v>
      </c>
      <c r="D51" t="s">
        <v>35</v>
      </c>
      <c r="E51" t="s">
        <v>1915</v>
      </c>
      <c r="F51" t="s">
        <v>190</v>
      </c>
      <c r="G51">
        <v>2019</v>
      </c>
      <c r="H51" s="2">
        <v>43525</v>
      </c>
      <c r="I51" t="s">
        <v>1916</v>
      </c>
      <c r="K51" t="s">
        <v>1917</v>
      </c>
    </row>
    <row r="52" spans="1:11" x14ac:dyDescent="0.2">
      <c r="A52">
        <v>30811422</v>
      </c>
      <c r="B52" t="s">
        <v>1918</v>
      </c>
      <c r="C52" t="s">
        <v>36</v>
      </c>
      <c r="D52" t="s">
        <v>37</v>
      </c>
      <c r="E52" t="s">
        <v>1919</v>
      </c>
      <c r="F52" t="s">
        <v>183</v>
      </c>
      <c r="G52">
        <v>2019</v>
      </c>
      <c r="H52" s="2">
        <v>43524</v>
      </c>
      <c r="I52" t="s">
        <v>1920</v>
      </c>
      <c r="K52" t="s">
        <v>1921</v>
      </c>
    </row>
    <row r="53" spans="1:11" x14ac:dyDescent="0.2">
      <c r="A53">
        <v>30809026</v>
      </c>
      <c r="B53" t="s">
        <v>224</v>
      </c>
      <c r="C53" t="s">
        <v>31</v>
      </c>
      <c r="D53" t="s">
        <v>225</v>
      </c>
      <c r="E53" t="s">
        <v>226</v>
      </c>
      <c r="F53" t="s">
        <v>227</v>
      </c>
      <c r="G53">
        <v>2019</v>
      </c>
      <c r="H53" s="2">
        <v>43524</v>
      </c>
      <c r="I53" t="s">
        <v>228</v>
      </c>
      <c r="J53" t="s">
        <v>229</v>
      </c>
      <c r="K53" t="s">
        <v>230</v>
      </c>
    </row>
    <row r="54" spans="1:11" x14ac:dyDescent="0.2">
      <c r="A54">
        <v>30800139</v>
      </c>
      <c r="B54" t="s">
        <v>1922</v>
      </c>
      <c r="C54" t="s">
        <v>40</v>
      </c>
      <c r="D54" t="s">
        <v>41</v>
      </c>
      <c r="E54" t="s">
        <v>1923</v>
      </c>
      <c r="F54" t="s">
        <v>1383</v>
      </c>
      <c r="G54">
        <v>2019</v>
      </c>
      <c r="H54" s="2">
        <v>43522</v>
      </c>
      <c r="I54" t="s">
        <v>1924</v>
      </c>
      <c r="K54" t="s">
        <v>1925</v>
      </c>
    </row>
    <row r="55" spans="1:11" x14ac:dyDescent="0.2">
      <c r="A55">
        <v>30783971</v>
      </c>
      <c r="B55" t="s">
        <v>1926</v>
      </c>
      <c r="C55" t="s">
        <v>1927</v>
      </c>
      <c r="D55" t="s">
        <v>1928</v>
      </c>
      <c r="E55" t="s">
        <v>1929</v>
      </c>
      <c r="F55" t="s">
        <v>1930</v>
      </c>
      <c r="G55">
        <v>2019</v>
      </c>
      <c r="H55" s="2">
        <v>43517</v>
      </c>
      <c r="I55" t="s">
        <v>1931</v>
      </c>
      <c r="J55" t="s">
        <v>1932</v>
      </c>
      <c r="K55" t="s">
        <v>1933</v>
      </c>
    </row>
    <row r="56" spans="1:11" x14ac:dyDescent="0.2">
      <c r="A56">
        <v>30778238</v>
      </c>
      <c r="B56" t="s">
        <v>1934</v>
      </c>
      <c r="C56" t="s">
        <v>32</v>
      </c>
      <c r="D56" t="s">
        <v>33</v>
      </c>
      <c r="E56" t="s">
        <v>1935</v>
      </c>
      <c r="F56" t="s">
        <v>364</v>
      </c>
      <c r="G56">
        <v>2019</v>
      </c>
      <c r="H56" s="2">
        <v>43516</v>
      </c>
      <c r="I56" t="s">
        <v>1936</v>
      </c>
      <c r="J56" t="s">
        <v>1937</v>
      </c>
      <c r="K56" t="s">
        <v>1938</v>
      </c>
    </row>
    <row r="57" spans="1:11" x14ac:dyDescent="0.2">
      <c r="A57">
        <v>30704988</v>
      </c>
      <c r="B57" t="s">
        <v>1939</v>
      </c>
      <c r="C57" t="s">
        <v>17</v>
      </c>
      <c r="D57" t="s">
        <v>18</v>
      </c>
      <c r="E57" t="s">
        <v>1940</v>
      </c>
      <c r="F57" t="s">
        <v>1941</v>
      </c>
      <c r="G57">
        <v>2019</v>
      </c>
      <c r="H57" s="2">
        <v>43498</v>
      </c>
      <c r="I57" t="s">
        <v>1942</v>
      </c>
      <c r="K57" t="s">
        <v>1943</v>
      </c>
    </row>
    <row r="58" spans="1:11" x14ac:dyDescent="0.2">
      <c r="A58">
        <v>30644359</v>
      </c>
      <c r="B58" t="s">
        <v>1944</v>
      </c>
      <c r="C58" t="s">
        <v>42</v>
      </c>
      <c r="D58" t="s">
        <v>1945</v>
      </c>
      <c r="E58" t="s">
        <v>1675</v>
      </c>
      <c r="F58" t="s">
        <v>305</v>
      </c>
      <c r="G58">
        <v>2019</v>
      </c>
      <c r="H58" s="2">
        <v>43481</v>
      </c>
      <c r="I58" t="s">
        <v>1946</v>
      </c>
      <c r="K58" t="s">
        <v>1947</v>
      </c>
    </row>
    <row r="59" spans="1:11" x14ac:dyDescent="0.2">
      <c r="A59">
        <v>30644357</v>
      </c>
      <c r="B59" t="s">
        <v>1948</v>
      </c>
      <c r="C59" t="s">
        <v>43</v>
      </c>
      <c r="D59" t="s">
        <v>1949</v>
      </c>
      <c r="E59" t="s">
        <v>1950</v>
      </c>
      <c r="F59" t="s">
        <v>305</v>
      </c>
      <c r="G59">
        <v>2019</v>
      </c>
      <c r="H59" s="2">
        <v>43481</v>
      </c>
      <c r="I59" t="s">
        <v>1951</v>
      </c>
      <c r="K59" t="s">
        <v>1952</v>
      </c>
    </row>
    <row r="60" spans="1:11" x14ac:dyDescent="0.2">
      <c r="A60">
        <v>30581144</v>
      </c>
      <c r="B60" t="s">
        <v>1953</v>
      </c>
      <c r="C60" t="s">
        <v>38</v>
      </c>
      <c r="D60" t="s">
        <v>39</v>
      </c>
      <c r="E60" t="s">
        <v>1954</v>
      </c>
      <c r="F60" t="s">
        <v>1597</v>
      </c>
      <c r="G60">
        <v>2019</v>
      </c>
      <c r="H60" s="2">
        <v>43459</v>
      </c>
      <c r="I60" t="s">
        <v>1955</v>
      </c>
      <c r="J60" t="s">
        <v>1956</v>
      </c>
      <c r="K60" t="s">
        <v>1957</v>
      </c>
    </row>
    <row r="61" spans="1:11" x14ac:dyDescent="0.2">
      <c r="A61">
        <v>30523254</v>
      </c>
      <c r="B61" t="s">
        <v>1958</v>
      </c>
      <c r="C61" t="s">
        <v>47</v>
      </c>
      <c r="D61" t="s">
        <v>48</v>
      </c>
      <c r="E61" t="s">
        <v>1959</v>
      </c>
      <c r="F61" t="s">
        <v>197</v>
      </c>
      <c r="G61">
        <v>2018</v>
      </c>
      <c r="H61" s="2">
        <v>43442</v>
      </c>
      <c r="I61" t="s">
        <v>1960</v>
      </c>
      <c r="K61" t="s">
        <v>1961</v>
      </c>
    </row>
    <row r="62" spans="1:11" x14ac:dyDescent="0.2">
      <c r="A62">
        <v>30518686</v>
      </c>
      <c r="B62" t="s">
        <v>1962</v>
      </c>
      <c r="C62" t="s">
        <v>46</v>
      </c>
      <c r="D62" t="s">
        <v>1963</v>
      </c>
      <c r="E62" t="s">
        <v>1964</v>
      </c>
      <c r="F62" t="s">
        <v>1965</v>
      </c>
      <c r="G62">
        <v>2018</v>
      </c>
      <c r="H62" s="2">
        <v>43441</v>
      </c>
      <c r="I62" t="s">
        <v>1966</v>
      </c>
      <c r="K62" t="s">
        <v>1967</v>
      </c>
    </row>
    <row r="63" spans="1:11" x14ac:dyDescent="0.2">
      <c r="A63">
        <v>30455712</v>
      </c>
      <c r="B63" t="s">
        <v>1381</v>
      </c>
      <c r="C63" t="s">
        <v>52</v>
      </c>
      <c r="D63" t="s">
        <v>53</v>
      </c>
      <c r="E63" t="s">
        <v>1382</v>
      </c>
      <c r="F63" t="s">
        <v>1383</v>
      </c>
      <c r="G63">
        <v>2018</v>
      </c>
      <c r="H63" s="2">
        <v>43425</v>
      </c>
      <c r="I63" t="s">
        <v>1384</v>
      </c>
      <c r="K63" t="s">
        <v>1385</v>
      </c>
    </row>
    <row r="64" spans="1:11" x14ac:dyDescent="0.2">
      <c r="A64">
        <v>30424953</v>
      </c>
      <c r="B64" t="s">
        <v>1968</v>
      </c>
      <c r="C64" t="s">
        <v>44</v>
      </c>
      <c r="D64" t="s">
        <v>45</v>
      </c>
      <c r="E64" t="s">
        <v>1969</v>
      </c>
      <c r="F64" t="s">
        <v>204</v>
      </c>
      <c r="G64">
        <v>2019</v>
      </c>
      <c r="H64" s="2">
        <v>43419</v>
      </c>
      <c r="I64" t="s">
        <v>1970</v>
      </c>
      <c r="K64" t="s">
        <v>1971</v>
      </c>
    </row>
    <row r="65" spans="1:11" x14ac:dyDescent="0.2">
      <c r="A65">
        <v>30323312</v>
      </c>
      <c r="B65" t="s">
        <v>1972</v>
      </c>
      <c r="C65" t="s">
        <v>49</v>
      </c>
      <c r="D65" t="s">
        <v>1973</v>
      </c>
      <c r="E65" t="s">
        <v>1872</v>
      </c>
      <c r="F65" t="s">
        <v>1974</v>
      </c>
      <c r="G65">
        <v>2018</v>
      </c>
      <c r="H65" s="2">
        <v>43390</v>
      </c>
      <c r="I65" t="s">
        <v>1975</v>
      </c>
      <c r="J65" t="s">
        <v>1976</v>
      </c>
      <c r="K65" t="s">
        <v>1977</v>
      </c>
    </row>
    <row r="66" spans="1:11" x14ac:dyDescent="0.2">
      <c r="A66">
        <v>30271937</v>
      </c>
      <c r="B66" t="s">
        <v>1978</v>
      </c>
      <c r="C66" t="s">
        <v>88</v>
      </c>
      <c r="D66" t="s">
        <v>89</v>
      </c>
      <c r="E66" t="s">
        <v>1979</v>
      </c>
      <c r="F66" t="s">
        <v>325</v>
      </c>
      <c r="G66">
        <v>2018</v>
      </c>
      <c r="H66" s="2">
        <v>43375</v>
      </c>
      <c r="I66" t="s">
        <v>1980</v>
      </c>
      <c r="K66" t="s">
        <v>1981</v>
      </c>
    </row>
    <row r="67" spans="1:11" x14ac:dyDescent="0.2">
      <c r="A67">
        <v>30247490</v>
      </c>
      <c r="B67" t="s">
        <v>1982</v>
      </c>
      <c r="C67" t="s">
        <v>1983</v>
      </c>
      <c r="D67" t="s">
        <v>1984</v>
      </c>
      <c r="E67" t="s">
        <v>1985</v>
      </c>
      <c r="F67" t="s">
        <v>227</v>
      </c>
      <c r="G67">
        <v>2018</v>
      </c>
      <c r="H67" s="2">
        <v>43368</v>
      </c>
      <c r="I67" t="s">
        <v>1986</v>
      </c>
      <c r="K67" t="s">
        <v>1987</v>
      </c>
    </row>
    <row r="68" spans="1:11" x14ac:dyDescent="0.2">
      <c r="A68">
        <v>30231914</v>
      </c>
      <c r="B68" t="s">
        <v>1988</v>
      </c>
      <c r="C68" t="s">
        <v>56</v>
      </c>
      <c r="D68" t="s">
        <v>57</v>
      </c>
      <c r="E68" t="s">
        <v>1989</v>
      </c>
      <c r="F68" t="s">
        <v>1033</v>
      </c>
      <c r="G68">
        <v>2018</v>
      </c>
      <c r="H68" s="2">
        <v>43364</v>
      </c>
      <c r="I68" t="s">
        <v>1990</v>
      </c>
      <c r="K68" t="s">
        <v>1991</v>
      </c>
    </row>
    <row r="69" spans="1:11" x14ac:dyDescent="0.2">
      <c r="A69">
        <v>30209390</v>
      </c>
      <c r="B69" t="s">
        <v>1992</v>
      </c>
      <c r="C69" t="s">
        <v>62</v>
      </c>
      <c r="D69" t="s">
        <v>63</v>
      </c>
      <c r="E69" t="s">
        <v>1993</v>
      </c>
      <c r="F69" t="s">
        <v>524</v>
      </c>
      <c r="G69">
        <v>2018</v>
      </c>
      <c r="H69" s="2">
        <v>43357</v>
      </c>
      <c r="I69" t="s">
        <v>1994</v>
      </c>
      <c r="J69" t="s">
        <v>1995</v>
      </c>
      <c r="K69" t="s">
        <v>1996</v>
      </c>
    </row>
    <row r="70" spans="1:11" x14ac:dyDescent="0.2">
      <c r="A70">
        <v>30126372</v>
      </c>
      <c r="B70" t="s">
        <v>1416</v>
      </c>
      <c r="C70" t="s">
        <v>64</v>
      </c>
      <c r="D70" t="s">
        <v>65</v>
      </c>
      <c r="E70" t="s">
        <v>1417</v>
      </c>
      <c r="F70" t="s">
        <v>1378</v>
      </c>
      <c r="G70">
        <v>2018</v>
      </c>
      <c r="H70" s="2">
        <v>43334</v>
      </c>
      <c r="I70" t="s">
        <v>1418</v>
      </c>
      <c r="K70" t="s">
        <v>1419</v>
      </c>
    </row>
    <row r="71" spans="1:11" x14ac:dyDescent="0.2">
      <c r="A71">
        <v>30115916</v>
      </c>
      <c r="B71" t="s">
        <v>1420</v>
      </c>
      <c r="C71" t="s">
        <v>66</v>
      </c>
      <c r="D71" t="s">
        <v>67</v>
      </c>
      <c r="E71" t="s">
        <v>1421</v>
      </c>
      <c r="F71" t="s">
        <v>197</v>
      </c>
      <c r="G71">
        <v>2018</v>
      </c>
      <c r="H71" s="2">
        <v>43330</v>
      </c>
      <c r="I71" t="s">
        <v>1422</v>
      </c>
      <c r="K71" t="s">
        <v>1423</v>
      </c>
    </row>
    <row r="72" spans="1:11" x14ac:dyDescent="0.2">
      <c r="A72">
        <v>30059493</v>
      </c>
      <c r="B72" t="s">
        <v>1997</v>
      </c>
      <c r="C72" t="s">
        <v>54</v>
      </c>
      <c r="D72" t="s">
        <v>55</v>
      </c>
      <c r="E72" t="s">
        <v>1998</v>
      </c>
      <c r="F72" t="s">
        <v>227</v>
      </c>
      <c r="G72">
        <v>2018</v>
      </c>
      <c r="H72" s="2">
        <v>43312</v>
      </c>
      <c r="I72" t="s">
        <v>1999</v>
      </c>
      <c r="J72" t="s">
        <v>2000</v>
      </c>
      <c r="K72" t="s">
        <v>2001</v>
      </c>
    </row>
    <row r="73" spans="1:11" x14ac:dyDescent="0.2">
      <c r="A73">
        <v>30032200</v>
      </c>
      <c r="B73" t="s">
        <v>1430</v>
      </c>
      <c r="C73" t="s">
        <v>58</v>
      </c>
      <c r="D73" t="s">
        <v>59</v>
      </c>
      <c r="E73" t="s">
        <v>1431</v>
      </c>
      <c r="F73" t="s">
        <v>286</v>
      </c>
      <c r="G73">
        <v>2018</v>
      </c>
      <c r="H73" s="2">
        <v>43304</v>
      </c>
      <c r="I73" t="s">
        <v>1432</v>
      </c>
      <c r="K73" t="s">
        <v>1433</v>
      </c>
    </row>
    <row r="74" spans="1:11" x14ac:dyDescent="0.2">
      <c r="A74">
        <v>30011268</v>
      </c>
      <c r="B74" t="s">
        <v>2002</v>
      </c>
      <c r="C74" t="s">
        <v>68</v>
      </c>
      <c r="D74" t="s">
        <v>69</v>
      </c>
      <c r="E74" t="s">
        <v>1881</v>
      </c>
      <c r="F74" t="s">
        <v>1502</v>
      </c>
      <c r="G74">
        <v>2018</v>
      </c>
      <c r="H74" s="2">
        <v>43298</v>
      </c>
      <c r="I74" t="s">
        <v>2003</v>
      </c>
      <c r="K74" t="s">
        <v>2004</v>
      </c>
    </row>
    <row r="75" spans="1:11" x14ac:dyDescent="0.2">
      <c r="A75">
        <v>29989077</v>
      </c>
      <c r="B75" t="s">
        <v>245</v>
      </c>
      <c r="C75" t="s">
        <v>90</v>
      </c>
      <c r="D75" t="s">
        <v>91</v>
      </c>
      <c r="E75" t="s">
        <v>246</v>
      </c>
      <c r="F75" t="s">
        <v>247</v>
      </c>
      <c r="G75">
        <v>2018</v>
      </c>
      <c r="H75" s="2">
        <v>43292</v>
      </c>
      <c r="I75" t="s">
        <v>248</v>
      </c>
      <c r="K75" t="s">
        <v>249</v>
      </c>
    </row>
    <row r="76" spans="1:11" x14ac:dyDescent="0.2">
      <c r="A76">
        <v>29985941</v>
      </c>
      <c r="B76" t="s">
        <v>2005</v>
      </c>
      <c r="C76" t="s">
        <v>70</v>
      </c>
      <c r="D76" t="s">
        <v>71</v>
      </c>
      <c r="E76" t="s">
        <v>2006</v>
      </c>
      <c r="F76" t="s">
        <v>573</v>
      </c>
      <c r="G76">
        <v>2018</v>
      </c>
      <c r="H76" s="2">
        <v>43291</v>
      </c>
      <c r="I76" t="s">
        <v>2007</v>
      </c>
      <c r="K76" t="s">
        <v>2008</v>
      </c>
    </row>
    <row r="77" spans="1:11" x14ac:dyDescent="0.2">
      <c r="A77">
        <v>29979968</v>
      </c>
      <c r="B77" t="s">
        <v>2009</v>
      </c>
      <c r="C77" t="s">
        <v>72</v>
      </c>
      <c r="D77" t="s">
        <v>73</v>
      </c>
      <c r="E77" t="s">
        <v>2010</v>
      </c>
      <c r="F77" t="s">
        <v>1597</v>
      </c>
      <c r="G77">
        <v>2018</v>
      </c>
      <c r="H77" s="2">
        <v>43288</v>
      </c>
      <c r="I77" t="s">
        <v>2011</v>
      </c>
      <c r="J77" t="s">
        <v>2012</v>
      </c>
      <c r="K77" t="s">
        <v>2013</v>
      </c>
    </row>
    <row r="78" spans="1:11" x14ac:dyDescent="0.2">
      <c r="A78">
        <v>29976770</v>
      </c>
      <c r="B78" t="s">
        <v>2014</v>
      </c>
      <c r="C78" t="s">
        <v>60</v>
      </c>
      <c r="D78" t="s">
        <v>61</v>
      </c>
      <c r="E78" t="s">
        <v>2015</v>
      </c>
      <c r="F78" t="s">
        <v>702</v>
      </c>
      <c r="G78">
        <v>2018</v>
      </c>
      <c r="H78" s="2">
        <v>43288</v>
      </c>
      <c r="I78" t="s">
        <v>2016</v>
      </c>
      <c r="J78" t="s">
        <v>2017</v>
      </c>
      <c r="K78" t="s">
        <v>2018</v>
      </c>
    </row>
    <row r="79" spans="1:11" x14ac:dyDescent="0.2">
      <c r="A79">
        <v>29949956</v>
      </c>
      <c r="B79" t="s">
        <v>2019</v>
      </c>
      <c r="C79" t="s">
        <v>76</v>
      </c>
      <c r="D79" t="s">
        <v>77</v>
      </c>
      <c r="E79" t="s">
        <v>226</v>
      </c>
      <c r="F79" t="s">
        <v>170</v>
      </c>
      <c r="G79">
        <v>2018</v>
      </c>
      <c r="H79" s="2">
        <v>43280</v>
      </c>
      <c r="I79" t="s">
        <v>2020</v>
      </c>
      <c r="K79" t="s">
        <v>2021</v>
      </c>
    </row>
    <row r="80" spans="1:11" x14ac:dyDescent="0.2">
      <c r="A80">
        <v>29867139</v>
      </c>
      <c r="B80" t="s">
        <v>2022</v>
      </c>
      <c r="C80" t="s">
        <v>78</v>
      </c>
      <c r="D80" t="s">
        <v>79</v>
      </c>
      <c r="E80" t="s">
        <v>1803</v>
      </c>
      <c r="F80" t="s">
        <v>197</v>
      </c>
      <c r="G80">
        <v>2018</v>
      </c>
      <c r="H80" s="2">
        <v>43257</v>
      </c>
      <c r="I80" t="s">
        <v>2023</v>
      </c>
      <c r="K80" t="s">
        <v>2024</v>
      </c>
    </row>
    <row r="81" spans="1:11" x14ac:dyDescent="0.2">
      <c r="A81">
        <v>29860898</v>
      </c>
      <c r="B81" t="s">
        <v>2025</v>
      </c>
      <c r="C81" t="s">
        <v>80</v>
      </c>
      <c r="D81" t="s">
        <v>81</v>
      </c>
      <c r="E81" t="s">
        <v>1877</v>
      </c>
      <c r="F81" t="s">
        <v>2026</v>
      </c>
      <c r="G81">
        <v>2018</v>
      </c>
      <c r="H81" s="2">
        <v>43256</v>
      </c>
      <c r="I81" t="s">
        <v>2027</v>
      </c>
      <c r="K81" t="s">
        <v>2028</v>
      </c>
    </row>
    <row r="82" spans="1:11" x14ac:dyDescent="0.2">
      <c r="A82">
        <v>29765551</v>
      </c>
      <c r="B82" t="s">
        <v>2029</v>
      </c>
      <c r="C82" t="s">
        <v>96</v>
      </c>
      <c r="D82" t="s">
        <v>97</v>
      </c>
      <c r="E82" t="s">
        <v>2030</v>
      </c>
      <c r="F82" t="s">
        <v>1173</v>
      </c>
      <c r="G82">
        <v>2018</v>
      </c>
      <c r="H82" s="2">
        <v>43237</v>
      </c>
      <c r="I82" t="s">
        <v>2031</v>
      </c>
      <c r="K82" t="s">
        <v>2032</v>
      </c>
    </row>
    <row r="83" spans="1:11" x14ac:dyDescent="0.2">
      <c r="A83">
        <v>29762716</v>
      </c>
      <c r="B83" t="s">
        <v>2033</v>
      </c>
      <c r="C83" t="s">
        <v>74</v>
      </c>
      <c r="D83" t="s">
        <v>75</v>
      </c>
      <c r="E83" t="s">
        <v>2034</v>
      </c>
      <c r="F83" t="s">
        <v>286</v>
      </c>
      <c r="G83">
        <v>2018</v>
      </c>
      <c r="H83" s="2">
        <v>43236</v>
      </c>
      <c r="I83" t="s">
        <v>2035</v>
      </c>
      <c r="K83" t="s">
        <v>2036</v>
      </c>
    </row>
    <row r="84" spans="1:11" x14ac:dyDescent="0.2">
      <c r="A84">
        <v>29731168</v>
      </c>
      <c r="B84" t="s">
        <v>2037</v>
      </c>
      <c r="C84" t="s">
        <v>86</v>
      </c>
      <c r="D84" t="s">
        <v>87</v>
      </c>
      <c r="E84" t="s">
        <v>2038</v>
      </c>
      <c r="F84" t="s">
        <v>545</v>
      </c>
      <c r="G84">
        <v>2018</v>
      </c>
      <c r="H84" s="2">
        <v>43228</v>
      </c>
      <c r="I84" t="s">
        <v>2039</v>
      </c>
      <c r="J84" t="s">
        <v>2040</v>
      </c>
      <c r="K84" t="s">
        <v>2041</v>
      </c>
    </row>
    <row r="85" spans="1:11" x14ac:dyDescent="0.2">
      <c r="A85">
        <v>29723918</v>
      </c>
      <c r="B85" t="s">
        <v>1434</v>
      </c>
      <c r="C85" t="s">
        <v>50</v>
      </c>
      <c r="D85" t="s">
        <v>51</v>
      </c>
      <c r="E85" t="s">
        <v>1435</v>
      </c>
      <c r="F85" t="s">
        <v>235</v>
      </c>
      <c r="G85">
        <v>2018</v>
      </c>
      <c r="H85" s="2">
        <v>43224</v>
      </c>
      <c r="I85" t="s">
        <v>1436</v>
      </c>
      <c r="K85" t="s">
        <v>1437</v>
      </c>
    </row>
    <row r="86" spans="1:11" x14ac:dyDescent="0.2">
      <c r="A86">
        <v>29654229</v>
      </c>
      <c r="B86" t="s">
        <v>2042</v>
      </c>
      <c r="C86" t="s">
        <v>98</v>
      </c>
      <c r="D86" t="s">
        <v>99</v>
      </c>
      <c r="E86" t="s">
        <v>2043</v>
      </c>
      <c r="F86" t="s">
        <v>197</v>
      </c>
      <c r="G86">
        <v>2018</v>
      </c>
      <c r="H86" s="2">
        <v>43205</v>
      </c>
      <c r="I86" t="s">
        <v>2044</v>
      </c>
      <c r="K86" t="s">
        <v>2045</v>
      </c>
    </row>
    <row r="87" spans="1:11" x14ac:dyDescent="0.2">
      <c r="A87">
        <v>29651054</v>
      </c>
      <c r="B87" t="s">
        <v>1211</v>
      </c>
      <c r="C87" t="s">
        <v>92</v>
      </c>
      <c r="D87" t="s">
        <v>93</v>
      </c>
      <c r="E87" t="s">
        <v>1212</v>
      </c>
      <c r="F87" t="s">
        <v>937</v>
      </c>
      <c r="G87">
        <v>2018</v>
      </c>
      <c r="H87" s="2">
        <v>43204</v>
      </c>
      <c r="I87" t="s">
        <v>1213</v>
      </c>
      <c r="J87" t="s">
        <v>1214</v>
      </c>
      <c r="K87" t="s">
        <v>1215</v>
      </c>
    </row>
    <row r="88" spans="1:11" x14ac:dyDescent="0.2">
      <c r="A88">
        <v>29622802</v>
      </c>
      <c r="B88" t="s">
        <v>2046</v>
      </c>
      <c r="C88" t="s">
        <v>94</v>
      </c>
      <c r="D88" t="s">
        <v>95</v>
      </c>
      <c r="E88" t="s">
        <v>189</v>
      </c>
      <c r="F88" t="s">
        <v>937</v>
      </c>
      <c r="G88">
        <v>2018</v>
      </c>
      <c r="H88" s="2">
        <v>43197</v>
      </c>
      <c r="I88" t="s">
        <v>2047</v>
      </c>
      <c r="J88" t="s">
        <v>2048</v>
      </c>
      <c r="K88" t="s">
        <v>2049</v>
      </c>
    </row>
    <row r="89" spans="1:11" x14ac:dyDescent="0.2">
      <c r="A89">
        <v>29614266</v>
      </c>
      <c r="B89" t="s">
        <v>2050</v>
      </c>
      <c r="C89" t="s">
        <v>82</v>
      </c>
      <c r="D89" t="s">
        <v>83</v>
      </c>
      <c r="E89" t="s">
        <v>2051</v>
      </c>
      <c r="F89" t="s">
        <v>2052</v>
      </c>
      <c r="G89">
        <v>2018</v>
      </c>
      <c r="H89" s="2">
        <v>43194</v>
      </c>
      <c r="I89" t="s">
        <v>2053</v>
      </c>
      <c r="J89" t="s">
        <v>2054</v>
      </c>
      <c r="K89" t="s">
        <v>2055</v>
      </c>
    </row>
    <row r="90" spans="1:11" x14ac:dyDescent="0.2">
      <c r="A90">
        <v>29538768</v>
      </c>
      <c r="B90" t="s">
        <v>1558</v>
      </c>
      <c r="C90" t="s">
        <v>84</v>
      </c>
      <c r="D90" t="s">
        <v>85</v>
      </c>
      <c r="E90" t="s">
        <v>1559</v>
      </c>
      <c r="F90" t="s">
        <v>286</v>
      </c>
      <c r="G90">
        <v>2018</v>
      </c>
      <c r="H90" s="2">
        <v>43174</v>
      </c>
      <c r="I90" t="s">
        <v>1560</v>
      </c>
      <c r="K90" t="s">
        <v>1561</v>
      </c>
    </row>
    <row r="91" spans="1:11" x14ac:dyDescent="0.2">
      <c r="A91">
        <v>29500128</v>
      </c>
      <c r="B91" t="s">
        <v>2056</v>
      </c>
      <c r="C91" t="s">
        <v>101</v>
      </c>
      <c r="D91" t="s">
        <v>102</v>
      </c>
      <c r="E91" t="s">
        <v>2057</v>
      </c>
      <c r="F91" t="s">
        <v>1266</v>
      </c>
      <c r="G91">
        <v>2018</v>
      </c>
      <c r="H91" s="2">
        <v>43163</v>
      </c>
      <c r="I91" t="s">
        <v>2058</v>
      </c>
      <c r="K91" t="s">
        <v>2059</v>
      </c>
    </row>
    <row r="92" spans="1:11" x14ac:dyDescent="0.2">
      <c r="A92">
        <v>29474905</v>
      </c>
      <c r="B92" t="s">
        <v>2060</v>
      </c>
      <c r="C92" t="s">
        <v>104</v>
      </c>
      <c r="D92" t="s">
        <v>105</v>
      </c>
      <c r="E92" t="s">
        <v>2061</v>
      </c>
      <c r="F92" t="s">
        <v>545</v>
      </c>
      <c r="G92">
        <v>2018</v>
      </c>
      <c r="H92" s="2">
        <v>43155</v>
      </c>
      <c r="I92" t="s">
        <v>2062</v>
      </c>
      <c r="J92" t="s">
        <v>2063</v>
      </c>
      <c r="K92" t="s">
        <v>2064</v>
      </c>
    </row>
    <row r="93" spans="1:11" x14ac:dyDescent="0.2">
      <c r="A93">
        <v>29386245</v>
      </c>
      <c r="B93" t="s">
        <v>2065</v>
      </c>
      <c r="C93" t="s">
        <v>103</v>
      </c>
      <c r="D93" t="s">
        <v>2066</v>
      </c>
      <c r="E93" t="s">
        <v>2067</v>
      </c>
      <c r="F93" t="s">
        <v>415</v>
      </c>
      <c r="G93">
        <v>2018</v>
      </c>
      <c r="H93" s="2">
        <v>43133</v>
      </c>
      <c r="I93" t="s">
        <v>2068</v>
      </c>
      <c r="K93" t="s">
        <v>2069</v>
      </c>
    </row>
    <row r="94" spans="1:11" x14ac:dyDescent="0.2">
      <c r="A94">
        <v>29346415</v>
      </c>
      <c r="B94" t="s">
        <v>737</v>
      </c>
      <c r="C94" t="s">
        <v>107</v>
      </c>
      <c r="D94" t="s">
        <v>108</v>
      </c>
      <c r="E94" t="s">
        <v>738</v>
      </c>
      <c r="F94" t="s">
        <v>183</v>
      </c>
      <c r="G94">
        <v>2018</v>
      </c>
      <c r="H94" s="2">
        <v>43119</v>
      </c>
      <c r="I94" t="s">
        <v>739</v>
      </c>
      <c r="K94" t="s">
        <v>740</v>
      </c>
    </row>
    <row r="95" spans="1:11" x14ac:dyDescent="0.2">
      <c r="A95">
        <v>29279867</v>
      </c>
      <c r="B95" t="s">
        <v>2070</v>
      </c>
      <c r="C95" t="s">
        <v>109</v>
      </c>
      <c r="D95" t="s">
        <v>110</v>
      </c>
      <c r="E95" t="s">
        <v>2071</v>
      </c>
      <c r="F95" t="s">
        <v>385</v>
      </c>
      <c r="G95">
        <v>2017</v>
      </c>
      <c r="H95" s="2">
        <v>43097</v>
      </c>
      <c r="I95" t="s">
        <v>2072</v>
      </c>
      <c r="K95" t="s">
        <v>2073</v>
      </c>
    </row>
    <row r="96" spans="1:11" x14ac:dyDescent="0.2">
      <c r="A96">
        <v>29239838</v>
      </c>
      <c r="B96" t="s">
        <v>2074</v>
      </c>
      <c r="C96" t="s">
        <v>116</v>
      </c>
      <c r="D96" t="s">
        <v>117</v>
      </c>
      <c r="E96" t="s">
        <v>2075</v>
      </c>
      <c r="F96" t="s">
        <v>1266</v>
      </c>
      <c r="G96">
        <v>2017</v>
      </c>
      <c r="H96" s="2">
        <v>43084</v>
      </c>
      <c r="I96" t="s">
        <v>2076</v>
      </c>
      <c r="K96" t="s">
        <v>2077</v>
      </c>
    </row>
    <row r="97" spans="1:11" x14ac:dyDescent="0.2">
      <c r="A97">
        <v>29234012</v>
      </c>
      <c r="B97" t="s">
        <v>2078</v>
      </c>
      <c r="C97" t="s">
        <v>113</v>
      </c>
      <c r="D97" t="s">
        <v>114</v>
      </c>
      <c r="E97" t="s">
        <v>2079</v>
      </c>
      <c r="F97" t="s">
        <v>197</v>
      </c>
      <c r="G97">
        <v>2017</v>
      </c>
      <c r="H97" s="2">
        <v>43083</v>
      </c>
      <c r="I97" t="s">
        <v>2080</v>
      </c>
      <c r="K97" t="s">
        <v>2081</v>
      </c>
    </row>
    <row r="98" spans="1:11" x14ac:dyDescent="0.2">
      <c r="A98">
        <v>29198524</v>
      </c>
      <c r="B98" t="s">
        <v>2082</v>
      </c>
      <c r="C98" t="s">
        <v>111</v>
      </c>
      <c r="D98" t="s">
        <v>112</v>
      </c>
      <c r="E98" t="s">
        <v>2083</v>
      </c>
      <c r="F98" t="s">
        <v>545</v>
      </c>
      <c r="G98">
        <v>2017</v>
      </c>
      <c r="H98" s="2">
        <v>43074</v>
      </c>
      <c r="I98" t="s">
        <v>2084</v>
      </c>
      <c r="J98" t="s">
        <v>2085</v>
      </c>
      <c r="K98" t="s">
        <v>2086</v>
      </c>
    </row>
    <row r="99" spans="1:11" x14ac:dyDescent="0.2">
      <c r="A99">
        <v>29187645</v>
      </c>
      <c r="B99" t="s">
        <v>2087</v>
      </c>
      <c r="C99" t="s">
        <v>118</v>
      </c>
      <c r="D99" t="s">
        <v>2088</v>
      </c>
      <c r="E99" t="s">
        <v>2089</v>
      </c>
      <c r="F99" t="s">
        <v>2090</v>
      </c>
      <c r="G99">
        <v>2017</v>
      </c>
      <c r="H99" s="2">
        <v>43070</v>
      </c>
      <c r="I99" t="s">
        <v>2091</v>
      </c>
      <c r="J99" t="s">
        <v>2092</v>
      </c>
      <c r="K99" t="s">
        <v>2093</v>
      </c>
    </row>
    <row r="100" spans="1:11" x14ac:dyDescent="0.2">
      <c r="A100">
        <v>29153843</v>
      </c>
      <c r="B100" t="s">
        <v>2094</v>
      </c>
      <c r="C100" t="s">
        <v>2095</v>
      </c>
      <c r="D100" t="s">
        <v>115</v>
      </c>
      <c r="E100" t="s">
        <v>2096</v>
      </c>
      <c r="F100" t="s">
        <v>2097</v>
      </c>
      <c r="G100">
        <v>2017</v>
      </c>
      <c r="H100" s="2">
        <v>43060</v>
      </c>
      <c r="I100" t="s">
        <v>2098</v>
      </c>
      <c r="J100" t="s">
        <v>2099</v>
      </c>
      <c r="K100" t="s">
        <v>2100</v>
      </c>
    </row>
    <row r="101" spans="1:11" x14ac:dyDescent="0.2">
      <c r="A101">
        <v>29016680</v>
      </c>
      <c r="B101" t="s">
        <v>2101</v>
      </c>
      <c r="C101" t="s">
        <v>119</v>
      </c>
      <c r="D101" t="s">
        <v>120</v>
      </c>
      <c r="E101" t="s">
        <v>2102</v>
      </c>
      <c r="F101" t="s">
        <v>2103</v>
      </c>
      <c r="G101">
        <v>2017</v>
      </c>
      <c r="H101" s="2">
        <v>43019</v>
      </c>
      <c r="I101" t="s">
        <v>2104</v>
      </c>
      <c r="K101" t="s">
        <v>2105</v>
      </c>
    </row>
    <row r="102" spans="1:11" x14ac:dyDescent="0.2">
      <c r="A102">
        <v>28918053</v>
      </c>
      <c r="B102" t="s">
        <v>2106</v>
      </c>
      <c r="C102" t="s">
        <v>122</v>
      </c>
      <c r="D102" t="s">
        <v>123</v>
      </c>
      <c r="E102" t="s">
        <v>2107</v>
      </c>
      <c r="F102" t="s">
        <v>648</v>
      </c>
      <c r="G102">
        <v>2017</v>
      </c>
      <c r="H102" s="2">
        <v>42996</v>
      </c>
      <c r="I102" t="s">
        <v>2108</v>
      </c>
      <c r="K102" t="s">
        <v>2109</v>
      </c>
    </row>
    <row r="103" spans="1:11" x14ac:dyDescent="0.2">
      <c r="A103">
        <v>28883826</v>
      </c>
      <c r="B103" t="s">
        <v>2110</v>
      </c>
      <c r="C103" t="s">
        <v>124</v>
      </c>
      <c r="D103" t="s">
        <v>125</v>
      </c>
      <c r="E103" t="s">
        <v>2111</v>
      </c>
      <c r="F103" t="s">
        <v>1383</v>
      </c>
      <c r="G103">
        <v>2017</v>
      </c>
      <c r="H103" s="2">
        <v>42987</v>
      </c>
      <c r="I103" t="s">
        <v>2112</v>
      </c>
      <c r="K103" t="s">
        <v>2113</v>
      </c>
    </row>
    <row r="104" spans="1:11" x14ac:dyDescent="0.2">
      <c r="A104">
        <v>28840077</v>
      </c>
      <c r="B104" t="s">
        <v>2114</v>
      </c>
      <c r="C104" t="s">
        <v>138</v>
      </c>
      <c r="D104" t="s">
        <v>2115</v>
      </c>
      <c r="E104" t="s">
        <v>189</v>
      </c>
      <c r="F104" t="s">
        <v>1521</v>
      </c>
      <c r="G104">
        <v>2017</v>
      </c>
      <c r="H104" s="2">
        <v>42973</v>
      </c>
      <c r="I104" t="s">
        <v>2116</v>
      </c>
      <c r="J104" t="s">
        <v>2117</v>
      </c>
      <c r="K104" t="s">
        <v>2118</v>
      </c>
    </row>
    <row r="105" spans="1:11" x14ac:dyDescent="0.2">
      <c r="A105">
        <v>28785016</v>
      </c>
      <c r="B105" t="s">
        <v>2119</v>
      </c>
      <c r="C105" t="s">
        <v>126</v>
      </c>
      <c r="D105" t="s">
        <v>127</v>
      </c>
      <c r="E105" t="s">
        <v>2120</v>
      </c>
      <c r="F105" t="s">
        <v>190</v>
      </c>
      <c r="G105">
        <v>2017</v>
      </c>
      <c r="H105" s="2">
        <v>42956</v>
      </c>
      <c r="I105" t="s">
        <v>2121</v>
      </c>
      <c r="K105" t="s">
        <v>2122</v>
      </c>
    </row>
    <row r="106" spans="1:11" x14ac:dyDescent="0.2">
      <c r="A106">
        <v>28757433</v>
      </c>
      <c r="B106" t="s">
        <v>2123</v>
      </c>
      <c r="C106" t="s">
        <v>121</v>
      </c>
      <c r="D106" t="s">
        <v>2124</v>
      </c>
      <c r="E106" t="s">
        <v>2125</v>
      </c>
      <c r="F106" t="s">
        <v>2126</v>
      </c>
      <c r="G106">
        <v>2017</v>
      </c>
      <c r="H106" s="2">
        <v>42948</v>
      </c>
      <c r="I106" t="s">
        <v>2127</v>
      </c>
      <c r="J106" t="s">
        <v>2128</v>
      </c>
      <c r="K106" t="s">
        <v>2129</v>
      </c>
    </row>
    <row r="107" spans="1:11" x14ac:dyDescent="0.2">
      <c r="A107">
        <v>28691711</v>
      </c>
      <c r="B107" t="s">
        <v>2130</v>
      </c>
      <c r="C107" t="s">
        <v>130</v>
      </c>
      <c r="D107" t="s">
        <v>131</v>
      </c>
      <c r="E107" t="s">
        <v>2131</v>
      </c>
      <c r="F107" t="s">
        <v>197</v>
      </c>
      <c r="G107">
        <v>2017</v>
      </c>
      <c r="H107" s="2">
        <v>42927</v>
      </c>
      <c r="I107" t="s">
        <v>2132</v>
      </c>
      <c r="K107" t="s">
        <v>2133</v>
      </c>
    </row>
    <row r="108" spans="1:11" x14ac:dyDescent="0.2">
      <c r="A108">
        <v>28453368</v>
      </c>
      <c r="B108" t="s">
        <v>2134</v>
      </c>
      <c r="C108" t="s">
        <v>136</v>
      </c>
      <c r="D108" t="s">
        <v>137</v>
      </c>
      <c r="E108" t="s">
        <v>2135</v>
      </c>
      <c r="F108" t="s">
        <v>2136</v>
      </c>
      <c r="G108">
        <v>2017</v>
      </c>
      <c r="H108" s="2">
        <v>42854</v>
      </c>
      <c r="I108" t="s">
        <v>2137</v>
      </c>
      <c r="K108" t="s">
        <v>2138</v>
      </c>
    </row>
    <row r="109" spans="1:11" x14ac:dyDescent="0.2">
      <c r="A109">
        <v>28444193</v>
      </c>
      <c r="B109" t="s">
        <v>2139</v>
      </c>
      <c r="C109" t="s">
        <v>128</v>
      </c>
      <c r="D109" t="s">
        <v>129</v>
      </c>
      <c r="E109" t="s">
        <v>2140</v>
      </c>
      <c r="F109" t="s">
        <v>560</v>
      </c>
      <c r="G109">
        <v>2017</v>
      </c>
      <c r="H109" s="2">
        <v>42852</v>
      </c>
      <c r="I109" t="s">
        <v>2141</v>
      </c>
      <c r="K109" t="s">
        <v>2142</v>
      </c>
    </row>
    <row r="110" spans="1:11" x14ac:dyDescent="0.2">
      <c r="A110">
        <v>28410976</v>
      </c>
      <c r="B110" t="s">
        <v>2143</v>
      </c>
      <c r="C110" t="s">
        <v>2144</v>
      </c>
      <c r="D110" t="s">
        <v>2145</v>
      </c>
      <c r="E110" t="s">
        <v>2146</v>
      </c>
      <c r="F110" t="s">
        <v>661</v>
      </c>
      <c r="G110">
        <v>2017</v>
      </c>
      <c r="H110" s="2">
        <v>42841</v>
      </c>
      <c r="I110" t="s">
        <v>2147</v>
      </c>
      <c r="J110" t="s">
        <v>2148</v>
      </c>
      <c r="K110" t="s">
        <v>2149</v>
      </c>
    </row>
    <row r="111" spans="1:11" x14ac:dyDescent="0.2">
      <c r="A111">
        <v>28374058</v>
      </c>
      <c r="B111" t="s">
        <v>1235</v>
      </c>
      <c r="C111" t="s">
        <v>1236</v>
      </c>
      <c r="D111" t="s">
        <v>1237</v>
      </c>
      <c r="E111" t="s">
        <v>1238</v>
      </c>
      <c r="F111" t="s">
        <v>1239</v>
      </c>
      <c r="G111">
        <v>2017</v>
      </c>
      <c r="H111" s="2">
        <v>42830</v>
      </c>
      <c r="K111" t="s">
        <v>1240</v>
      </c>
    </row>
    <row r="112" spans="1:11" x14ac:dyDescent="0.2">
      <c r="A112">
        <v>28356340</v>
      </c>
      <c r="B112" t="s">
        <v>2150</v>
      </c>
      <c r="C112" t="s">
        <v>133</v>
      </c>
      <c r="D112" t="s">
        <v>2151</v>
      </c>
      <c r="E112" t="s">
        <v>2152</v>
      </c>
      <c r="F112" t="s">
        <v>2153</v>
      </c>
      <c r="G112">
        <v>2017</v>
      </c>
      <c r="H112" s="2">
        <v>42825</v>
      </c>
      <c r="I112" t="s">
        <v>2154</v>
      </c>
      <c r="J112" t="s">
        <v>2155</v>
      </c>
      <c r="K112" t="s">
        <v>2156</v>
      </c>
    </row>
    <row r="113" spans="1:11" x14ac:dyDescent="0.2">
      <c r="A113">
        <v>28351759</v>
      </c>
      <c r="B113" t="s">
        <v>2157</v>
      </c>
      <c r="C113" t="s">
        <v>134</v>
      </c>
      <c r="D113" t="s">
        <v>135</v>
      </c>
      <c r="E113" t="s">
        <v>2158</v>
      </c>
      <c r="F113" t="s">
        <v>661</v>
      </c>
      <c r="G113">
        <v>2017</v>
      </c>
      <c r="H113" s="2">
        <v>42824</v>
      </c>
      <c r="I113" t="s">
        <v>2159</v>
      </c>
      <c r="J113" t="s">
        <v>2160</v>
      </c>
      <c r="K113" t="s">
        <v>2161</v>
      </c>
    </row>
    <row r="114" spans="1:11" x14ac:dyDescent="0.2">
      <c r="A114">
        <v>28345006</v>
      </c>
      <c r="B114" t="s">
        <v>2162</v>
      </c>
      <c r="C114" t="s">
        <v>145</v>
      </c>
      <c r="D114" t="s">
        <v>146</v>
      </c>
      <c r="E114" t="s">
        <v>2163</v>
      </c>
      <c r="F114" t="s">
        <v>1728</v>
      </c>
      <c r="G114">
        <v>2017</v>
      </c>
      <c r="H114" s="2">
        <v>42822</v>
      </c>
      <c r="I114" t="s">
        <v>2164</v>
      </c>
      <c r="K114" t="s">
        <v>2165</v>
      </c>
    </row>
    <row r="115" spans="1:11" x14ac:dyDescent="0.2">
      <c r="A115">
        <v>28292896</v>
      </c>
      <c r="B115" t="s">
        <v>2166</v>
      </c>
      <c r="C115" t="s">
        <v>2167</v>
      </c>
      <c r="D115" t="s">
        <v>141</v>
      </c>
      <c r="E115" t="s">
        <v>2168</v>
      </c>
      <c r="F115" t="s">
        <v>211</v>
      </c>
      <c r="G115">
        <v>2017</v>
      </c>
      <c r="H115" s="2">
        <v>42810</v>
      </c>
      <c r="I115" t="s">
        <v>2169</v>
      </c>
      <c r="K115" t="s">
        <v>2170</v>
      </c>
    </row>
    <row r="116" spans="1:11" x14ac:dyDescent="0.2">
      <c r="A116">
        <v>28291770</v>
      </c>
      <c r="B116" t="s">
        <v>2171</v>
      </c>
      <c r="C116" t="s">
        <v>142</v>
      </c>
      <c r="D116" t="s">
        <v>143</v>
      </c>
      <c r="E116" t="s">
        <v>1929</v>
      </c>
      <c r="F116" t="s">
        <v>197</v>
      </c>
      <c r="G116">
        <v>2017</v>
      </c>
      <c r="H116" s="2">
        <v>42809</v>
      </c>
      <c r="I116" t="s">
        <v>2172</v>
      </c>
      <c r="K116" t="s">
        <v>2173</v>
      </c>
    </row>
    <row r="117" spans="1:11" x14ac:dyDescent="0.2">
      <c r="A117">
        <v>28264986</v>
      </c>
      <c r="B117" t="s">
        <v>2174</v>
      </c>
      <c r="C117" t="s">
        <v>2175</v>
      </c>
      <c r="D117" t="s">
        <v>132</v>
      </c>
      <c r="E117" t="s">
        <v>2176</v>
      </c>
      <c r="F117" t="s">
        <v>2177</v>
      </c>
      <c r="G117">
        <v>2017</v>
      </c>
      <c r="H117" s="2">
        <v>42802</v>
      </c>
      <c r="I117" t="s">
        <v>2178</v>
      </c>
      <c r="K117" t="s">
        <v>2179</v>
      </c>
    </row>
    <row r="118" spans="1:11" x14ac:dyDescent="0.2">
      <c r="A118">
        <v>28218758</v>
      </c>
      <c r="B118" t="s">
        <v>2180</v>
      </c>
      <c r="C118" t="s">
        <v>139</v>
      </c>
      <c r="D118" t="s">
        <v>140</v>
      </c>
      <c r="E118" t="s">
        <v>1212</v>
      </c>
      <c r="F118" t="s">
        <v>1838</v>
      </c>
      <c r="G118">
        <v>2017</v>
      </c>
      <c r="H118" s="2">
        <v>42787</v>
      </c>
      <c r="I118" t="s">
        <v>2181</v>
      </c>
      <c r="J118" t="s">
        <v>2182</v>
      </c>
      <c r="K118" t="s">
        <v>2183</v>
      </c>
    </row>
    <row r="119" spans="1:11" x14ac:dyDescent="0.2">
      <c r="A119">
        <v>28195574</v>
      </c>
      <c r="B119" t="s">
        <v>2184</v>
      </c>
      <c r="C119" t="s">
        <v>144</v>
      </c>
      <c r="D119" t="s">
        <v>2185</v>
      </c>
      <c r="E119" t="s">
        <v>2186</v>
      </c>
      <c r="F119" t="s">
        <v>197</v>
      </c>
      <c r="G119">
        <v>2017</v>
      </c>
      <c r="H119" s="2">
        <v>42781</v>
      </c>
      <c r="I119" t="s">
        <v>2187</v>
      </c>
      <c r="K119" t="s">
        <v>2188</v>
      </c>
    </row>
    <row r="120" spans="1:11" x14ac:dyDescent="0.2">
      <c r="A120">
        <v>27723754</v>
      </c>
      <c r="B120" t="s">
        <v>2189</v>
      </c>
      <c r="C120" t="s">
        <v>2190</v>
      </c>
      <c r="D120" t="s">
        <v>2191</v>
      </c>
      <c r="E120" t="s">
        <v>2192</v>
      </c>
      <c r="F120" t="s">
        <v>1105</v>
      </c>
      <c r="G120">
        <v>2016</v>
      </c>
      <c r="H120" s="2">
        <v>42682</v>
      </c>
      <c r="K120" t="s">
        <v>2193</v>
      </c>
    </row>
    <row r="121" spans="1:11" x14ac:dyDescent="0.2">
      <c r="A121">
        <v>27559154</v>
      </c>
      <c r="B121" t="s">
        <v>1252</v>
      </c>
      <c r="C121" t="s">
        <v>147</v>
      </c>
      <c r="D121" t="s">
        <v>148</v>
      </c>
      <c r="E121" t="s">
        <v>1253</v>
      </c>
      <c r="F121" t="s">
        <v>170</v>
      </c>
      <c r="G121">
        <v>2017</v>
      </c>
      <c r="H121" s="2">
        <v>42608</v>
      </c>
      <c r="I121" t="s">
        <v>1254</v>
      </c>
      <c r="K121" t="s">
        <v>1255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B56E7-6439-344C-8BEE-3809D5CB59C5}">
  <dimension ref="A1:AH36"/>
  <sheetViews>
    <sheetView workbookViewId="0">
      <selection activeCell="M3" sqref="M3:N10"/>
    </sheetView>
  </sheetViews>
  <sheetFormatPr baseColWidth="10" defaultRowHeight="16" x14ac:dyDescent="0.2"/>
  <sheetData>
    <row r="1" spans="1:34" x14ac:dyDescent="0.2">
      <c r="A1" s="1" t="s">
        <v>156</v>
      </c>
      <c r="B1" s="1" t="s">
        <v>5</v>
      </c>
      <c r="C1" s="1" t="s">
        <v>157</v>
      </c>
      <c r="D1" s="1" t="s">
        <v>158</v>
      </c>
      <c r="E1" s="1" t="s">
        <v>159</v>
      </c>
      <c r="F1" s="1" t="s">
        <v>160</v>
      </c>
      <c r="G1" s="1" t="s">
        <v>161</v>
      </c>
      <c r="H1" s="1" t="s">
        <v>162</v>
      </c>
      <c r="I1" s="1" t="s">
        <v>163</v>
      </c>
      <c r="J1" s="1" t="s">
        <v>164</v>
      </c>
      <c r="K1" s="1" t="s">
        <v>165</v>
      </c>
      <c r="L1" s="1"/>
      <c r="AG1" s="1"/>
      <c r="AH1" s="1"/>
    </row>
    <row r="2" spans="1:34" x14ac:dyDescent="0.2">
      <c r="A2" s="1">
        <v>27404876</v>
      </c>
      <c r="B2" s="1" t="s">
        <v>999</v>
      </c>
      <c r="C2" s="1" t="s">
        <v>1000</v>
      </c>
      <c r="D2" s="1" t="s">
        <v>1001</v>
      </c>
      <c r="E2" s="1" t="s">
        <v>1002</v>
      </c>
      <c r="F2" s="1" t="s">
        <v>227</v>
      </c>
      <c r="G2" s="1">
        <v>2016</v>
      </c>
      <c r="H2" s="3">
        <v>42564</v>
      </c>
      <c r="I2" s="1"/>
      <c r="J2" s="1"/>
      <c r="K2" s="1" t="s">
        <v>1003</v>
      </c>
      <c r="L2" s="1"/>
      <c r="AG2" s="1"/>
      <c r="AH2" s="1"/>
    </row>
    <row r="3" spans="1:34" x14ac:dyDescent="0.2">
      <c r="A3" s="1">
        <v>32160537</v>
      </c>
      <c r="B3" s="1" t="s">
        <v>1691</v>
      </c>
      <c r="C3" s="1" t="s">
        <v>1692</v>
      </c>
      <c r="D3" s="1" t="s">
        <v>1693</v>
      </c>
      <c r="E3" s="1" t="s">
        <v>1694</v>
      </c>
      <c r="F3" s="1" t="s">
        <v>1695</v>
      </c>
      <c r="G3" s="1">
        <v>2020</v>
      </c>
      <c r="H3" s="3">
        <v>43902</v>
      </c>
      <c r="I3" s="1" t="s">
        <v>1696</v>
      </c>
      <c r="J3" s="1" t="s">
        <v>1697</v>
      </c>
      <c r="K3" s="1" t="s">
        <v>1698</v>
      </c>
      <c r="L3" s="1"/>
      <c r="M3" s="4">
        <v>2020</v>
      </c>
      <c r="N3" s="4">
        <f>COUNTIF($G$3:$G$958,2020)</f>
        <v>3</v>
      </c>
      <c r="AG3" s="1"/>
      <c r="AH3" s="1"/>
    </row>
    <row r="4" spans="1:34" x14ac:dyDescent="0.2">
      <c r="A4" s="1">
        <v>32064511</v>
      </c>
      <c r="B4" s="1" t="s">
        <v>2356</v>
      </c>
      <c r="C4" s="1" t="s">
        <v>2357</v>
      </c>
      <c r="D4" s="1" t="s">
        <v>2358</v>
      </c>
      <c r="E4" s="1" t="s">
        <v>2359</v>
      </c>
      <c r="F4" s="1" t="s">
        <v>286</v>
      </c>
      <c r="G4" s="1">
        <v>2020</v>
      </c>
      <c r="H4" s="3">
        <v>43879</v>
      </c>
      <c r="I4" s="1" t="s">
        <v>2360</v>
      </c>
      <c r="J4" s="1"/>
      <c r="K4" s="1" t="s">
        <v>2361</v>
      </c>
      <c r="L4" s="1"/>
      <c r="M4" s="4">
        <v>2019</v>
      </c>
      <c r="N4" s="4">
        <f>COUNTIF($G$3:$G$958,2019)</f>
        <v>14</v>
      </c>
      <c r="AG4" s="1"/>
      <c r="AH4" s="1"/>
    </row>
    <row r="5" spans="1:34" x14ac:dyDescent="0.2">
      <c r="A5" s="1">
        <v>32034234</v>
      </c>
      <c r="B5" s="1" t="s">
        <v>2362</v>
      </c>
      <c r="C5" s="1" t="s">
        <v>2363</v>
      </c>
      <c r="D5" s="1" t="s">
        <v>2364</v>
      </c>
      <c r="E5" s="1" t="s">
        <v>2365</v>
      </c>
      <c r="F5" s="1" t="s">
        <v>190</v>
      </c>
      <c r="G5" s="1">
        <v>2020</v>
      </c>
      <c r="H5" s="3">
        <v>43870</v>
      </c>
      <c r="I5" s="1" t="s">
        <v>2366</v>
      </c>
      <c r="J5" s="1"/>
      <c r="K5" s="1" t="s">
        <v>2367</v>
      </c>
      <c r="L5" s="1"/>
      <c r="M5" s="4">
        <v>2018</v>
      </c>
      <c r="N5" s="4">
        <f>COUNTIF($G$3:$G$958,2018)</f>
        <v>11</v>
      </c>
      <c r="AG5" s="1"/>
      <c r="AH5" s="1"/>
    </row>
    <row r="6" spans="1:34" x14ac:dyDescent="0.2">
      <c r="A6" s="1">
        <v>31983875</v>
      </c>
      <c r="B6" s="1" t="s">
        <v>2368</v>
      </c>
      <c r="C6" s="1" t="s">
        <v>2369</v>
      </c>
      <c r="D6" s="1" t="s">
        <v>2370</v>
      </c>
      <c r="E6" s="1" t="s">
        <v>2371</v>
      </c>
      <c r="F6" s="1" t="s">
        <v>2372</v>
      </c>
      <c r="G6" s="1">
        <v>2019</v>
      </c>
      <c r="H6" s="3">
        <v>43858</v>
      </c>
      <c r="I6" s="1" t="s">
        <v>2373</v>
      </c>
      <c r="J6" s="1"/>
      <c r="K6" s="1" t="s">
        <v>2374</v>
      </c>
      <c r="L6" s="1"/>
      <c r="M6" s="4">
        <v>2017</v>
      </c>
      <c r="N6" s="4">
        <f>COUNTIF($G$3:$G$958,2017)</f>
        <v>6</v>
      </c>
      <c r="AG6" s="1"/>
      <c r="AH6" s="1"/>
    </row>
    <row r="7" spans="1:34" x14ac:dyDescent="0.2">
      <c r="A7" s="1">
        <v>31877162</v>
      </c>
      <c r="B7" s="1" t="s">
        <v>179</v>
      </c>
      <c r="C7" s="1" t="s">
        <v>180</v>
      </c>
      <c r="D7" s="1" t="s">
        <v>181</v>
      </c>
      <c r="E7" s="1" t="s">
        <v>182</v>
      </c>
      <c r="F7" s="1" t="s">
        <v>183</v>
      </c>
      <c r="G7" s="1">
        <v>2019</v>
      </c>
      <c r="H7" s="3">
        <v>43826</v>
      </c>
      <c r="I7" s="1" t="s">
        <v>184</v>
      </c>
      <c r="J7" s="1"/>
      <c r="K7" s="1" t="s">
        <v>185</v>
      </c>
      <c r="L7" s="1"/>
      <c r="M7" s="4">
        <v>2016</v>
      </c>
      <c r="N7" s="4">
        <f>COUNTIF($G$3:$G$958,2016)</f>
        <v>0</v>
      </c>
      <c r="AG7" s="1"/>
      <c r="AH7" s="1"/>
    </row>
    <row r="8" spans="1:34" x14ac:dyDescent="0.2">
      <c r="A8" s="1">
        <v>31754336</v>
      </c>
      <c r="B8" s="1" t="s">
        <v>1288</v>
      </c>
      <c r="C8" s="1" t="s">
        <v>1289</v>
      </c>
      <c r="D8" s="1" t="s">
        <v>1290</v>
      </c>
      <c r="E8" s="1" t="s">
        <v>1291</v>
      </c>
      <c r="F8" s="1" t="s">
        <v>247</v>
      </c>
      <c r="G8" s="1">
        <v>2019</v>
      </c>
      <c r="H8" s="3">
        <v>43792</v>
      </c>
      <c r="I8" s="1" t="s">
        <v>1292</v>
      </c>
      <c r="J8" s="1"/>
      <c r="K8" s="1" t="s">
        <v>1293</v>
      </c>
      <c r="L8" s="1"/>
      <c r="M8" s="4">
        <v>2015</v>
      </c>
      <c r="N8" s="4">
        <f>COUNTIF($G$3:$G$958,2015)</f>
        <v>0</v>
      </c>
      <c r="AG8" s="1"/>
      <c r="AH8" s="1"/>
    </row>
    <row r="9" spans="1:34" x14ac:dyDescent="0.2">
      <c r="A9" s="1">
        <v>31341961</v>
      </c>
      <c r="B9" s="1" t="s">
        <v>2375</v>
      </c>
      <c r="C9" s="1" t="s">
        <v>2376</v>
      </c>
      <c r="D9" s="1" t="s">
        <v>2377</v>
      </c>
      <c r="E9" s="1" t="s">
        <v>2378</v>
      </c>
      <c r="F9" s="1" t="s">
        <v>325</v>
      </c>
      <c r="G9" s="1">
        <v>2019</v>
      </c>
      <c r="H9" s="3">
        <v>43672</v>
      </c>
      <c r="I9" s="1" t="s">
        <v>2379</v>
      </c>
      <c r="J9" s="1"/>
      <c r="K9" s="1" t="s">
        <v>2380</v>
      </c>
      <c r="L9" s="1"/>
      <c r="M9" s="4">
        <v>2014</v>
      </c>
      <c r="N9" s="4">
        <f>COUNTIF($G$3:$G$958,2014)</f>
        <v>0</v>
      </c>
      <c r="AG9" s="1"/>
      <c r="AH9" s="1"/>
    </row>
    <row r="10" spans="1:34" x14ac:dyDescent="0.2">
      <c r="A10" s="1">
        <v>31340950</v>
      </c>
      <c r="B10" s="1" t="s">
        <v>2381</v>
      </c>
      <c r="C10" s="1" t="s">
        <v>2382</v>
      </c>
      <c r="D10" s="1" t="s">
        <v>2383</v>
      </c>
      <c r="E10" s="1" t="s">
        <v>2384</v>
      </c>
      <c r="F10" s="1" t="s">
        <v>916</v>
      </c>
      <c r="G10" s="1">
        <v>2019</v>
      </c>
      <c r="H10" s="3">
        <v>43672</v>
      </c>
      <c r="I10" s="1" t="s">
        <v>2385</v>
      </c>
      <c r="J10" s="1"/>
      <c r="K10" s="1" t="s">
        <v>2386</v>
      </c>
      <c r="L10" s="1"/>
      <c r="M10" s="4">
        <v>2013</v>
      </c>
      <c r="N10" s="4">
        <f>COUNTIF($G$3:$G$958,2013)</f>
        <v>0</v>
      </c>
      <c r="AG10" s="1"/>
      <c r="AH10" s="1"/>
    </row>
    <row r="11" spans="1:34" x14ac:dyDescent="0.2">
      <c r="A11" s="1">
        <v>31308377</v>
      </c>
      <c r="B11" s="1" t="s">
        <v>2387</v>
      </c>
      <c r="C11" s="1" t="s">
        <v>2388</v>
      </c>
      <c r="D11" s="1" t="s">
        <v>2389</v>
      </c>
      <c r="E11" s="1" t="s">
        <v>2390</v>
      </c>
      <c r="F11" s="1" t="s">
        <v>197</v>
      </c>
      <c r="G11" s="1">
        <v>2019</v>
      </c>
      <c r="H11" s="3">
        <v>43663</v>
      </c>
      <c r="I11" s="1" t="s">
        <v>2391</v>
      </c>
      <c r="J11" s="1"/>
      <c r="K11" s="1" t="s">
        <v>2392</v>
      </c>
      <c r="L11" s="1"/>
      <c r="AG11" s="1"/>
      <c r="AH11" s="1"/>
    </row>
    <row r="12" spans="1:34" x14ac:dyDescent="0.2">
      <c r="A12" s="1">
        <v>31104942</v>
      </c>
      <c r="B12" s="1" t="s">
        <v>1865</v>
      </c>
      <c r="C12" s="1" t="s">
        <v>7</v>
      </c>
      <c r="D12" s="1" t="s">
        <v>8</v>
      </c>
      <c r="E12" s="1" t="s">
        <v>1866</v>
      </c>
      <c r="F12" s="1" t="s">
        <v>1867</v>
      </c>
      <c r="G12" s="1">
        <v>2019</v>
      </c>
      <c r="H12" s="3">
        <v>43606</v>
      </c>
      <c r="I12" s="1" t="s">
        <v>1868</v>
      </c>
      <c r="J12" s="1" t="s">
        <v>1869</v>
      </c>
      <c r="K12" s="1" t="s">
        <v>1870</v>
      </c>
      <c r="L12" s="1"/>
      <c r="AG12" s="1"/>
      <c r="AH12" s="1"/>
    </row>
    <row r="13" spans="1:34" x14ac:dyDescent="0.2">
      <c r="A13" s="1">
        <v>31068975</v>
      </c>
      <c r="B13" s="1" t="s">
        <v>2393</v>
      </c>
      <c r="C13" s="1" t="s">
        <v>2394</v>
      </c>
      <c r="D13" s="1" t="s">
        <v>2395</v>
      </c>
      <c r="E13" s="1" t="s">
        <v>2396</v>
      </c>
      <c r="F13" s="1" t="s">
        <v>1316</v>
      </c>
      <c r="G13" s="1">
        <v>2019</v>
      </c>
      <c r="H13" s="3">
        <v>43595</v>
      </c>
      <c r="I13" s="1" t="s">
        <v>2397</v>
      </c>
      <c r="J13" s="1"/>
      <c r="K13" s="1" t="s">
        <v>2398</v>
      </c>
      <c r="L13" s="1"/>
      <c r="AG13" s="1"/>
      <c r="AH13" s="1"/>
    </row>
    <row r="14" spans="1:34" x14ac:dyDescent="0.2">
      <c r="A14" s="1">
        <v>31021199</v>
      </c>
      <c r="B14" s="1" t="s">
        <v>1358</v>
      </c>
      <c r="C14" s="1" t="s">
        <v>100</v>
      </c>
      <c r="D14" s="1" t="s">
        <v>1359</v>
      </c>
      <c r="E14" s="1" t="s">
        <v>1212</v>
      </c>
      <c r="F14" s="1" t="s">
        <v>1355</v>
      </c>
      <c r="G14" s="1">
        <v>2018</v>
      </c>
      <c r="H14" s="3">
        <v>43581</v>
      </c>
      <c r="I14" s="1" t="s">
        <v>1360</v>
      </c>
      <c r="J14" s="1"/>
      <c r="K14" s="1" t="s">
        <v>1361</v>
      </c>
      <c r="L14" s="1"/>
      <c r="AG14" s="1"/>
      <c r="AH14" s="1"/>
    </row>
    <row r="15" spans="1:34" x14ac:dyDescent="0.2">
      <c r="A15" s="1">
        <v>30991026</v>
      </c>
      <c r="B15" s="1" t="s">
        <v>2399</v>
      </c>
      <c r="C15" s="1" t="s">
        <v>2400</v>
      </c>
      <c r="D15" s="1" t="s">
        <v>2401</v>
      </c>
      <c r="E15" s="1" t="s">
        <v>2402</v>
      </c>
      <c r="F15" s="1" t="s">
        <v>2097</v>
      </c>
      <c r="G15" s="1">
        <v>2019</v>
      </c>
      <c r="H15" s="3">
        <v>43572</v>
      </c>
      <c r="I15" s="1" t="s">
        <v>2403</v>
      </c>
      <c r="J15" s="1" t="s">
        <v>2404</v>
      </c>
      <c r="K15" s="1" t="s">
        <v>2405</v>
      </c>
      <c r="L15" s="1"/>
      <c r="AG15" s="1"/>
      <c r="AH15" s="1"/>
    </row>
    <row r="16" spans="1:34" x14ac:dyDescent="0.2">
      <c r="A16" s="1">
        <v>30940487</v>
      </c>
      <c r="B16" s="1" t="s">
        <v>2406</v>
      </c>
      <c r="C16" s="1" t="s">
        <v>2407</v>
      </c>
      <c r="D16" s="1" t="s">
        <v>2408</v>
      </c>
      <c r="E16" s="1" t="s">
        <v>2409</v>
      </c>
      <c r="F16" s="1" t="s">
        <v>2410</v>
      </c>
      <c r="G16" s="1">
        <v>2019</v>
      </c>
      <c r="H16" s="3">
        <v>43559</v>
      </c>
      <c r="I16" s="1" t="s">
        <v>2411</v>
      </c>
      <c r="J16" s="1"/>
      <c r="K16" s="1" t="s">
        <v>2412</v>
      </c>
      <c r="L16" s="1"/>
      <c r="AG16" s="1"/>
      <c r="AH16" s="1"/>
    </row>
    <row r="17" spans="1:34" x14ac:dyDescent="0.2">
      <c r="A17" s="1">
        <v>30900988</v>
      </c>
      <c r="B17" s="1" t="s">
        <v>2413</v>
      </c>
      <c r="C17" s="1" t="s">
        <v>2414</v>
      </c>
      <c r="D17" s="1" t="s">
        <v>2415</v>
      </c>
      <c r="E17" s="1" t="s">
        <v>2416</v>
      </c>
      <c r="F17" s="1" t="s">
        <v>305</v>
      </c>
      <c r="G17" s="1">
        <v>2019</v>
      </c>
      <c r="H17" s="3">
        <v>43547</v>
      </c>
      <c r="I17" s="1" t="s">
        <v>2417</v>
      </c>
      <c r="J17" s="1"/>
      <c r="K17" s="1" t="s">
        <v>2418</v>
      </c>
      <c r="L17" s="1"/>
      <c r="AG17" s="1"/>
      <c r="AH17" s="1"/>
    </row>
    <row r="18" spans="1:34" x14ac:dyDescent="0.2">
      <c r="A18" s="1">
        <v>30850374</v>
      </c>
      <c r="B18" s="1" t="s">
        <v>262</v>
      </c>
      <c r="C18" s="1" t="s">
        <v>263</v>
      </c>
      <c r="D18" s="1" t="s">
        <v>264</v>
      </c>
      <c r="E18" s="1" t="s">
        <v>265</v>
      </c>
      <c r="F18" s="1" t="s">
        <v>266</v>
      </c>
      <c r="G18" s="1">
        <v>2019</v>
      </c>
      <c r="H18" s="3">
        <v>43534</v>
      </c>
      <c r="I18" s="1" t="s">
        <v>267</v>
      </c>
      <c r="J18" s="1"/>
      <c r="K18" s="1" t="s">
        <v>268</v>
      </c>
      <c r="L18" s="1"/>
      <c r="AG18" s="1"/>
      <c r="AH18" s="1"/>
    </row>
    <row r="19" spans="1:34" x14ac:dyDescent="0.2">
      <c r="A19" s="1">
        <v>30809026</v>
      </c>
      <c r="B19" s="1" t="s">
        <v>224</v>
      </c>
      <c r="C19" s="1" t="s">
        <v>31</v>
      </c>
      <c r="D19" s="1" t="s">
        <v>225</v>
      </c>
      <c r="E19" s="1" t="s">
        <v>226</v>
      </c>
      <c r="F19" s="1" t="s">
        <v>227</v>
      </c>
      <c r="G19" s="1">
        <v>2019</v>
      </c>
      <c r="H19" s="3">
        <v>43524</v>
      </c>
      <c r="I19" s="1" t="s">
        <v>228</v>
      </c>
      <c r="J19" s="1" t="s">
        <v>229</v>
      </c>
      <c r="K19" s="1" t="s">
        <v>230</v>
      </c>
      <c r="L19" s="1"/>
      <c r="AG19" s="1"/>
      <c r="AH19" s="1"/>
    </row>
    <row r="20" spans="1:34" x14ac:dyDescent="0.2">
      <c r="A20" s="1">
        <v>30575740</v>
      </c>
      <c r="B20" s="1" t="s">
        <v>2419</v>
      </c>
      <c r="C20" s="1" t="s">
        <v>2420</v>
      </c>
      <c r="D20" s="1" t="s">
        <v>2421</v>
      </c>
      <c r="E20" s="1" t="s">
        <v>2422</v>
      </c>
      <c r="F20" s="1" t="s">
        <v>197</v>
      </c>
      <c r="G20" s="1">
        <v>2018</v>
      </c>
      <c r="H20" s="3">
        <v>43456</v>
      </c>
      <c r="I20" s="1" t="s">
        <v>2423</v>
      </c>
      <c r="J20" s="1"/>
      <c r="K20" s="1" t="s">
        <v>2424</v>
      </c>
      <c r="L20" s="1"/>
      <c r="AG20" s="1"/>
      <c r="AH20" s="1"/>
    </row>
    <row r="21" spans="1:34" x14ac:dyDescent="0.2">
      <c r="A21" s="1">
        <v>30554945</v>
      </c>
      <c r="B21" s="1" t="s">
        <v>2425</v>
      </c>
      <c r="C21" s="1" t="s">
        <v>2426</v>
      </c>
      <c r="D21" s="1" t="s">
        <v>2427</v>
      </c>
      <c r="E21" s="1" t="s">
        <v>2428</v>
      </c>
      <c r="F21" s="1" t="s">
        <v>1597</v>
      </c>
      <c r="G21" s="1">
        <v>2019</v>
      </c>
      <c r="H21" s="3">
        <v>43452</v>
      </c>
      <c r="I21" s="1" t="s">
        <v>2429</v>
      </c>
      <c r="J21" s="1"/>
      <c r="K21" s="1" t="s">
        <v>2430</v>
      </c>
      <c r="L21" s="1"/>
      <c r="AG21" s="1"/>
      <c r="AH21" s="1"/>
    </row>
    <row r="22" spans="1:34" x14ac:dyDescent="0.2">
      <c r="A22" s="1">
        <v>30404791</v>
      </c>
      <c r="B22" s="1" t="s">
        <v>2431</v>
      </c>
      <c r="C22" s="1" t="s">
        <v>2432</v>
      </c>
      <c r="D22" s="1" t="s">
        <v>2433</v>
      </c>
      <c r="E22" s="1" t="s">
        <v>2434</v>
      </c>
      <c r="F22" s="1" t="s">
        <v>2435</v>
      </c>
      <c r="G22" s="1">
        <v>2018</v>
      </c>
      <c r="H22" s="3">
        <v>43413</v>
      </c>
      <c r="I22" s="1" t="s">
        <v>2436</v>
      </c>
      <c r="J22" s="1"/>
      <c r="K22" s="1" t="s">
        <v>2437</v>
      </c>
      <c r="L22" s="1"/>
      <c r="AG22" s="1"/>
      <c r="AH22" s="1"/>
    </row>
    <row r="23" spans="1:34" x14ac:dyDescent="0.2">
      <c r="A23" s="1">
        <v>30366904</v>
      </c>
      <c r="B23" s="1" t="s">
        <v>2438</v>
      </c>
      <c r="C23" s="1" t="s">
        <v>2439</v>
      </c>
      <c r="D23" s="1" t="s">
        <v>2440</v>
      </c>
      <c r="E23" s="1" t="s">
        <v>2441</v>
      </c>
      <c r="F23" s="1" t="s">
        <v>2442</v>
      </c>
      <c r="G23" s="1">
        <v>2018</v>
      </c>
      <c r="H23" s="3">
        <v>43401</v>
      </c>
      <c r="I23" s="1" t="s">
        <v>2443</v>
      </c>
      <c r="J23" s="1"/>
      <c r="K23" s="1" t="s">
        <v>2444</v>
      </c>
      <c r="L23" s="1"/>
      <c r="AG23" s="1"/>
      <c r="AH23" s="1"/>
    </row>
    <row r="24" spans="1:34" x14ac:dyDescent="0.2">
      <c r="A24" s="1">
        <v>30284144</v>
      </c>
      <c r="B24" s="1" t="s">
        <v>2445</v>
      </c>
      <c r="C24" s="1" t="s">
        <v>2446</v>
      </c>
      <c r="D24" s="1" t="s">
        <v>2447</v>
      </c>
      <c r="E24" s="1" t="s">
        <v>2448</v>
      </c>
      <c r="F24" s="1" t="s">
        <v>2449</v>
      </c>
      <c r="G24" s="1">
        <v>2018</v>
      </c>
      <c r="H24" s="3">
        <v>43378</v>
      </c>
      <c r="I24" s="1"/>
      <c r="J24" s="1"/>
      <c r="K24" s="1" t="s">
        <v>2450</v>
      </c>
      <c r="L24" s="1"/>
      <c r="AG24" s="1"/>
      <c r="AH24" s="1"/>
    </row>
    <row r="25" spans="1:34" x14ac:dyDescent="0.2">
      <c r="A25" s="1">
        <v>30061297</v>
      </c>
      <c r="B25" s="1" t="s">
        <v>2451</v>
      </c>
      <c r="C25" s="1" t="s">
        <v>2452</v>
      </c>
      <c r="D25" s="1" t="s">
        <v>2453</v>
      </c>
      <c r="E25" s="1" t="s">
        <v>2454</v>
      </c>
      <c r="F25" s="1" t="s">
        <v>446</v>
      </c>
      <c r="G25" s="1">
        <v>2018</v>
      </c>
      <c r="H25" s="3">
        <v>43313</v>
      </c>
      <c r="I25" s="1" t="s">
        <v>2455</v>
      </c>
      <c r="J25" s="1"/>
      <c r="K25" s="1" t="s">
        <v>2456</v>
      </c>
      <c r="L25" s="1"/>
      <c r="AG25" s="1"/>
      <c r="AH25" s="1"/>
    </row>
    <row r="26" spans="1:34" x14ac:dyDescent="0.2">
      <c r="A26" s="1">
        <v>29809142</v>
      </c>
      <c r="B26" s="1" t="s">
        <v>2457</v>
      </c>
      <c r="C26" s="1" t="s">
        <v>2458</v>
      </c>
      <c r="D26" s="1" t="s">
        <v>2459</v>
      </c>
      <c r="E26" s="1" t="s">
        <v>2460</v>
      </c>
      <c r="F26" s="1" t="s">
        <v>305</v>
      </c>
      <c r="G26" s="1">
        <v>2018</v>
      </c>
      <c r="H26" s="3">
        <v>43250</v>
      </c>
      <c r="I26" s="1" t="s">
        <v>2461</v>
      </c>
      <c r="J26" s="1"/>
      <c r="K26" s="1" t="s">
        <v>2462</v>
      </c>
      <c r="L26" s="1"/>
      <c r="AG26" s="1"/>
      <c r="AH26" s="1"/>
    </row>
    <row r="27" spans="1:34" x14ac:dyDescent="0.2">
      <c r="A27" s="1">
        <v>29651054</v>
      </c>
      <c r="B27" s="1" t="s">
        <v>1211</v>
      </c>
      <c r="C27" s="1" t="s">
        <v>92</v>
      </c>
      <c r="D27" s="1" t="s">
        <v>93</v>
      </c>
      <c r="E27" s="1" t="s">
        <v>1212</v>
      </c>
      <c r="F27" s="1" t="s">
        <v>937</v>
      </c>
      <c r="G27" s="1">
        <v>2018</v>
      </c>
      <c r="H27" s="3">
        <v>43204</v>
      </c>
      <c r="I27" s="1" t="s">
        <v>1213</v>
      </c>
      <c r="J27" s="1" t="s">
        <v>1214</v>
      </c>
      <c r="K27" s="1" t="s">
        <v>1215</v>
      </c>
      <c r="L27" s="1"/>
      <c r="AG27" s="1"/>
      <c r="AH27" s="1"/>
    </row>
    <row r="28" spans="1:34" x14ac:dyDescent="0.2">
      <c r="A28" s="1">
        <v>29618800</v>
      </c>
      <c r="B28" s="1" t="s">
        <v>2463</v>
      </c>
      <c r="C28" s="1" t="s">
        <v>2464</v>
      </c>
      <c r="D28" s="1" t="s">
        <v>2465</v>
      </c>
      <c r="E28" s="1" t="s">
        <v>2466</v>
      </c>
      <c r="F28" s="1" t="s">
        <v>190</v>
      </c>
      <c r="G28" s="1">
        <v>2018</v>
      </c>
      <c r="H28" s="3">
        <v>43196</v>
      </c>
      <c r="I28" s="1" t="s">
        <v>2467</v>
      </c>
      <c r="J28" s="1"/>
      <c r="K28" s="1" t="s">
        <v>2468</v>
      </c>
      <c r="L28" s="1"/>
      <c r="AG28" s="1"/>
      <c r="AH28" s="1"/>
    </row>
    <row r="29" spans="1:34" x14ac:dyDescent="0.2">
      <c r="A29" s="1">
        <v>29590639</v>
      </c>
      <c r="B29" s="1" t="s">
        <v>2469</v>
      </c>
      <c r="C29" s="1" t="s">
        <v>2470</v>
      </c>
      <c r="D29" s="1" t="s">
        <v>2471</v>
      </c>
      <c r="E29" s="1" t="s">
        <v>2472</v>
      </c>
      <c r="F29" s="1" t="s">
        <v>446</v>
      </c>
      <c r="G29" s="1">
        <v>2018</v>
      </c>
      <c r="H29" s="3">
        <v>43188</v>
      </c>
      <c r="I29" s="1" t="s">
        <v>2473</v>
      </c>
      <c r="J29" s="1"/>
      <c r="K29" s="1" t="s">
        <v>2474</v>
      </c>
      <c r="L29" s="1"/>
      <c r="AG29" s="1"/>
      <c r="AH29" s="1"/>
    </row>
    <row r="30" spans="1:34" x14ac:dyDescent="0.2">
      <c r="A30" s="1">
        <v>29511025</v>
      </c>
      <c r="B30" s="1" t="s">
        <v>2475</v>
      </c>
      <c r="C30" s="1" t="s">
        <v>2476</v>
      </c>
      <c r="D30" s="1" t="s">
        <v>2477</v>
      </c>
      <c r="E30" s="1" t="s">
        <v>2478</v>
      </c>
      <c r="F30" s="1" t="s">
        <v>916</v>
      </c>
      <c r="G30" s="1">
        <v>2018</v>
      </c>
      <c r="H30" s="3">
        <v>43167</v>
      </c>
      <c r="I30" s="1" t="s">
        <v>2479</v>
      </c>
      <c r="J30" s="1"/>
      <c r="K30" s="1" t="s">
        <v>2480</v>
      </c>
      <c r="L30" s="1"/>
      <c r="AG30" s="1"/>
      <c r="AH30" s="1"/>
    </row>
    <row r="31" spans="1:34" x14ac:dyDescent="0.2">
      <c r="A31" s="1">
        <v>29234093</v>
      </c>
      <c r="B31" s="1" t="s">
        <v>2481</v>
      </c>
      <c r="C31" s="1" t="s">
        <v>2482</v>
      </c>
      <c r="D31" s="1" t="s">
        <v>2483</v>
      </c>
      <c r="E31" s="1" t="s">
        <v>2448</v>
      </c>
      <c r="F31" s="1" t="s">
        <v>190</v>
      </c>
      <c r="G31" s="1">
        <v>2017</v>
      </c>
      <c r="H31" s="3">
        <v>43083</v>
      </c>
      <c r="I31" s="1" t="s">
        <v>2484</v>
      </c>
      <c r="J31" s="1"/>
      <c r="K31" s="1" t="s">
        <v>2485</v>
      </c>
      <c r="L31" s="1"/>
      <c r="AG31" s="1"/>
      <c r="AH31" s="1"/>
    </row>
    <row r="32" spans="1:34" x14ac:dyDescent="0.2">
      <c r="A32" s="1">
        <v>28855635</v>
      </c>
      <c r="B32" s="1" t="s">
        <v>2486</v>
      </c>
      <c r="C32" s="1" t="s">
        <v>2487</v>
      </c>
      <c r="D32" s="1" t="s">
        <v>2488</v>
      </c>
      <c r="E32" s="1" t="s">
        <v>2489</v>
      </c>
      <c r="F32" s="1" t="s">
        <v>190</v>
      </c>
      <c r="G32" s="1">
        <v>2017</v>
      </c>
      <c r="H32" s="3">
        <v>42979</v>
      </c>
      <c r="I32" s="1" t="s">
        <v>2490</v>
      </c>
      <c r="J32" s="1"/>
      <c r="K32" s="1" t="s">
        <v>2491</v>
      </c>
      <c r="L32" s="1"/>
      <c r="AG32" s="1"/>
      <c r="AH32" s="1"/>
    </row>
    <row r="33" spans="1:34" x14ac:dyDescent="0.2">
      <c r="A33" s="1">
        <v>28760346</v>
      </c>
      <c r="B33" s="1" t="s">
        <v>2492</v>
      </c>
      <c r="C33" s="1" t="s">
        <v>2493</v>
      </c>
      <c r="D33" s="1" t="s">
        <v>2494</v>
      </c>
      <c r="E33" s="1" t="s">
        <v>2495</v>
      </c>
      <c r="F33" s="1" t="s">
        <v>877</v>
      </c>
      <c r="G33" s="1">
        <v>2017</v>
      </c>
      <c r="H33" s="3">
        <v>42949</v>
      </c>
      <c r="I33" s="1" t="s">
        <v>2496</v>
      </c>
      <c r="J33" s="1" t="s">
        <v>2497</v>
      </c>
      <c r="K33" s="1" t="s">
        <v>2498</v>
      </c>
      <c r="L33" s="1"/>
      <c r="AG33" s="1"/>
      <c r="AH33" s="1"/>
    </row>
    <row r="34" spans="1:34" x14ac:dyDescent="0.2">
      <c r="A34" s="1">
        <v>28676649</v>
      </c>
      <c r="B34" s="1" t="s">
        <v>2499</v>
      </c>
      <c r="C34" s="1" t="s">
        <v>2500</v>
      </c>
      <c r="D34" s="1" t="s">
        <v>2501</v>
      </c>
      <c r="E34" s="1" t="s">
        <v>2502</v>
      </c>
      <c r="F34" s="1" t="s">
        <v>190</v>
      </c>
      <c r="G34" s="1">
        <v>2017</v>
      </c>
      <c r="H34" s="3">
        <v>42922</v>
      </c>
      <c r="I34" s="1" t="s">
        <v>2503</v>
      </c>
      <c r="J34" s="1"/>
      <c r="K34" s="1" t="s">
        <v>2504</v>
      </c>
      <c r="L34" s="1"/>
      <c r="AG34" s="1"/>
      <c r="AH34" s="1"/>
    </row>
    <row r="35" spans="1:34" x14ac:dyDescent="0.2">
      <c r="A35" s="1">
        <v>28374058</v>
      </c>
      <c r="B35" s="1" t="s">
        <v>1235</v>
      </c>
      <c r="C35" s="1" t="s">
        <v>1236</v>
      </c>
      <c r="D35" s="1" t="s">
        <v>1237</v>
      </c>
      <c r="E35" s="1" t="s">
        <v>1238</v>
      </c>
      <c r="F35" s="1" t="s">
        <v>1239</v>
      </c>
      <c r="G35" s="1">
        <v>2017</v>
      </c>
      <c r="H35" s="3">
        <v>42830</v>
      </c>
      <c r="I35" s="1"/>
      <c r="J35" s="1"/>
      <c r="K35" s="1" t="s">
        <v>1240</v>
      </c>
      <c r="L35" s="1"/>
      <c r="AG35" s="1"/>
      <c r="AH35" s="1"/>
    </row>
    <row r="36" spans="1:34" x14ac:dyDescent="0.2">
      <c r="A36" s="1">
        <v>28350298</v>
      </c>
      <c r="B36" s="1" t="s">
        <v>2505</v>
      </c>
      <c r="C36" s="1" t="s">
        <v>2506</v>
      </c>
      <c r="D36" s="1" t="s">
        <v>2507</v>
      </c>
      <c r="E36" s="1" t="s">
        <v>2508</v>
      </c>
      <c r="F36" s="1" t="s">
        <v>305</v>
      </c>
      <c r="G36" s="1">
        <v>2017</v>
      </c>
      <c r="H36" s="3">
        <v>42823</v>
      </c>
      <c r="I36" s="1" t="s">
        <v>2509</v>
      </c>
      <c r="J36" s="1"/>
      <c r="K36" s="1" t="s">
        <v>2510</v>
      </c>
      <c r="L36" s="1"/>
      <c r="AG36" s="1"/>
      <c r="AH36"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535DE-C83A-9441-9887-9BB980C5E51D}">
  <dimension ref="A1:N51"/>
  <sheetViews>
    <sheetView workbookViewId="0">
      <selection activeCell="M3" sqref="M3:N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27559154</v>
      </c>
      <c r="B2" t="s">
        <v>1252</v>
      </c>
      <c r="C2" t="s">
        <v>147</v>
      </c>
      <c r="D2" t="s">
        <v>148</v>
      </c>
      <c r="E2" t="s">
        <v>1253</v>
      </c>
      <c r="F2" t="s">
        <v>170</v>
      </c>
      <c r="G2">
        <v>2017</v>
      </c>
      <c r="H2" s="2">
        <v>42608</v>
      </c>
      <c r="I2" t="s">
        <v>1254</v>
      </c>
      <c r="K2" t="s">
        <v>1255</v>
      </c>
    </row>
    <row r="3" spans="1:14" x14ac:dyDescent="0.2">
      <c r="A3">
        <v>32187363</v>
      </c>
      <c r="B3" t="s">
        <v>1256</v>
      </c>
      <c r="C3" t="s">
        <v>1257</v>
      </c>
      <c r="D3" t="s">
        <v>1258</v>
      </c>
      <c r="E3" t="s">
        <v>1259</v>
      </c>
      <c r="F3" t="s">
        <v>286</v>
      </c>
      <c r="G3">
        <v>2020</v>
      </c>
      <c r="H3" s="2">
        <v>43909</v>
      </c>
      <c r="I3" t="s">
        <v>1260</v>
      </c>
      <c r="K3" t="s">
        <v>1261</v>
      </c>
      <c r="M3" s="4">
        <v>2020</v>
      </c>
      <c r="N3" s="4">
        <f>COUNTIF($G$3:$G$958,2020)</f>
        <v>8</v>
      </c>
    </row>
    <row r="4" spans="1:14" x14ac:dyDescent="0.2">
      <c r="A4">
        <v>32118203</v>
      </c>
      <c r="B4" t="s">
        <v>172</v>
      </c>
      <c r="C4" t="s">
        <v>173</v>
      </c>
      <c r="D4" t="s">
        <v>174</v>
      </c>
      <c r="E4" t="s">
        <v>175</v>
      </c>
      <c r="F4" t="s">
        <v>176</v>
      </c>
      <c r="G4">
        <v>2020</v>
      </c>
      <c r="H4" s="2">
        <v>43893</v>
      </c>
      <c r="I4" t="s">
        <v>177</v>
      </c>
      <c r="K4" t="s">
        <v>178</v>
      </c>
      <c r="M4" s="4">
        <v>2019</v>
      </c>
      <c r="N4" s="4">
        <f>COUNTIF($G$3:$G$958,2019)</f>
        <v>16</v>
      </c>
    </row>
    <row r="5" spans="1:14" x14ac:dyDescent="0.2">
      <c r="A5">
        <v>31981984</v>
      </c>
      <c r="B5" t="s">
        <v>1262</v>
      </c>
      <c r="C5" t="s">
        <v>1263</v>
      </c>
      <c r="D5" t="s">
        <v>1264</v>
      </c>
      <c r="E5" t="s">
        <v>1265</v>
      </c>
      <c r="F5" t="s">
        <v>1266</v>
      </c>
      <c r="G5">
        <v>2020</v>
      </c>
      <c r="H5" s="2">
        <v>43856</v>
      </c>
      <c r="I5" t="s">
        <v>1267</v>
      </c>
      <c r="K5" t="s">
        <v>1268</v>
      </c>
      <c r="M5" s="4">
        <v>2018</v>
      </c>
      <c r="N5" s="4">
        <f>COUNTIF($G$3:$G$958,2018)</f>
        <v>19</v>
      </c>
    </row>
    <row r="6" spans="1:14" x14ac:dyDescent="0.2">
      <c r="A6">
        <v>31959876</v>
      </c>
      <c r="B6" t="s">
        <v>1269</v>
      </c>
      <c r="C6" t="s">
        <v>1270</v>
      </c>
      <c r="D6" t="s">
        <v>1271</v>
      </c>
      <c r="E6" t="s">
        <v>1272</v>
      </c>
      <c r="F6" t="s">
        <v>325</v>
      </c>
      <c r="G6">
        <v>2020</v>
      </c>
      <c r="H6" s="2">
        <v>43852</v>
      </c>
      <c r="I6" t="s">
        <v>1273</v>
      </c>
      <c r="K6" t="s">
        <v>1274</v>
      </c>
      <c r="M6" s="4">
        <v>2017</v>
      </c>
      <c r="N6" s="4">
        <f>COUNTIF($G$3:$G$958,2017)</f>
        <v>6</v>
      </c>
    </row>
    <row r="7" spans="1:14" x14ac:dyDescent="0.2">
      <c r="A7">
        <v>31877162</v>
      </c>
      <c r="B7" t="s">
        <v>179</v>
      </c>
      <c r="C7" t="s">
        <v>180</v>
      </c>
      <c r="D7" t="s">
        <v>181</v>
      </c>
      <c r="E7" t="s">
        <v>182</v>
      </c>
      <c r="F7" t="s">
        <v>183</v>
      </c>
      <c r="G7">
        <v>2019</v>
      </c>
      <c r="H7" s="2">
        <v>43826</v>
      </c>
      <c r="I7" t="s">
        <v>184</v>
      </c>
      <c r="K7" t="s">
        <v>185</v>
      </c>
      <c r="M7" s="4">
        <v>2016</v>
      </c>
      <c r="N7" s="4">
        <f>COUNTIF($G$3:$G$958,2016)</f>
        <v>0</v>
      </c>
    </row>
    <row r="8" spans="1:14" x14ac:dyDescent="0.2">
      <c r="A8">
        <v>31844292</v>
      </c>
      <c r="B8" t="s">
        <v>1275</v>
      </c>
      <c r="C8" t="s">
        <v>1276</v>
      </c>
      <c r="D8" t="s">
        <v>1277</v>
      </c>
      <c r="E8" t="s">
        <v>1278</v>
      </c>
      <c r="F8" t="s">
        <v>227</v>
      </c>
      <c r="G8">
        <v>2020</v>
      </c>
      <c r="H8" s="2">
        <v>43817</v>
      </c>
      <c r="I8" t="s">
        <v>1279</v>
      </c>
      <c r="J8" t="s">
        <v>1280</v>
      </c>
      <c r="K8" t="s">
        <v>1281</v>
      </c>
      <c r="M8" s="4">
        <v>2015</v>
      </c>
      <c r="N8" s="4">
        <f>COUNTIF($G$3:$G$958,2015)</f>
        <v>0</v>
      </c>
    </row>
    <row r="9" spans="1:14" x14ac:dyDescent="0.2">
      <c r="A9">
        <v>31843008</v>
      </c>
      <c r="B9" t="s">
        <v>1282</v>
      </c>
      <c r="C9" t="s">
        <v>1283</v>
      </c>
      <c r="D9" t="s">
        <v>1284</v>
      </c>
      <c r="E9" t="s">
        <v>1285</v>
      </c>
      <c r="F9" t="s">
        <v>1033</v>
      </c>
      <c r="G9">
        <v>2019</v>
      </c>
      <c r="H9" s="2">
        <v>43817</v>
      </c>
      <c r="I9" t="s">
        <v>1286</v>
      </c>
      <c r="K9" t="s">
        <v>1287</v>
      </c>
      <c r="M9" s="4">
        <v>2014</v>
      </c>
      <c r="N9" s="4">
        <f>COUNTIF($G$3:$G$958,2014)</f>
        <v>0</v>
      </c>
    </row>
    <row r="10" spans="1:14" x14ac:dyDescent="0.2">
      <c r="A10">
        <v>31827197</v>
      </c>
      <c r="B10" t="s">
        <v>186</v>
      </c>
      <c r="C10" t="s">
        <v>187</v>
      </c>
      <c r="D10" t="s">
        <v>188</v>
      </c>
      <c r="E10" t="s">
        <v>189</v>
      </c>
      <c r="F10" t="s">
        <v>190</v>
      </c>
      <c r="G10">
        <v>2019</v>
      </c>
      <c r="H10" s="2">
        <v>43812</v>
      </c>
      <c r="I10" t="s">
        <v>191</v>
      </c>
      <c r="K10" t="s">
        <v>192</v>
      </c>
      <c r="M10" s="4">
        <v>2013</v>
      </c>
      <c r="N10" s="4">
        <f>COUNTIF($G$3:$G$958,2013)</f>
        <v>0</v>
      </c>
    </row>
    <row r="11" spans="1:14" x14ac:dyDescent="0.2">
      <c r="A11">
        <v>31754336</v>
      </c>
      <c r="B11" t="s">
        <v>1288</v>
      </c>
      <c r="C11" t="s">
        <v>1289</v>
      </c>
      <c r="D11" t="s">
        <v>1290</v>
      </c>
      <c r="E11" t="s">
        <v>1291</v>
      </c>
      <c r="F11" t="s">
        <v>247</v>
      </c>
      <c r="G11">
        <v>2019</v>
      </c>
      <c r="H11" s="2">
        <v>43792</v>
      </c>
      <c r="I11" t="s">
        <v>1292</v>
      </c>
      <c r="K11" t="s">
        <v>1293</v>
      </c>
    </row>
    <row r="12" spans="1:14" x14ac:dyDescent="0.2">
      <c r="A12">
        <v>31754267</v>
      </c>
      <c r="B12" t="s">
        <v>1294</v>
      </c>
      <c r="C12" t="s">
        <v>1295</v>
      </c>
      <c r="D12" t="s">
        <v>1296</v>
      </c>
      <c r="E12" t="s">
        <v>1297</v>
      </c>
      <c r="F12" t="s">
        <v>1220</v>
      </c>
      <c r="G12">
        <v>2020</v>
      </c>
      <c r="H12" s="2">
        <v>43792</v>
      </c>
      <c r="I12" t="s">
        <v>1298</v>
      </c>
      <c r="K12" t="s">
        <v>1299</v>
      </c>
    </row>
    <row r="13" spans="1:14" x14ac:dyDescent="0.2">
      <c r="A13">
        <v>31713617</v>
      </c>
      <c r="B13" t="s">
        <v>1300</v>
      </c>
      <c r="C13" t="s">
        <v>1301</v>
      </c>
      <c r="D13" t="s">
        <v>1302</v>
      </c>
      <c r="E13" t="s">
        <v>1303</v>
      </c>
      <c r="F13" t="s">
        <v>286</v>
      </c>
      <c r="G13">
        <v>2020</v>
      </c>
      <c r="H13" s="2">
        <v>43782</v>
      </c>
      <c r="I13" t="s">
        <v>1304</v>
      </c>
      <c r="K13" t="s">
        <v>1305</v>
      </c>
    </row>
    <row r="14" spans="1:14" x14ac:dyDescent="0.2">
      <c r="A14">
        <v>31692906</v>
      </c>
      <c r="B14" t="s">
        <v>1306</v>
      </c>
      <c r="C14" t="s">
        <v>1307</v>
      </c>
      <c r="D14" t="s">
        <v>1308</v>
      </c>
      <c r="E14" t="s">
        <v>1309</v>
      </c>
      <c r="F14" t="s">
        <v>385</v>
      </c>
      <c r="G14">
        <v>2019</v>
      </c>
      <c r="H14" s="2">
        <v>43776</v>
      </c>
      <c r="I14" t="s">
        <v>1310</v>
      </c>
      <c r="K14" t="s">
        <v>1311</v>
      </c>
    </row>
    <row r="15" spans="1:14" x14ac:dyDescent="0.2">
      <c r="A15">
        <v>31673276</v>
      </c>
      <c r="B15" t="s">
        <v>1312</v>
      </c>
      <c r="C15" t="s">
        <v>1313</v>
      </c>
      <c r="D15" t="s">
        <v>1314</v>
      </c>
      <c r="E15" t="s">
        <v>1315</v>
      </c>
      <c r="F15" t="s">
        <v>1316</v>
      </c>
      <c r="G15">
        <v>2019</v>
      </c>
      <c r="H15" s="2">
        <v>43771</v>
      </c>
      <c r="I15" t="s">
        <v>1317</v>
      </c>
      <c r="K15" t="s">
        <v>1318</v>
      </c>
    </row>
    <row r="16" spans="1:14" x14ac:dyDescent="0.2">
      <c r="A16">
        <v>31501532</v>
      </c>
      <c r="B16" t="s">
        <v>1319</v>
      </c>
      <c r="C16" t="s">
        <v>1320</v>
      </c>
      <c r="D16" t="s">
        <v>1321</v>
      </c>
      <c r="E16" t="s">
        <v>1322</v>
      </c>
      <c r="F16" t="s">
        <v>1323</v>
      </c>
      <c r="G16">
        <v>2019</v>
      </c>
      <c r="H16" s="2">
        <v>43719</v>
      </c>
      <c r="I16" t="s">
        <v>1324</v>
      </c>
      <c r="J16" t="s">
        <v>1325</v>
      </c>
      <c r="K16" t="s">
        <v>1326</v>
      </c>
    </row>
    <row r="17" spans="1:11" x14ac:dyDescent="0.2">
      <c r="A17">
        <v>31299082</v>
      </c>
      <c r="B17" t="s">
        <v>1327</v>
      </c>
      <c r="C17" t="s">
        <v>1328</v>
      </c>
      <c r="D17" t="s">
        <v>1329</v>
      </c>
      <c r="E17" t="s">
        <v>1330</v>
      </c>
      <c r="F17" t="s">
        <v>286</v>
      </c>
      <c r="G17">
        <v>2019</v>
      </c>
      <c r="H17" s="2">
        <v>43659</v>
      </c>
      <c r="I17" t="s">
        <v>1331</v>
      </c>
      <c r="K17" t="s">
        <v>1332</v>
      </c>
    </row>
    <row r="18" spans="1:11" x14ac:dyDescent="0.2">
      <c r="A18">
        <v>31222853</v>
      </c>
      <c r="B18" t="s">
        <v>1333</v>
      </c>
      <c r="C18" t="s">
        <v>1334</v>
      </c>
      <c r="D18" t="s">
        <v>1335</v>
      </c>
      <c r="E18" t="s">
        <v>1336</v>
      </c>
      <c r="F18" t="s">
        <v>235</v>
      </c>
      <c r="G18">
        <v>2020</v>
      </c>
      <c r="H18" s="2">
        <v>43638</v>
      </c>
      <c r="I18" t="s">
        <v>1337</v>
      </c>
      <c r="K18" t="s">
        <v>1338</v>
      </c>
    </row>
    <row r="19" spans="1:11" x14ac:dyDescent="0.2">
      <c r="A19">
        <v>31131534</v>
      </c>
      <c r="B19" t="s">
        <v>1339</v>
      </c>
      <c r="C19" t="s">
        <v>1340</v>
      </c>
      <c r="D19" t="s">
        <v>1341</v>
      </c>
      <c r="E19" t="s">
        <v>1342</v>
      </c>
      <c r="F19" t="s">
        <v>235</v>
      </c>
      <c r="G19">
        <v>2019</v>
      </c>
      <c r="H19" s="2">
        <v>43613</v>
      </c>
      <c r="I19" t="s">
        <v>1343</v>
      </c>
      <c r="K19" t="s">
        <v>1344</v>
      </c>
    </row>
    <row r="20" spans="1:11" x14ac:dyDescent="0.2">
      <c r="A20">
        <v>31086078</v>
      </c>
      <c r="B20" t="s">
        <v>1345</v>
      </c>
      <c r="C20" t="s">
        <v>1346</v>
      </c>
      <c r="D20" t="s">
        <v>1347</v>
      </c>
      <c r="E20" t="s">
        <v>1348</v>
      </c>
      <c r="F20" t="s">
        <v>586</v>
      </c>
      <c r="G20">
        <v>2019</v>
      </c>
      <c r="H20" s="2">
        <v>43601</v>
      </c>
      <c r="I20" t="s">
        <v>1349</v>
      </c>
      <c r="K20" t="s">
        <v>1350</v>
      </c>
    </row>
    <row r="21" spans="1:11" x14ac:dyDescent="0.2">
      <c r="A21">
        <v>31021235</v>
      </c>
      <c r="B21" t="s">
        <v>1351</v>
      </c>
      <c r="C21" t="s">
        <v>1352</v>
      </c>
      <c r="D21" t="s">
        <v>1353</v>
      </c>
      <c r="E21" t="s">
        <v>1354</v>
      </c>
      <c r="F21" t="s">
        <v>1355</v>
      </c>
      <c r="G21">
        <v>2019</v>
      </c>
      <c r="H21" s="2">
        <v>43581</v>
      </c>
      <c r="I21" t="s">
        <v>1356</v>
      </c>
      <c r="K21" t="s">
        <v>1357</v>
      </c>
    </row>
    <row r="22" spans="1:11" x14ac:dyDescent="0.2">
      <c r="A22">
        <v>31021199</v>
      </c>
      <c r="B22" t="s">
        <v>1358</v>
      </c>
      <c r="C22" t="s">
        <v>100</v>
      </c>
      <c r="D22" t="s">
        <v>1359</v>
      </c>
      <c r="E22" t="s">
        <v>1212</v>
      </c>
      <c r="F22" t="s">
        <v>1355</v>
      </c>
      <c r="G22">
        <v>2018</v>
      </c>
      <c r="H22" s="2">
        <v>43581</v>
      </c>
      <c r="I22" t="s">
        <v>1360</v>
      </c>
      <c r="K22" t="s">
        <v>1361</v>
      </c>
    </row>
    <row r="23" spans="1:11" x14ac:dyDescent="0.2">
      <c r="A23">
        <v>30894632</v>
      </c>
      <c r="B23" t="s">
        <v>1362</v>
      </c>
      <c r="C23" t="s">
        <v>1363</v>
      </c>
      <c r="D23" t="s">
        <v>1364</v>
      </c>
      <c r="E23" t="s">
        <v>1365</v>
      </c>
      <c r="F23" t="s">
        <v>190</v>
      </c>
      <c r="G23">
        <v>2019</v>
      </c>
      <c r="H23" s="2">
        <v>43546</v>
      </c>
      <c r="I23" t="s">
        <v>1366</v>
      </c>
      <c r="K23" t="s">
        <v>1367</v>
      </c>
    </row>
    <row r="24" spans="1:11" x14ac:dyDescent="0.2">
      <c r="A24">
        <v>30886848</v>
      </c>
      <c r="B24" t="s">
        <v>500</v>
      </c>
      <c r="C24" t="s">
        <v>501</v>
      </c>
      <c r="D24" t="s">
        <v>502</v>
      </c>
      <c r="E24" t="s">
        <v>503</v>
      </c>
      <c r="F24" t="s">
        <v>504</v>
      </c>
      <c r="G24">
        <v>2019</v>
      </c>
      <c r="H24" s="2">
        <v>43544</v>
      </c>
      <c r="I24" t="s">
        <v>505</v>
      </c>
      <c r="K24" t="s">
        <v>506</v>
      </c>
    </row>
    <row r="25" spans="1:11" x14ac:dyDescent="0.2">
      <c r="A25">
        <v>30862905</v>
      </c>
      <c r="B25" t="s">
        <v>214</v>
      </c>
      <c r="C25" t="s">
        <v>27</v>
      </c>
      <c r="D25" t="s">
        <v>28</v>
      </c>
      <c r="E25" t="s">
        <v>215</v>
      </c>
      <c r="F25" t="s">
        <v>190</v>
      </c>
      <c r="G25">
        <v>2019</v>
      </c>
      <c r="H25" s="2">
        <v>43538</v>
      </c>
      <c r="I25" t="s">
        <v>216</v>
      </c>
      <c r="K25" t="s">
        <v>217</v>
      </c>
    </row>
    <row r="26" spans="1:11" x14ac:dyDescent="0.2">
      <c r="A26">
        <v>30809026</v>
      </c>
      <c r="B26" t="s">
        <v>224</v>
      </c>
      <c r="C26" t="s">
        <v>31</v>
      </c>
      <c r="D26" t="s">
        <v>225</v>
      </c>
      <c r="E26" t="s">
        <v>226</v>
      </c>
      <c r="F26" t="s">
        <v>227</v>
      </c>
      <c r="G26">
        <v>2019</v>
      </c>
      <c r="H26" s="2">
        <v>43524</v>
      </c>
      <c r="I26" t="s">
        <v>228</v>
      </c>
      <c r="J26" t="s">
        <v>229</v>
      </c>
      <c r="K26" t="s">
        <v>230</v>
      </c>
    </row>
    <row r="27" spans="1:11" x14ac:dyDescent="0.2">
      <c r="A27">
        <v>30759231</v>
      </c>
      <c r="B27" t="s">
        <v>1368</v>
      </c>
      <c r="C27" t="s">
        <v>1369</v>
      </c>
      <c r="D27" t="s">
        <v>1370</v>
      </c>
      <c r="E27" t="s">
        <v>1371</v>
      </c>
      <c r="F27" t="s">
        <v>286</v>
      </c>
      <c r="G27">
        <v>2019</v>
      </c>
      <c r="H27" s="2">
        <v>43510</v>
      </c>
      <c r="I27" t="s">
        <v>1372</v>
      </c>
      <c r="K27" t="s">
        <v>1373</v>
      </c>
    </row>
    <row r="28" spans="1:11" x14ac:dyDescent="0.2">
      <c r="A28">
        <v>30587106</v>
      </c>
      <c r="B28" t="s">
        <v>1374</v>
      </c>
      <c r="C28" t="s">
        <v>1375</v>
      </c>
      <c r="D28" t="s">
        <v>1376</v>
      </c>
      <c r="E28" t="s">
        <v>1377</v>
      </c>
      <c r="F28" t="s">
        <v>1378</v>
      </c>
      <c r="G28">
        <v>2018</v>
      </c>
      <c r="H28" s="2">
        <v>43462</v>
      </c>
      <c r="I28" t="s">
        <v>1379</v>
      </c>
      <c r="K28" t="s">
        <v>1380</v>
      </c>
    </row>
    <row r="29" spans="1:11" x14ac:dyDescent="0.2">
      <c r="A29">
        <v>30455712</v>
      </c>
      <c r="B29" t="s">
        <v>1381</v>
      </c>
      <c r="C29" t="s">
        <v>52</v>
      </c>
      <c r="D29" t="s">
        <v>53</v>
      </c>
      <c r="E29" t="s">
        <v>1382</v>
      </c>
      <c r="F29" t="s">
        <v>1383</v>
      </c>
      <c r="G29">
        <v>2018</v>
      </c>
      <c r="H29" s="2">
        <v>43425</v>
      </c>
      <c r="I29" t="s">
        <v>1384</v>
      </c>
      <c r="K29" t="s">
        <v>1385</v>
      </c>
    </row>
    <row r="30" spans="1:11" x14ac:dyDescent="0.2">
      <c r="A30">
        <v>30442181</v>
      </c>
      <c r="B30" t="s">
        <v>1386</v>
      </c>
      <c r="C30" t="s">
        <v>1387</v>
      </c>
      <c r="D30" t="s">
        <v>1388</v>
      </c>
      <c r="E30" t="s">
        <v>1389</v>
      </c>
      <c r="F30" t="s">
        <v>1033</v>
      </c>
      <c r="G30">
        <v>2018</v>
      </c>
      <c r="H30" s="2">
        <v>43421</v>
      </c>
      <c r="I30" t="s">
        <v>1390</v>
      </c>
      <c r="K30" t="s">
        <v>1391</v>
      </c>
    </row>
    <row r="31" spans="1:11" x14ac:dyDescent="0.2">
      <c r="A31">
        <v>30413470</v>
      </c>
      <c r="B31" t="s">
        <v>1392</v>
      </c>
      <c r="C31" t="s">
        <v>1393</v>
      </c>
      <c r="D31" t="s">
        <v>1394</v>
      </c>
      <c r="E31" t="s">
        <v>1395</v>
      </c>
      <c r="F31" t="s">
        <v>266</v>
      </c>
      <c r="G31">
        <v>2018</v>
      </c>
      <c r="H31" s="2">
        <v>43415</v>
      </c>
      <c r="I31" t="s">
        <v>1396</v>
      </c>
      <c r="K31" t="s">
        <v>1397</v>
      </c>
    </row>
    <row r="32" spans="1:11" x14ac:dyDescent="0.2">
      <c r="A32">
        <v>30239926</v>
      </c>
      <c r="B32" t="s">
        <v>1398</v>
      </c>
      <c r="C32" t="s">
        <v>1399</v>
      </c>
      <c r="D32" t="s">
        <v>1400</v>
      </c>
      <c r="E32" t="s">
        <v>1401</v>
      </c>
      <c r="F32" t="s">
        <v>286</v>
      </c>
      <c r="G32">
        <v>2018</v>
      </c>
      <c r="H32" s="2">
        <v>43365</v>
      </c>
      <c r="I32" t="s">
        <v>1402</v>
      </c>
      <c r="K32" t="s">
        <v>1403</v>
      </c>
    </row>
    <row r="33" spans="1:11" x14ac:dyDescent="0.2">
      <c r="A33">
        <v>30208061</v>
      </c>
      <c r="B33" t="s">
        <v>1404</v>
      </c>
      <c r="C33" t="s">
        <v>1405</v>
      </c>
      <c r="D33" t="s">
        <v>1406</v>
      </c>
      <c r="E33" t="s">
        <v>1407</v>
      </c>
      <c r="F33" t="s">
        <v>573</v>
      </c>
      <c r="G33">
        <v>2018</v>
      </c>
      <c r="H33" s="2">
        <v>43356</v>
      </c>
      <c r="I33" t="s">
        <v>1408</v>
      </c>
      <c r="K33" t="s">
        <v>1409</v>
      </c>
    </row>
    <row r="34" spans="1:11" x14ac:dyDescent="0.2">
      <c r="A34">
        <v>30191180</v>
      </c>
      <c r="B34" t="s">
        <v>1410</v>
      </c>
      <c r="C34" t="s">
        <v>1411</v>
      </c>
      <c r="D34" t="s">
        <v>1412</v>
      </c>
      <c r="E34" t="s">
        <v>1413</v>
      </c>
      <c r="F34" t="s">
        <v>385</v>
      </c>
      <c r="G34">
        <v>2018</v>
      </c>
      <c r="H34" s="2">
        <v>43351</v>
      </c>
      <c r="I34" t="s">
        <v>1414</v>
      </c>
      <c r="K34" t="s">
        <v>1415</v>
      </c>
    </row>
    <row r="35" spans="1:11" x14ac:dyDescent="0.2">
      <c r="A35">
        <v>30126372</v>
      </c>
      <c r="B35" t="s">
        <v>1416</v>
      </c>
      <c r="C35" t="s">
        <v>64</v>
      </c>
      <c r="D35" t="s">
        <v>65</v>
      </c>
      <c r="E35" t="s">
        <v>1417</v>
      </c>
      <c r="F35" t="s">
        <v>1378</v>
      </c>
      <c r="G35">
        <v>2018</v>
      </c>
      <c r="H35" s="2">
        <v>43334</v>
      </c>
      <c r="I35" t="s">
        <v>1418</v>
      </c>
      <c r="K35" t="s">
        <v>1419</v>
      </c>
    </row>
    <row r="36" spans="1:11" x14ac:dyDescent="0.2">
      <c r="A36">
        <v>30115916</v>
      </c>
      <c r="B36" t="s">
        <v>1420</v>
      </c>
      <c r="C36" t="s">
        <v>66</v>
      </c>
      <c r="D36" t="s">
        <v>67</v>
      </c>
      <c r="E36" t="s">
        <v>1421</v>
      </c>
      <c r="F36" t="s">
        <v>197</v>
      </c>
      <c r="G36">
        <v>2018</v>
      </c>
      <c r="H36" s="2">
        <v>43330</v>
      </c>
      <c r="I36" t="s">
        <v>1422</v>
      </c>
      <c r="K36" t="s">
        <v>1423</v>
      </c>
    </row>
    <row r="37" spans="1:11" x14ac:dyDescent="0.2">
      <c r="A37">
        <v>30089886</v>
      </c>
      <c r="B37" t="s">
        <v>1424</v>
      </c>
      <c r="C37" t="s">
        <v>1425</v>
      </c>
      <c r="D37" t="s">
        <v>1426</v>
      </c>
      <c r="E37" t="s">
        <v>1427</v>
      </c>
      <c r="F37" t="s">
        <v>190</v>
      </c>
      <c r="G37">
        <v>2018</v>
      </c>
      <c r="H37" s="2">
        <v>43322</v>
      </c>
      <c r="I37" t="s">
        <v>1428</v>
      </c>
      <c r="K37" t="s">
        <v>1429</v>
      </c>
    </row>
    <row r="38" spans="1:11" x14ac:dyDescent="0.2">
      <c r="A38">
        <v>30032200</v>
      </c>
      <c r="B38" t="s">
        <v>1430</v>
      </c>
      <c r="C38" t="s">
        <v>58</v>
      </c>
      <c r="D38" t="s">
        <v>59</v>
      </c>
      <c r="E38" t="s">
        <v>1431</v>
      </c>
      <c r="F38" t="s">
        <v>286</v>
      </c>
      <c r="G38">
        <v>2018</v>
      </c>
      <c r="H38" s="2">
        <v>43304</v>
      </c>
      <c r="I38" t="s">
        <v>1432</v>
      </c>
      <c r="K38" t="s">
        <v>1433</v>
      </c>
    </row>
    <row r="39" spans="1:11" x14ac:dyDescent="0.2">
      <c r="A39">
        <v>29989077</v>
      </c>
      <c r="B39" t="s">
        <v>245</v>
      </c>
      <c r="C39" t="s">
        <v>90</v>
      </c>
      <c r="D39" t="s">
        <v>91</v>
      </c>
      <c r="E39" t="s">
        <v>246</v>
      </c>
      <c r="F39" t="s">
        <v>247</v>
      </c>
      <c r="G39">
        <v>2018</v>
      </c>
      <c r="H39" s="2">
        <v>43292</v>
      </c>
      <c r="I39" t="s">
        <v>248</v>
      </c>
      <c r="K39" t="s">
        <v>249</v>
      </c>
    </row>
    <row r="40" spans="1:11" x14ac:dyDescent="0.2">
      <c r="A40">
        <v>29723918</v>
      </c>
      <c r="B40" t="s">
        <v>1434</v>
      </c>
      <c r="C40" t="s">
        <v>50</v>
      </c>
      <c r="D40" t="s">
        <v>51</v>
      </c>
      <c r="E40" t="s">
        <v>1435</v>
      </c>
      <c r="F40" t="s">
        <v>235</v>
      </c>
      <c r="G40">
        <v>2018</v>
      </c>
      <c r="H40" s="2">
        <v>43224</v>
      </c>
      <c r="I40" t="s">
        <v>1436</v>
      </c>
      <c r="K40" t="s">
        <v>1437</v>
      </c>
    </row>
    <row r="41" spans="1:11" x14ac:dyDescent="0.2">
      <c r="A41">
        <v>29654299</v>
      </c>
      <c r="B41" t="s">
        <v>250</v>
      </c>
      <c r="C41" t="s">
        <v>251</v>
      </c>
      <c r="D41" t="s">
        <v>252</v>
      </c>
      <c r="E41" t="s">
        <v>253</v>
      </c>
      <c r="F41" t="s">
        <v>197</v>
      </c>
      <c r="G41">
        <v>2018</v>
      </c>
      <c r="H41" s="2">
        <v>43205</v>
      </c>
      <c r="I41" t="s">
        <v>254</v>
      </c>
      <c r="K41" t="s">
        <v>255</v>
      </c>
    </row>
    <row r="42" spans="1:11" x14ac:dyDescent="0.2">
      <c r="A42">
        <v>29651054</v>
      </c>
      <c r="B42" t="s">
        <v>1211</v>
      </c>
      <c r="C42" t="s">
        <v>92</v>
      </c>
      <c r="D42" t="s">
        <v>93</v>
      </c>
      <c r="E42" t="s">
        <v>1212</v>
      </c>
      <c r="F42" t="s">
        <v>937</v>
      </c>
      <c r="G42">
        <v>2018</v>
      </c>
      <c r="H42" s="2">
        <v>43204</v>
      </c>
      <c r="I42" t="s">
        <v>1213</v>
      </c>
      <c r="J42" t="s">
        <v>1214</v>
      </c>
      <c r="K42" t="s">
        <v>1215</v>
      </c>
    </row>
    <row r="43" spans="1:11" x14ac:dyDescent="0.2">
      <c r="A43">
        <v>29622782</v>
      </c>
      <c r="B43" t="s">
        <v>1438</v>
      </c>
      <c r="C43" t="s">
        <v>1439</v>
      </c>
      <c r="D43" t="s">
        <v>1440</v>
      </c>
      <c r="E43" t="s">
        <v>1441</v>
      </c>
      <c r="F43" t="s">
        <v>1442</v>
      </c>
      <c r="G43">
        <v>2018</v>
      </c>
      <c r="H43" s="2">
        <v>43197</v>
      </c>
      <c r="I43" t="s">
        <v>1443</v>
      </c>
      <c r="K43" t="s">
        <v>1444</v>
      </c>
    </row>
    <row r="44" spans="1:11" x14ac:dyDescent="0.2">
      <c r="A44">
        <v>29300952</v>
      </c>
      <c r="B44" t="s">
        <v>1445</v>
      </c>
      <c r="C44" t="s">
        <v>1446</v>
      </c>
      <c r="D44" t="s">
        <v>1447</v>
      </c>
      <c r="E44" t="s">
        <v>1448</v>
      </c>
      <c r="F44" t="s">
        <v>1449</v>
      </c>
      <c r="G44">
        <v>2018</v>
      </c>
      <c r="H44" s="2">
        <v>43105</v>
      </c>
      <c r="I44" t="s">
        <v>1450</v>
      </c>
      <c r="K44" t="s">
        <v>1451</v>
      </c>
    </row>
    <row r="45" spans="1:11" x14ac:dyDescent="0.2">
      <c r="A45">
        <v>29141659</v>
      </c>
      <c r="B45" t="s">
        <v>1452</v>
      </c>
      <c r="C45" t="s">
        <v>1453</v>
      </c>
      <c r="D45" t="s">
        <v>1454</v>
      </c>
      <c r="E45" t="s">
        <v>1455</v>
      </c>
      <c r="F45" t="s">
        <v>1033</v>
      </c>
      <c r="G45">
        <v>2017</v>
      </c>
      <c r="H45" s="2">
        <v>43056</v>
      </c>
      <c r="I45" t="s">
        <v>1456</v>
      </c>
      <c r="K45" t="s">
        <v>1457</v>
      </c>
    </row>
    <row r="46" spans="1:11" x14ac:dyDescent="0.2">
      <c r="A46">
        <v>29026069</v>
      </c>
      <c r="B46" t="s">
        <v>1458</v>
      </c>
      <c r="C46" t="s">
        <v>1459</v>
      </c>
      <c r="D46" t="s">
        <v>1460</v>
      </c>
      <c r="E46" t="s">
        <v>1461</v>
      </c>
      <c r="F46" t="s">
        <v>197</v>
      </c>
      <c r="G46">
        <v>2017</v>
      </c>
      <c r="H46" s="2">
        <v>43022</v>
      </c>
      <c r="I46" t="s">
        <v>1462</v>
      </c>
      <c r="K46" t="s">
        <v>1463</v>
      </c>
    </row>
    <row r="47" spans="1:11" x14ac:dyDescent="0.2">
      <c r="A47">
        <v>28953884</v>
      </c>
      <c r="B47" t="s">
        <v>1464</v>
      </c>
      <c r="C47" t="s">
        <v>1465</v>
      </c>
      <c r="D47" t="s">
        <v>1466</v>
      </c>
      <c r="E47" t="s">
        <v>1467</v>
      </c>
      <c r="F47" t="s">
        <v>524</v>
      </c>
      <c r="G47">
        <v>2017</v>
      </c>
      <c r="H47" s="2">
        <v>43006</v>
      </c>
      <c r="I47" t="s">
        <v>1468</v>
      </c>
      <c r="J47" t="s">
        <v>1469</v>
      </c>
      <c r="K47" t="s">
        <v>1470</v>
      </c>
    </row>
    <row r="48" spans="1:11" x14ac:dyDescent="0.2">
      <c r="A48">
        <v>28918562</v>
      </c>
      <c r="B48" t="s">
        <v>1471</v>
      </c>
      <c r="C48" t="s">
        <v>1472</v>
      </c>
      <c r="D48" t="s">
        <v>1473</v>
      </c>
      <c r="E48" t="s">
        <v>1395</v>
      </c>
      <c r="F48" t="s">
        <v>1474</v>
      </c>
      <c r="G48">
        <v>2018</v>
      </c>
      <c r="H48" s="2">
        <v>42996</v>
      </c>
      <c r="K48" t="s">
        <v>1475</v>
      </c>
    </row>
    <row r="49" spans="1:11" x14ac:dyDescent="0.2">
      <c r="A49">
        <v>28846115</v>
      </c>
      <c r="B49" t="s">
        <v>1476</v>
      </c>
      <c r="C49" t="s">
        <v>1477</v>
      </c>
      <c r="D49" t="s">
        <v>1478</v>
      </c>
      <c r="E49" t="s">
        <v>350</v>
      </c>
      <c r="F49" t="s">
        <v>1180</v>
      </c>
      <c r="G49">
        <v>2017</v>
      </c>
      <c r="H49" s="2">
        <v>42976</v>
      </c>
      <c r="I49" t="s">
        <v>1479</v>
      </c>
      <c r="K49" t="s">
        <v>1480</v>
      </c>
    </row>
    <row r="50" spans="1:11" x14ac:dyDescent="0.2">
      <c r="A50">
        <v>28783728</v>
      </c>
      <c r="B50" t="s">
        <v>1481</v>
      </c>
      <c r="C50" t="s">
        <v>1482</v>
      </c>
      <c r="D50" t="s">
        <v>1483</v>
      </c>
      <c r="E50" t="s">
        <v>1484</v>
      </c>
      <c r="F50" t="s">
        <v>524</v>
      </c>
      <c r="G50">
        <v>2017</v>
      </c>
      <c r="H50" s="2">
        <v>42955</v>
      </c>
      <c r="K50" t="s">
        <v>1485</v>
      </c>
    </row>
    <row r="51" spans="1:11" x14ac:dyDescent="0.2">
      <c r="A51">
        <v>28575452</v>
      </c>
      <c r="B51" t="s">
        <v>1486</v>
      </c>
      <c r="C51" t="s">
        <v>1487</v>
      </c>
      <c r="D51" t="s">
        <v>1488</v>
      </c>
      <c r="E51" t="s">
        <v>1489</v>
      </c>
      <c r="F51" t="s">
        <v>286</v>
      </c>
      <c r="G51">
        <v>2017</v>
      </c>
      <c r="H51" s="2">
        <v>42889</v>
      </c>
      <c r="I51" t="s">
        <v>1490</v>
      </c>
      <c r="K51" t="s">
        <v>1491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26FEB-C0E0-5248-A94F-3317D1375D69}">
  <dimension ref="A1:N16"/>
  <sheetViews>
    <sheetView workbookViewId="0">
      <selection activeCell="M3" sqref="M3:N10"/>
    </sheetView>
  </sheetViews>
  <sheetFormatPr baseColWidth="10" defaultRowHeight="16" x14ac:dyDescent="0.2"/>
  <sheetData>
    <row r="1" spans="1:14" x14ac:dyDescent="0.2">
      <c r="A1" t="s">
        <v>156</v>
      </c>
      <c r="B1" t="s">
        <v>5</v>
      </c>
      <c r="C1" t="s">
        <v>157</v>
      </c>
      <c r="D1" t="s">
        <v>158</v>
      </c>
      <c r="E1" t="s">
        <v>159</v>
      </c>
      <c r="F1" t="s">
        <v>160</v>
      </c>
      <c r="G1" t="s">
        <v>161</v>
      </c>
      <c r="H1" t="s">
        <v>162</v>
      </c>
      <c r="I1" t="s">
        <v>163</v>
      </c>
      <c r="J1" t="s">
        <v>164</v>
      </c>
      <c r="K1" t="s">
        <v>165</v>
      </c>
    </row>
    <row r="2" spans="1:14" x14ac:dyDescent="0.2">
      <c r="A2">
        <v>28961906</v>
      </c>
      <c r="B2" t="s">
        <v>166</v>
      </c>
      <c r="C2" t="s">
        <v>167</v>
      </c>
      <c r="D2" t="s">
        <v>168</v>
      </c>
      <c r="E2" t="s">
        <v>169</v>
      </c>
      <c r="F2" t="s">
        <v>170</v>
      </c>
      <c r="G2">
        <v>2017</v>
      </c>
      <c r="H2" s="2">
        <v>43008</v>
      </c>
      <c r="K2" t="s">
        <v>171</v>
      </c>
    </row>
    <row r="3" spans="1:14" x14ac:dyDescent="0.2">
      <c r="A3">
        <v>32118203</v>
      </c>
      <c r="B3" t="s">
        <v>172</v>
      </c>
      <c r="C3" t="s">
        <v>173</v>
      </c>
      <c r="D3" t="s">
        <v>174</v>
      </c>
      <c r="E3" t="s">
        <v>175</v>
      </c>
      <c r="F3" t="s">
        <v>176</v>
      </c>
      <c r="G3">
        <v>2020</v>
      </c>
      <c r="H3" s="2">
        <v>43893</v>
      </c>
      <c r="I3" t="s">
        <v>177</v>
      </c>
      <c r="K3" t="s">
        <v>178</v>
      </c>
      <c r="M3" s="4">
        <v>2020</v>
      </c>
      <c r="N3" s="4">
        <f>COUNTIF($G$3:$G$958,2020)</f>
        <v>2</v>
      </c>
    </row>
    <row r="4" spans="1:14" x14ac:dyDescent="0.2">
      <c r="A4">
        <v>31877162</v>
      </c>
      <c r="B4" t="s">
        <v>179</v>
      </c>
      <c r="C4" t="s">
        <v>180</v>
      </c>
      <c r="D4" t="s">
        <v>181</v>
      </c>
      <c r="E4" t="s">
        <v>182</v>
      </c>
      <c r="F4" t="s">
        <v>183</v>
      </c>
      <c r="G4">
        <v>2019</v>
      </c>
      <c r="H4" s="2">
        <v>43826</v>
      </c>
      <c r="I4" t="s">
        <v>184</v>
      </c>
      <c r="K4" t="s">
        <v>185</v>
      </c>
      <c r="M4" s="4">
        <v>2019</v>
      </c>
      <c r="N4" s="4">
        <f>COUNTIF($G$3:$G$958,2019)</f>
        <v>8</v>
      </c>
    </row>
    <row r="5" spans="1:14" x14ac:dyDescent="0.2">
      <c r="A5">
        <v>31827197</v>
      </c>
      <c r="B5" t="s">
        <v>186</v>
      </c>
      <c r="C5" t="s">
        <v>187</v>
      </c>
      <c r="D5" t="s">
        <v>188</v>
      </c>
      <c r="E5" t="s">
        <v>189</v>
      </c>
      <c r="F5" t="s">
        <v>190</v>
      </c>
      <c r="G5">
        <v>2019</v>
      </c>
      <c r="H5" s="2">
        <v>43812</v>
      </c>
      <c r="I5" t="s">
        <v>191</v>
      </c>
      <c r="K5" t="s">
        <v>192</v>
      </c>
      <c r="M5" s="4">
        <v>2018</v>
      </c>
      <c r="N5" s="4">
        <f>COUNTIF($G$3:$G$958,2018)</f>
        <v>4</v>
      </c>
    </row>
    <row r="6" spans="1:14" x14ac:dyDescent="0.2">
      <c r="A6">
        <v>31745080</v>
      </c>
      <c r="B6" t="s">
        <v>193</v>
      </c>
      <c r="C6" t="s">
        <v>194</v>
      </c>
      <c r="D6" t="s">
        <v>195</v>
      </c>
      <c r="E6" t="s">
        <v>196</v>
      </c>
      <c r="F6" t="s">
        <v>197</v>
      </c>
      <c r="G6">
        <v>2019</v>
      </c>
      <c r="H6" s="2">
        <v>43790</v>
      </c>
      <c r="I6" t="s">
        <v>198</v>
      </c>
      <c r="K6" t="s">
        <v>199</v>
      </c>
      <c r="M6" s="4">
        <v>2017</v>
      </c>
      <c r="N6" s="4">
        <f>COUNTIF($G$3:$G$958,2017)</f>
        <v>0</v>
      </c>
    </row>
    <row r="7" spans="1:14" x14ac:dyDescent="0.2">
      <c r="A7">
        <v>31704085</v>
      </c>
      <c r="B7" t="s">
        <v>200</v>
      </c>
      <c r="C7" t="s">
        <v>201</v>
      </c>
      <c r="D7" t="s">
        <v>202</v>
      </c>
      <c r="E7" t="s">
        <v>203</v>
      </c>
      <c r="F7" t="s">
        <v>204</v>
      </c>
      <c r="G7">
        <v>2020</v>
      </c>
      <c r="H7" s="2">
        <v>43779</v>
      </c>
      <c r="I7" t="s">
        <v>205</v>
      </c>
      <c r="K7" t="s">
        <v>206</v>
      </c>
      <c r="M7" s="4">
        <v>2016</v>
      </c>
      <c r="N7" s="4">
        <f>COUNTIF($G$3:$G$958,2016)</f>
        <v>0</v>
      </c>
    </row>
    <row r="8" spans="1:14" x14ac:dyDescent="0.2">
      <c r="A8">
        <v>31570623</v>
      </c>
      <c r="B8" t="s">
        <v>207</v>
      </c>
      <c r="C8" t="s">
        <v>208</v>
      </c>
      <c r="D8" t="s">
        <v>209</v>
      </c>
      <c r="E8" t="s">
        <v>210</v>
      </c>
      <c r="F8" t="s">
        <v>211</v>
      </c>
      <c r="G8">
        <v>2019</v>
      </c>
      <c r="H8" s="2">
        <v>43740</v>
      </c>
      <c r="I8" t="s">
        <v>212</v>
      </c>
      <c r="K8" t="s">
        <v>213</v>
      </c>
      <c r="M8" s="4">
        <v>2015</v>
      </c>
      <c r="N8" s="4">
        <f>COUNTIF($G$3:$G$958,2015)</f>
        <v>0</v>
      </c>
    </row>
    <row r="9" spans="1:14" x14ac:dyDescent="0.2">
      <c r="A9">
        <v>30862905</v>
      </c>
      <c r="B9" t="s">
        <v>214</v>
      </c>
      <c r="C9" t="s">
        <v>27</v>
      </c>
      <c r="D9" t="s">
        <v>28</v>
      </c>
      <c r="E9" t="s">
        <v>215</v>
      </c>
      <c r="F9" t="s">
        <v>190</v>
      </c>
      <c r="G9">
        <v>2019</v>
      </c>
      <c r="H9" s="2">
        <v>43538</v>
      </c>
      <c r="I9" t="s">
        <v>216</v>
      </c>
      <c r="K9" t="s">
        <v>217</v>
      </c>
      <c r="M9" s="4">
        <v>2014</v>
      </c>
      <c r="N9" s="4">
        <f>COUNTIF($G$3:$G$958,2014)</f>
        <v>0</v>
      </c>
    </row>
    <row r="10" spans="1:14" x14ac:dyDescent="0.2">
      <c r="A10">
        <v>30850590</v>
      </c>
      <c r="B10" t="s">
        <v>218</v>
      </c>
      <c r="C10" t="s">
        <v>219</v>
      </c>
      <c r="D10" t="s">
        <v>220</v>
      </c>
      <c r="E10" t="s">
        <v>221</v>
      </c>
      <c r="F10" t="s">
        <v>197</v>
      </c>
      <c r="G10">
        <v>2019</v>
      </c>
      <c r="H10" s="2">
        <v>43534</v>
      </c>
      <c r="I10" t="s">
        <v>222</v>
      </c>
      <c r="K10" t="s">
        <v>223</v>
      </c>
      <c r="M10" s="4">
        <v>2013</v>
      </c>
      <c r="N10" s="4">
        <f>COUNTIF($G$3:$G$958,2013)</f>
        <v>0</v>
      </c>
    </row>
    <row r="11" spans="1:14" x14ac:dyDescent="0.2">
      <c r="A11">
        <v>30809026</v>
      </c>
      <c r="B11" t="s">
        <v>224</v>
      </c>
      <c r="C11" t="s">
        <v>31</v>
      </c>
      <c r="D11" t="s">
        <v>225</v>
      </c>
      <c r="E11" t="s">
        <v>226</v>
      </c>
      <c r="F11" t="s">
        <v>227</v>
      </c>
      <c r="G11">
        <v>2019</v>
      </c>
      <c r="H11" s="2">
        <v>43524</v>
      </c>
      <c r="I11" t="s">
        <v>228</v>
      </c>
      <c r="J11" t="s">
        <v>229</v>
      </c>
      <c r="K11" t="s">
        <v>230</v>
      </c>
    </row>
    <row r="12" spans="1:14" x14ac:dyDescent="0.2">
      <c r="A12">
        <v>30706614</v>
      </c>
      <c r="B12" t="s">
        <v>231</v>
      </c>
      <c r="C12" t="s">
        <v>232</v>
      </c>
      <c r="D12" t="s">
        <v>233</v>
      </c>
      <c r="E12" t="s">
        <v>234</v>
      </c>
      <c r="F12" t="s">
        <v>235</v>
      </c>
      <c r="G12">
        <v>2019</v>
      </c>
      <c r="H12" s="2">
        <v>43498</v>
      </c>
      <c r="I12" t="s">
        <v>236</v>
      </c>
      <c r="K12" t="s">
        <v>237</v>
      </c>
    </row>
    <row r="13" spans="1:14" x14ac:dyDescent="0.2">
      <c r="A13">
        <v>30190322</v>
      </c>
      <c r="B13" t="s">
        <v>238</v>
      </c>
      <c r="C13" t="s">
        <v>239</v>
      </c>
      <c r="D13" t="s">
        <v>240</v>
      </c>
      <c r="E13" t="s">
        <v>241</v>
      </c>
      <c r="F13" t="s">
        <v>242</v>
      </c>
      <c r="G13">
        <v>2018</v>
      </c>
      <c r="H13" s="2">
        <v>43351</v>
      </c>
      <c r="I13" t="s">
        <v>243</v>
      </c>
      <c r="K13" t="s">
        <v>244</v>
      </c>
    </row>
    <row r="14" spans="1:14" x14ac:dyDescent="0.2">
      <c r="A14">
        <v>29989077</v>
      </c>
      <c r="B14" t="s">
        <v>245</v>
      </c>
      <c r="C14" t="s">
        <v>90</v>
      </c>
      <c r="D14" t="s">
        <v>91</v>
      </c>
      <c r="E14" t="s">
        <v>246</v>
      </c>
      <c r="F14" t="s">
        <v>247</v>
      </c>
      <c r="G14">
        <v>2018</v>
      </c>
      <c r="H14" s="2">
        <v>43292</v>
      </c>
      <c r="I14" t="s">
        <v>248</v>
      </c>
      <c r="K14" t="s">
        <v>249</v>
      </c>
    </row>
    <row r="15" spans="1:14" x14ac:dyDescent="0.2">
      <c r="A15">
        <v>29654299</v>
      </c>
      <c r="B15" t="s">
        <v>250</v>
      </c>
      <c r="C15" t="s">
        <v>251</v>
      </c>
      <c r="D15" t="s">
        <v>252</v>
      </c>
      <c r="E15" t="s">
        <v>253</v>
      </c>
      <c r="F15" t="s">
        <v>197</v>
      </c>
      <c r="G15">
        <v>2018</v>
      </c>
      <c r="H15" s="2">
        <v>43205</v>
      </c>
      <c r="I15" t="s">
        <v>254</v>
      </c>
      <c r="K15" t="s">
        <v>255</v>
      </c>
    </row>
    <row r="16" spans="1:14" x14ac:dyDescent="0.2">
      <c r="A16">
        <v>29391533</v>
      </c>
      <c r="B16" t="s">
        <v>256</v>
      </c>
      <c r="C16" t="s">
        <v>257</v>
      </c>
      <c r="D16" t="s">
        <v>258</v>
      </c>
      <c r="E16" t="s">
        <v>259</v>
      </c>
      <c r="F16" t="s">
        <v>190</v>
      </c>
      <c r="G16">
        <v>2018</v>
      </c>
      <c r="H16" s="2">
        <v>43134</v>
      </c>
      <c r="I16" t="s">
        <v>260</v>
      </c>
      <c r="K16" t="s">
        <v>261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CRISPR-GA</vt:lpstr>
      <vt:lpstr>AGEseq</vt:lpstr>
      <vt:lpstr>OutKnocker</vt:lpstr>
      <vt:lpstr>ampliconDIVider</vt:lpstr>
      <vt:lpstr>BATCH-GE</vt:lpstr>
      <vt:lpstr>CRISPResso</vt:lpstr>
      <vt:lpstr>CrispRVariants</vt:lpstr>
      <vt:lpstr>Cas-analyzer</vt:lpstr>
      <vt:lpstr>CRISPR-DAV</vt:lpstr>
      <vt:lpstr>CRISPRMatch</vt:lpstr>
      <vt:lpstr>ampliCan</vt:lpstr>
      <vt:lpstr>CRIS.py</vt:lpstr>
      <vt:lpstr>CRISPResso2</vt:lpstr>
      <vt:lpstr>Hi-TOM</vt:lpstr>
      <vt:lpstr>CRISPResso or CRISPResso2</vt:lpstr>
      <vt:lpstr>Trend</vt:lpstr>
      <vt:lpstr>CRISPResso_cited_list</vt:lpstr>
      <vt:lpstr>Total number of papers</vt:lpstr>
      <vt:lpstr>'CRISPResso or CRISPResso2'!Extract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中前　和恭</dc:creator>
  <cp:lastModifiedBy>中前　和恭</cp:lastModifiedBy>
  <dcterms:created xsi:type="dcterms:W3CDTF">2019-08-10T12:24:10Z</dcterms:created>
  <dcterms:modified xsi:type="dcterms:W3CDTF">2020-07-14T02:01:51Z</dcterms:modified>
</cp:coreProperties>
</file>