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2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3.xml" ContentType="application/vnd.openxmlformats-officedocument.drawing+xml"/>
  <Override PartName="/xl/charts/chart2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4.xml" ContentType="application/vnd.openxmlformats-officedocument.drawing+xml"/>
  <Override PartName="/xl/charts/chart21.xml" ContentType="application/vnd.openxmlformats-officedocument.drawingml.chart+xml"/>
  <Override PartName="/xl/drawings/drawing5.xml" ContentType="application/vnd.openxmlformats-officedocument.drawing+xml"/>
  <Override PartName="/xl/charts/chart22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23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24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25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26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27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20267f36fbe5f50/Documents/Peever Lab/Simon Lui/"/>
    </mc:Choice>
  </mc:AlternateContent>
  <xr:revisionPtr revIDLastSave="957" documentId="8_{E90E9BA5-62E7-4922-8608-B83F36504CBA}" xr6:coauthVersionLast="47" xr6:coauthVersionMax="47" xr10:uidLastSave="{43D1383F-CBA1-431A-958E-FFA30980F8AA}"/>
  <bookViews>
    <workbookView xWindow="-120" yWindow="-120" windowWidth="29040" windowHeight="15720" xr2:uid="{00000000-000D-0000-FFFF-FFFF00000000}"/>
  </bookViews>
  <sheets>
    <sheet name="List of Figures" sheetId="12" r:id="rId1"/>
    <sheet name="Fig. 1,2,5" sheetId="2" r:id="rId2"/>
    <sheet name="Fig. 3,4,6" sheetId="11" r:id="rId3"/>
    <sheet name="Fig. 7" sheetId="8" r:id="rId4"/>
    <sheet name="Fig. 8" sheetId="9" r:id="rId5"/>
    <sheet name="Fig. 9,10,11" sheetId="10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64" i="2" l="1"/>
  <c r="R65" i="2"/>
  <c r="R66" i="2" s="1"/>
  <c r="N64" i="2"/>
  <c r="Q65" i="2"/>
  <c r="Q66" i="2" s="1"/>
  <c r="P65" i="2"/>
  <c r="P66" i="2" s="1"/>
  <c r="O65" i="2"/>
  <c r="O66" i="2" s="1"/>
  <c r="M65" i="2"/>
  <c r="M66" i="2" s="1"/>
  <c r="N65" i="2"/>
  <c r="N66" i="2" s="1"/>
  <c r="Q64" i="2"/>
  <c r="P64" i="2"/>
  <c r="O64" i="2"/>
  <c r="M64" i="2"/>
  <c r="N52" i="2"/>
  <c r="N53" i="2" s="1"/>
  <c r="M52" i="2"/>
  <c r="M53" i="2" s="1"/>
  <c r="N51" i="2"/>
  <c r="M51" i="2"/>
  <c r="N38" i="2"/>
  <c r="N39" i="2" s="1"/>
  <c r="M38" i="2"/>
  <c r="M39" i="2" s="1"/>
  <c r="N37" i="2"/>
  <c r="M37" i="2"/>
  <c r="M24" i="2"/>
  <c r="M25" i="2" s="1"/>
  <c r="O24" i="2"/>
  <c r="O25" i="2" s="1"/>
  <c r="N24" i="2"/>
  <c r="N25" i="2" s="1"/>
  <c r="M23" i="2"/>
  <c r="O23" i="2"/>
  <c r="N23" i="2"/>
  <c r="AV22" i="11" l="1"/>
  <c r="AV23" i="11" s="1"/>
  <c r="AV27" i="11" s="1"/>
  <c r="AU22" i="11"/>
  <c r="AU23" i="11" s="1"/>
  <c r="AU27" i="11" s="1"/>
  <c r="AT22" i="11"/>
  <c r="AT23" i="11" s="1"/>
  <c r="AT27" i="11" s="1"/>
  <c r="AS22" i="11"/>
  <c r="AS26" i="11" s="1"/>
  <c r="AV21" i="11"/>
  <c r="AV25" i="11" s="1"/>
  <c r="AU21" i="11"/>
  <c r="AU25" i="11" s="1"/>
  <c r="AT21" i="11"/>
  <c r="AT25" i="11" s="1"/>
  <c r="AS21" i="11"/>
  <c r="AS25" i="11" s="1"/>
  <c r="AV9" i="11"/>
  <c r="AV13" i="11" s="1"/>
  <c r="AU9" i="11"/>
  <c r="AU10" i="11" s="1"/>
  <c r="AU14" i="11" s="1"/>
  <c r="AT9" i="11"/>
  <c r="AT10" i="11" s="1"/>
  <c r="AT14" i="11" s="1"/>
  <c r="AS9" i="11"/>
  <c r="AS10" i="11" s="1"/>
  <c r="AS14" i="11" s="1"/>
  <c r="AV8" i="11"/>
  <c r="AV12" i="11" s="1"/>
  <c r="AU8" i="11"/>
  <c r="AU12" i="11" s="1"/>
  <c r="AT8" i="11"/>
  <c r="AT12" i="11" s="1"/>
  <c r="AS8" i="11"/>
  <c r="AS12" i="11" s="1"/>
  <c r="AT13" i="11" l="1"/>
  <c r="AU13" i="11"/>
  <c r="AS13" i="11"/>
  <c r="AV10" i="11"/>
  <c r="AV14" i="11" s="1"/>
  <c r="AT26" i="11"/>
  <c r="AU26" i="11"/>
  <c r="AV26" i="11"/>
  <c r="AS23" i="11"/>
  <c r="AS27" i="11" s="1"/>
  <c r="AD13" i="11" l="1"/>
  <c r="AF13" i="11" s="1"/>
  <c r="AE13" i="11"/>
  <c r="AG13" i="11" s="1"/>
  <c r="AD14" i="11"/>
  <c r="AF14" i="11" s="1"/>
  <c r="AE14" i="11"/>
  <c r="AG14" i="11" s="1"/>
  <c r="AD32" i="11"/>
  <c r="AF32" i="11" s="1"/>
  <c r="AE32" i="11"/>
  <c r="AG32" i="11" s="1"/>
  <c r="AD33" i="11"/>
  <c r="AF33" i="11" s="1"/>
  <c r="AE33" i="11"/>
  <c r="AE34" i="11" s="1"/>
  <c r="AG34" i="11" s="1"/>
  <c r="AE69" i="11"/>
  <c r="AG69" i="11" s="1"/>
  <c r="AE70" i="11"/>
  <c r="AE71" i="11" s="1"/>
  <c r="AG71" i="11" s="1"/>
  <c r="AD70" i="11"/>
  <c r="AD71" i="11" s="1"/>
  <c r="AF71" i="11" s="1"/>
  <c r="AD69" i="11"/>
  <c r="AF69" i="11" s="1"/>
  <c r="AE15" i="11" l="1"/>
  <c r="AG15" i="11" s="1"/>
  <c r="AD15" i="11"/>
  <c r="AF15" i="11" s="1"/>
  <c r="AG33" i="11"/>
  <c r="AD34" i="11"/>
  <c r="AF34" i="11" s="1"/>
  <c r="AF70" i="11"/>
  <c r="AG70" i="11"/>
  <c r="AD51" i="11"/>
  <c r="AF51" i="11" s="1"/>
  <c r="AE51" i="11"/>
  <c r="AE52" i="11" s="1"/>
  <c r="AG52" i="11" s="1"/>
  <c r="AD50" i="11"/>
  <c r="AF50" i="11" s="1"/>
  <c r="AE50" i="11"/>
  <c r="AG50" i="11" s="1"/>
  <c r="AG51" i="11" l="1"/>
  <c r="AD52" i="11"/>
  <c r="AF52" i="11" s="1"/>
</calcChain>
</file>

<file path=xl/sharedStrings.xml><?xml version="1.0" encoding="utf-8"?>
<sst xmlns="http://schemas.openxmlformats.org/spreadsheetml/2006/main" count="314" uniqueCount="110">
  <si>
    <t>Average</t>
  </si>
  <si>
    <t>GG</t>
  </si>
  <si>
    <t>SD</t>
  </si>
  <si>
    <t>SE</t>
  </si>
  <si>
    <t>Time Ctrl</t>
  </si>
  <si>
    <t>Baseline</t>
  </si>
  <si>
    <t>LTF</t>
  </si>
  <si>
    <t>Apnea-Induced LTF</t>
  </si>
  <si>
    <t>fB</t>
  </si>
  <si>
    <t>Dia</t>
  </si>
  <si>
    <t>N</t>
  </si>
  <si>
    <t>LC</t>
  </si>
  <si>
    <t>ChR2 LTF</t>
  </si>
  <si>
    <t>ChR2 No LTF</t>
  </si>
  <si>
    <t>Off-Target</t>
  </si>
  <si>
    <t>Cont. Ctrl.</t>
  </si>
  <si>
    <t>mCherry</t>
  </si>
  <si>
    <t>ChR2-LTF</t>
  </si>
  <si>
    <t>Cont. Ctrl</t>
  </si>
  <si>
    <t>TH/Fos</t>
  </si>
  <si>
    <t>*</t>
  </si>
  <si>
    <t>**</t>
  </si>
  <si>
    <t>ns</t>
  </si>
  <si>
    <t>Time Ctrl vs Apnea LTF</t>
  </si>
  <si>
    <t>ChR2-LTF vs ChR2-NoLTF</t>
  </si>
  <si>
    <t>p=0.0487</t>
  </si>
  <si>
    <t>ChR2-LTF vs Cont. Ctrl</t>
  </si>
  <si>
    <t>p=0.0069</t>
  </si>
  <si>
    <t>p=0.0404</t>
  </si>
  <si>
    <t>p=0.1387</t>
  </si>
  <si>
    <t>p=0.1949</t>
  </si>
  <si>
    <t>p=0.0.9227</t>
  </si>
  <si>
    <t>p=0.3416</t>
  </si>
  <si>
    <t>p=0.1261</t>
  </si>
  <si>
    <t>p=0.0.6762</t>
  </si>
  <si>
    <t>p=0.1736</t>
  </si>
  <si>
    <t>p=0.1063</t>
  </si>
  <si>
    <t>p=0.3096</t>
  </si>
  <si>
    <t>Time Control</t>
  </si>
  <si>
    <t>p=0.0016</t>
  </si>
  <si>
    <t>StdErr</t>
  </si>
  <si>
    <t>Saline</t>
  </si>
  <si>
    <t>K252a (50um) + Apneas</t>
  </si>
  <si>
    <t>CGS21680 (50um)</t>
  </si>
  <si>
    <t>1uM Teraz after CGS21680 (applied at 15 mins)</t>
  </si>
  <si>
    <t>1uM Teraz after apneas (applied at 15 mins)</t>
  </si>
  <si>
    <t>K252a (10um) + Apneas</t>
  </si>
  <si>
    <t>CGS21680 (25um)</t>
  </si>
  <si>
    <t>ChR2 Stim + 1uM Teraz</t>
  </si>
  <si>
    <t>ETCO2</t>
  </si>
  <si>
    <t>O2 Sat</t>
  </si>
  <si>
    <t>eNpHR + apneas</t>
  </si>
  <si>
    <t>LC Inactivation</t>
  </si>
  <si>
    <t>Stdev</t>
  </si>
  <si>
    <t>Int. LC Stim.</t>
  </si>
  <si>
    <t>Cont. LC Stim.</t>
  </si>
  <si>
    <t>ET-CO2</t>
  </si>
  <si>
    <t>ChR2</t>
  </si>
  <si>
    <t>eNpHR</t>
  </si>
  <si>
    <t>Stderr</t>
  </si>
  <si>
    <t>Fos/TH</t>
  </si>
  <si>
    <t>Cont. Stim.</t>
  </si>
  <si>
    <t>eNpHR + Apneas</t>
  </si>
  <si>
    <t>mCherry + Apneas</t>
  </si>
  <si>
    <t>Fos</t>
  </si>
  <si>
    <t>Time-Matched Control</t>
  </si>
  <si>
    <t>Int. LC Stim. (LTF)</t>
  </si>
  <si>
    <t>Int. LC Stim. (No LTF)</t>
  </si>
  <si>
    <t>During Illumination</t>
  </si>
  <si>
    <t>O2</t>
  </si>
  <si>
    <t>LC Inactivation (eNphR)+apneas</t>
  </si>
  <si>
    <t>mCherry (No Opsins)+apneas</t>
  </si>
  <si>
    <t>ChR2-LTF vs mCherry</t>
  </si>
  <si>
    <t>Figure 1 - Repeated Obstructive Apneas Elicit LTF of Genioglossus Motor Activity</t>
  </si>
  <si>
    <t>mCherry/TH</t>
  </si>
  <si>
    <t>Fos in LC after apnea-induced LTF</t>
  </si>
  <si>
    <t>Figures 2 and 5 - Cell counts of c-Fos, mCherry, and tyrosine hydroxlyase + cells in the LC</t>
  </si>
  <si>
    <t>Figure 4C - Intermittent LC Stimulation increases genioglossus activity over 60 minutes</t>
  </si>
  <si>
    <t>Figure 4D - Intermittent LC stimulation does not affect diaphragm activity</t>
  </si>
  <si>
    <t>Figure 4E - Intermittent LC stimulation does not affect respiratory frequency</t>
  </si>
  <si>
    <t>Figure 4F - Intermittent LC stimulation does not affect blood oxygen saturation</t>
  </si>
  <si>
    <t>Cell counts of c-Fos, mCherry, and tyrosine hydroxlyase + cells in the LC based on groups</t>
  </si>
  <si>
    <t>TH/mCherry</t>
  </si>
  <si>
    <t>TH/mCherry/Fos</t>
  </si>
  <si>
    <t>Figure 3D - Genioglossus EMG decreases during optical LC inhibition</t>
  </si>
  <si>
    <t>Figure 3B - Genioglossus EMG unchanged during optical LC stimulation</t>
  </si>
  <si>
    <t>Figure 6C - Genioglossus EMG decreases during continuous optical stimulation of the LC</t>
  </si>
  <si>
    <t>Figure 6C - Genioglossus EMG unchanged during LC illumination</t>
  </si>
  <si>
    <t>Figure 3E - No differences in other respiratory variables observed during LC manipulations</t>
  </si>
  <si>
    <t>Time</t>
  </si>
  <si>
    <t>Figure 7 - Optical Inactivation of the LC prevents apnea-induced LTF</t>
  </si>
  <si>
    <t>Figure 8D - Terazosin perfusion into XII motor pool abolishes optically-induced LTF</t>
  </si>
  <si>
    <t>Fig. 10A - K252a (50 µM) perfusion into XII motor pool abolishes apnea-induced LTF</t>
  </si>
  <si>
    <t>Fig. 10A - K252a (10 µM) perfusion into XII motor pool abolishes apnea-induced LTF</t>
  </si>
  <si>
    <t>Figure 10B - CGS21680 (50 µM) perfused into XII motor pool induces LTF</t>
  </si>
  <si>
    <t>Figure 10B - CGS21680 (25 µM) perfused into XII motor pool does not induce LTF</t>
  </si>
  <si>
    <t>Figure 9A - Terazosin (1 µM) perfused into XII motor pool abolishes apnea-induced LTF</t>
  </si>
  <si>
    <t>Fig. 11A - Terazosin (1 µM) perfused into XII motor pool abolishes CGS21680 (50 µM)-induced LTF</t>
  </si>
  <si>
    <t xml:space="preserve">Figure 1. Repeated obstructive apneas elicit LTF of the genioglossus motor activity. </t>
  </si>
  <si>
    <t>List of Figures</t>
  </si>
  <si>
    <t xml:space="preserve">Figure 2. c-Fos expression following light-induced manipulation to ChR2- or eNpHR- expressing LC cells. </t>
  </si>
  <si>
    <t xml:space="preserve">Figure 3. Genioglossus motor output decreased during optical LC inactivation. </t>
  </si>
  <si>
    <t xml:space="preserve">Figure 5. LTF requires a minimum LC stimulation threshold. </t>
  </si>
  <si>
    <t xml:space="preserve">Figure 6. Intermittent LC stimulation activates ChR2-expressing LC neurons more than non-ChR2-expressing mCherry neurons or continuous LC stimulation. </t>
  </si>
  <si>
    <t xml:space="preserve">Figure 7. Optical inactivation of the LC prevents apnea-induced LTF. </t>
  </si>
  <si>
    <t>Figure 8. LTF is mediated by α1-adrenergic receptor binding of noradrenaline released from the LC</t>
  </si>
  <si>
    <t xml:space="preserve">Figure 9. Noradrenergic receptor activation is required for maintenance of apnea-induced LTF. </t>
  </si>
  <si>
    <t xml:space="preserve">Figure 10. LTF of inspiratory genioglossus motor output requires neurotrophic signalling cascades in hypoglossal motoneurons. </t>
  </si>
  <si>
    <t xml:space="preserve">Figure 11. Neurotrophin-induced hypoglossal motor facilitation requires continuous noradrenaline receptor activation. </t>
  </si>
  <si>
    <t xml:space="preserve">Figure 4. LTF of genioglossus motor activity is elicited after intermittent optical stimulation of the LC neurons.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</si>
</sst>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</font>
    <font>
      <sz val="10"/>
      <name val="Arial"/>
      <family val="2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3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1" fillId="0" borderId="15" xfId="0" applyFont="1" applyBorder="1"/>
    <xf numFmtId="0" fontId="2" fillId="0" borderId="7" xfId="0" applyFont="1" applyBorder="1"/>
    <xf numFmtId="0" fontId="3" fillId="0" borderId="14" xfId="0" applyFont="1" applyBorder="1"/>
    <xf numFmtId="0" fontId="3" fillId="0" borderId="10" xfId="0" applyFont="1" applyBorder="1"/>
    <xf numFmtId="0" fontId="3" fillId="0" borderId="11" xfId="0" applyFont="1" applyBorder="1"/>
    <xf numFmtId="0" fontId="2" fillId="0" borderId="8" xfId="0" applyFont="1" applyBorder="1"/>
    <xf numFmtId="0" fontId="3" fillId="0" borderId="12" xfId="0" applyFont="1" applyBorder="1"/>
    <xf numFmtId="0" fontId="3" fillId="0" borderId="0" xfId="0" applyFont="1"/>
    <xf numFmtId="0" fontId="3" fillId="0" borderId="4" xfId="0" applyFont="1" applyBorder="1"/>
    <xf numFmtId="0" fontId="2" fillId="0" borderId="9" xfId="0" applyFont="1" applyBorder="1"/>
    <xf numFmtId="0" fontId="3" fillId="0" borderId="13" xfId="0" applyFont="1" applyBorder="1"/>
    <xf numFmtId="0" fontId="3" fillId="0" borderId="5" xfId="0" applyFont="1" applyBorder="1"/>
    <xf numFmtId="0" fontId="3" fillId="0" borderId="6" xfId="0" applyFont="1" applyBorder="1"/>
    <xf numFmtId="0" fontId="0" fillId="0" borderId="1" xfId="0" applyBorder="1"/>
    <xf numFmtId="0" fontId="0" fillId="0" borderId="2" xfId="0" applyBorder="1"/>
    <xf numFmtId="0" fontId="0" fillId="0" borderId="15" xfId="0" applyBorder="1"/>
    <xf numFmtId="0" fontId="1" fillId="0" borderId="14" xfId="0" applyFont="1" applyBorder="1"/>
    <xf numFmtId="0" fontId="1" fillId="0" borderId="12" xfId="0" applyFont="1" applyBorder="1"/>
    <xf numFmtId="0" fontId="1" fillId="0" borderId="13" xfId="0" applyFont="1" applyBorder="1"/>
    <xf numFmtId="0" fontId="0" fillId="2" borderId="2" xfId="0" applyFill="1" applyBorder="1"/>
    <xf numFmtId="0" fontId="5" fillId="0" borderId="0" xfId="0" applyFont="1"/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7" xfId="0" applyFont="1" applyBorder="1"/>
    <xf numFmtId="0" fontId="0" fillId="0" borderId="0" xfId="0" applyBorder="1"/>
    <xf numFmtId="0" fontId="5" fillId="0" borderId="3" xfId="0" applyFont="1" applyBorder="1" applyAlignment="1">
      <alignment horizontal="center"/>
    </xf>
    <xf numFmtId="0" fontId="4" fillId="0" borderId="12" xfId="0" applyFont="1" applyBorder="1"/>
    <xf numFmtId="0" fontId="4" fillId="0" borderId="0" xfId="0" applyFont="1" applyBorder="1"/>
    <xf numFmtId="0" fontId="5" fillId="0" borderId="12" xfId="0" applyFont="1" applyBorder="1"/>
    <xf numFmtId="0" fontId="5" fillId="0" borderId="0" xfId="0" applyFont="1" applyBorder="1"/>
    <xf numFmtId="0" fontId="4" fillId="0" borderId="14" xfId="0" applyFont="1" applyBorder="1"/>
    <xf numFmtId="0" fontId="4" fillId="0" borderId="10" xfId="0" applyFont="1" applyBorder="1"/>
    <xf numFmtId="0" fontId="4" fillId="0" borderId="11" xfId="0" applyFont="1" applyBorder="1"/>
    <xf numFmtId="0" fontId="4" fillId="0" borderId="4" xfId="0" applyFont="1" applyBorder="1"/>
    <xf numFmtId="0" fontId="4" fillId="0" borderId="5" xfId="0" applyFont="1" applyBorder="1"/>
    <xf numFmtId="0" fontId="0" fillId="0" borderId="3" xfId="0" applyBorder="1"/>
    <xf numFmtId="0" fontId="5" fillId="0" borderId="8" xfId="0" applyFont="1" applyBorder="1"/>
    <xf numFmtId="0" fontId="1" fillId="0" borderId="10" xfId="0" applyFont="1" applyBorder="1"/>
    <xf numFmtId="0" fontId="1" fillId="0" borderId="0" xfId="0" applyFont="1" applyFill="1" applyBorder="1"/>
    <xf numFmtId="0" fontId="5" fillId="0" borderId="5" xfId="0" applyFont="1" applyBorder="1"/>
    <xf numFmtId="0" fontId="1" fillId="0" borderId="11" xfId="0" applyFont="1" applyBorder="1"/>
    <xf numFmtId="0" fontId="5" fillId="0" borderId="9" xfId="0" applyFont="1" applyBorder="1"/>
    <xf numFmtId="0" fontId="4" fillId="0" borderId="8" xfId="0" applyFont="1" applyBorder="1"/>
    <xf numFmtId="0" fontId="0" fillId="0" borderId="12" xfId="0" applyFont="1" applyBorder="1"/>
    <xf numFmtId="0" fontId="0" fillId="0" borderId="14" xfId="0" applyFont="1" applyBorder="1"/>
    <xf numFmtId="0" fontId="0" fillId="0" borderId="13" xfId="0" applyFont="1" applyBorder="1"/>
    <xf numFmtId="0" fontId="1" fillId="0" borderId="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6" fillId="0" borderId="0" xfId="0" applyFont="1" applyAlignment="1">
      <alignment horizontal="left" vertical="center" readingOrder="1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Fig. 2B - Equal viral expression across groups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'Fig. 1,2,5'!$M$10:$M$10</c:f>
              <c:strCache>
                <c:ptCount val="1"/>
                <c:pt idx="0">
                  <c:v>mCherry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solidFill>
                <a:schemeClr val="bg1"/>
              </a:solidFill>
              <a:ln w="25400">
                <a:solidFill>
                  <a:schemeClr val="tx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7E12-4B1C-B886-8BD06F638E94}"/>
              </c:ext>
            </c:extLst>
          </c:dPt>
          <c:dPt>
            <c:idx val="1"/>
            <c:invertIfNegative val="0"/>
            <c:bubble3D val="0"/>
            <c:spPr>
              <a:ln w="25400">
                <a:solidFill>
                  <a:schemeClr val="tx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3-7E12-4B1C-B886-8BD06F638E94}"/>
              </c:ext>
            </c:extLst>
          </c:dPt>
          <c:dPt>
            <c:idx val="2"/>
            <c:invertIfNegative val="0"/>
            <c:bubble3D val="0"/>
            <c:spPr>
              <a:solidFill>
                <a:srgbClr val="00B050"/>
              </a:solidFill>
              <a:ln w="25400">
                <a:solidFill>
                  <a:schemeClr val="tx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5-7E12-4B1C-B886-8BD06F638E94}"/>
              </c:ext>
            </c:extLst>
          </c:dPt>
          <c:errBars>
            <c:errBarType val="plus"/>
            <c:errValType val="cust"/>
            <c:noEndCap val="0"/>
            <c:plus>
              <c:numRef>
                <c:f>(#REF!,#REF!,#REF!)</c:f>
                <c:numCache>
                  <c:formatCode>General</c:formatCode>
                  <c:ptCount val="1"/>
                  <c:pt idx="0">
                    <c:v>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ln w="22225">
                <a:solidFill>
                  <a:schemeClr val="tx1"/>
                </a:solidFill>
              </a:ln>
            </c:spPr>
          </c:errBars>
          <c:cat>
            <c:strRef>
              <c:f>'Fig. 1,2,5'!$M$10:$O$10</c:f>
              <c:strCache>
                <c:ptCount val="3"/>
                <c:pt idx="0">
                  <c:v>mCherry</c:v>
                </c:pt>
                <c:pt idx="1">
                  <c:v>ChR2</c:v>
                </c:pt>
                <c:pt idx="2">
                  <c:v>eNpHR</c:v>
                </c:pt>
              </c:strCache>
            </c:strRef>
          </c:cat>
          <c:val>
            <c:numRef>
              <c:f>'Fig. 1,2,5'!$M$23:$O$23</c:f>
              <c:numCache>
                <c:formatCode>General</c:formatCode>
                <c:ptCount val="3"/>
                <c:pt idx="0">
                  <c:v>27.583333333333332</c:v>
                </c:pt>
                <c:pt idx="1">
                  <c:v>21.638889166666669</c:v>
                </c:pt>
                <c:pt idx="2">
                  <c:v>27.595238095238098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E12-4B1C-B886-8BD06F638E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2658048"/>
        <c:axId val="232659584"/>
      </c:barChart>
      <c:catAx>
        <c:axId val="23265804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25400">
            <a:solidFill>
              <a:schemeClr val="tx1"/>
            </a:solidFill>
          </a:ln>
        </c:spPr>
        <c:crossAx val="232659584"/>
        <c:crosses val="autoZero"/>
        <c:auto val="1"/>
        <c:lblAlgn val="ctr"/>
        <c:lblOffset val="100"/>
        <c:noMultiLvlLbl val="0"/>
      </c:catAx>
      <c:valAx>
        <c:axId val="232659584"/>
        <c:scaling>
          <c:orientation val="minMax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# of mCherry+ Cells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noFill/>
          <a:ln w="25400">
            <a:solidFill>
              <a:schemeClr val="tx1"/>
            </a:solidFill>
          </a:ln>
        </c:spPr>
        <c:crossAx val="232658048"/>
        <c:crosses val="autoZero"/>
        <c:crossBetween val="between"/>
        <c:majorUnit val="10"/>
      </c:valAx>
    </c:plotArea>
    <c:plotVisOnly val="1"/>
    <c:dispBlanksAs val="gap"/>
    <c:showDLblsOverMax val="0"/>
  </c:chart>
  <c:txPr>
    <a:bodyPr/>
    <a:lstStyle/>
    <a:p>
      <a:pPr>
        <a:defRPr sz="1200" b="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Fig. 5A - Equal infection in LTF-expressing animals and non-responders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 w="22225">
              <a:solidFill>
                <a:schemeClr val="tx1"/>
              </a:solidFill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bg1">
                  <a:lumMod val="50000"/>
                </a:schemeClr>
              </a:solidFill>
              <a:ln w="2222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B38-4DBA-8E62-C56C8A68C725}"/>
              </c:ext>
            </c:extLst>
          </c:dPt>
          <c:errBars>
            <c:errBarType val="plus"/>
            <c:errValType val="cust"/>
            <c:noEndCap val="0"/>
            <c:plus>
              <c:numRef>
                <c:f>#REF!</c:f>
                <c:numCache>
                  <c:formatCode>General</c:formatCode>
                  <c:ptCount val="2"/>
                  <c:pt idx="0">
                    <c:v>1.4792807728549278</c:v>
                  </c:pt>
                  <c:pt idx="1">
                    <c:v>0.58794473579212758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222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'Fig. 1,2,5'!$M$28:$N$28</c:f>
              <c:strCache>
                <c:ptCount val="2"/>
                <c:pt idx="0">
                  <c:v>ChR2 LTF</c:v>
                </c:pt>
                <c:pt idx="1">
                  <c:v>ChR2 No LTF</c:v>
                </c:pt>
              </c:strCache>
            </c:strRef>
          </c:cat>
          <c:val>
            <c:numRef>
              <c:f>'Fig. 1,2,5'!$M$37:$N$37</c:f>
              <c:numCache>
                <c:formatCode>General</c:formatCode>
                <c:ptCount val="2"/>
                <c:pt idx="0">
                  <c:v>8.9444444444444446</c:v>
                </c:pt>
                <c:pt idx="1">
                  <c:v>6.5555555555555562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B38-4DBA-8E62-C56C8A68C7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99974376"/>
        <c:axId val="99977328"/>
      </c:barChart>
      <c:catAx>
        <c:axId val="99974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977328"/>
        <c:crosses val="autoZero"/>
        <c:auto val="1"/>
        <c:lblAlgn val="ctr"/>
        <c:lblOffset val="100"/>
        <c:noMultiLvlLbl val="0"/>
      </c:catAx>
      <c:valAx>
        <c:axId val="99977328"/>
        <c:scaling>
          <c:orientation val="minMax"/>
          <c:max val="15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# of mCherry/TH+ Cells in the LC</a:t>
                </a:r>
              </a:p>
            </c:rich>
          </c:tx>
          <c:layout>
            <c:manualLayout>
              <c:xMode val="edge"/>
              <c:yMode val="edge"/>
              <c:x val="1.6553068878145082E-2"/>
              <c:y val="0.1603391609947061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974376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Fig. 5B - LTF-expressing animals express more cFos than non-responders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 w="22225">
              <a:solidFill>
                <a:schemeClr val="tx1"/>
              </a:solidFill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bg1">
                  <a:lumMod val="50000"/>
                </a:schemeClr>
              </a:solidFill>
              <a:ln w="2222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DE1-4371-9692-8A09932292C8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1"/>
              </a:solidFill>
              <a:ln w="2222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DE1-4371-9692-8A09932292C8}"/>
              </c:ext>
            </c:extLst>
          </c:dPt>
          <c:errBars>
            <c:errBarType val="plus"/>
            <c:errValType val="cust"/>
            <c:noEndCap val="0"/>
            <c:plus>
              <c:numRef>
                <c:f>(#REF!,#REF!)</c:f>
                <c:numCache>
                  <c:formatCode>General</c:formatCode>
                  <c:ptCount val="1"/>
                  <c:pt idx="0">
                    <c:v>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222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'Fig. 1,2,5'!$M$42:$N$42</c:f>
              <c:strCache>
                <c:ptCount val="2"/>
                <c:pt idx="0">
                  <c:v>Int. LC Stim. (LTF)</c:v>
                </c:pt>
                <c:pt idx="1">
                  <c:v>Int. LC Stim. (No LTF)</c:v>
                </c:pt>
              </c:strCache>
            </c:strRef>
          </c:cat>
          <c:val>
            <c:numRef>
              <c:f>'Fig. 1,2,5'!$M$51:$N$51</c:f>
              <c:numCache>
                <c:formatCode>General</c:formatCode>
                <c:ptCount val="2"/>
                <c:pt idx="0">
                  <c:v>13.333333333333334</c:v>
                </c:pt>
                <c:pt idx="1">
                  <c:v>7.666666666666667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DE1-4371-9692-8A09932292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33251584"/>
        <c:axId val="233253120"/>
      </c:barChart>
      <c:catAx>
        <c:axId val="233251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253120"/>
        <c:crosses val="autoZero"/>
        <c:auto val="1"/>
        <c:lblAlgn val="ctr"/>
        <c:lblOffset val="100"/>
        <c:noMultiLvlLbl val="0"/>
      </c:catAx>
      <c:valAx>
        <c:axId val="23325312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# of cFos/TH+ Cells in the LC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251584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Fig. 2D - Illumination increased cFos in ChR2-expressing LC neurons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bg1"/>
            </a:solidFill>
            <a:ln w="22225">
              <a:solidFill>
                <a:schemeClr val="tx1"/>
              </a:solidFill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1"/>
              </a:solidFill>
              <a:ln w="2222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7DE-486B-BB0C-A8DEE3F51CF5}"/>
              </c:ext>
            </c:extLst>
          </c:dPt>
          <c:dPt>
            <c:idx val="3"/>
            <c:invertIfNegative val="0"/>
            <c:bubble3D val="0"/>
            <c:spPr>
              <a:solidFill>
                <a:schemeClr val="bg1"/>
              </a:solidFill>
              <a:ln w="2222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7DE-486B-BB0C-A8DEE3F51CF5}"/>
              </c:ext>
            </c:extLst>
          </c:dPt>
          <c:errBars>
            <c:errBarType val="plus"/>
            <c:errValType val="cust"/>
            <c:noEndCap val="0"/>
            <c:plus>
              <c:numRef>
                <c:f>'Fig. 1,2,5'!$M$66:$N$66</c:f>
                <c:numCache>
                  <c:formatCode>General</c:formatCode>
                  <c:ptCount val="2"/>
                  <c:pt idx="0">
                    <c:v>2.8480012484391777</c:v>
                  </c:pt>
                  <c:pt idx="1">
                    <c:v>4.2895221179054435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222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'Fig. 1,2,5'!$M$56:$N$56</c:f>
              <c:strCache>
                <c:ptCount val="2"/>
                <c:pt idx="0">
                  <c:v>mCherry</c:v>
                </c:pt>
                <c:pt idx="1">
                  <c:v>ChR2</c:v>
                </c:pt>
              </c:strCache>
            </c:strRef>
          </c:cat>
          <c:val>
            <c:numRef>
              <c:f>'Fig. 1,2,5'!$M$64:$N$64</c:f>
              <c:numCache>
                <c:formatCode>General</c:formatCode>
                <c:ptCount val="2"/>
                <c:pt idx="0">
                  <c:v>11.666666666666666</c:v>
                </c:pt>
                <c:pt idx="1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7DE-486B-BB0C-A8DEE3F51C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13"/>
        <c:overlap val="-27"/>
        <c:axId val="233251584"/>
        <c:axId val="233253120"/>
      </c:barChart>
      <c:catAx>
        <c:axId val="233251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253120"/>
        <c:crosses val="autoZero"/>
        <c:auto val="1"/>
        <c:lblAlgn val="ctr"/>
        <c:lblOffset val="100"/>
        <c:noMultiLvlLbl val="0"/>
      </c:catAx>
      <c:valAx>
        <c:axId val="23325312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# of cFos+ Cells</a:t>
                </a:r>
              </a:p>
            </c:rich>
          </c:tx>
          <c:layout>
            <c:manualLayout>
              <c:xMode val="edge"/>
              <c:yMode val="edge"/>
              <c:x val="2.9175784099197667E-2"/>
              <c:y val="0.2675299962504686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251584"/>
        <c:crosses val="autoZero"/>
        <c:crossBetween val="between"/>
        <c:majorUnit val="25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Fig. 2E - Illumination decreased cFos in eNpHR-expressing LC neurons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bg1"/>
            </a:solidFill>
            <a:ln w="22225">
              <a:solidFill>
                <a:schemeClr val="tx1"/>
              </a:solidFill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rgbClr val="00B050"/>
              </a:solidFill>
              <a:ln w="2222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893-4DF1-9C86-DBF897EF1CCC}"/>
              </c:ext>
            </c:extLst>
          </c:dPt>
          <c:dPt>
            <c:idx val="3"/>
            <c:invertIfNegative val="0"/>
            <c:bubble3D val="0"/>
            <c:spPr>
              <a:solidFill>
                <a:schemeClr val="bg1"/>
              </a:solidFill>
              <a:ln w="2222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893-4DF1-9C86-DBF897EF1CCC}"/>
              </c:ext>
            </c:extLst>
          </c:dPt>
          <c:errBars>
            <c:errBarType val="plus"/>
            <c:errValType val="cust"/>
            <c:noEndCap val="0"/>
            <c:plus>
              <c:numRef>
                <c:f>'Fig. 1,2,5'!$Q$66:$R$66</c:f>
                <c:numCache>
                  <c:formatCode>General</c:formatCode>
                  <c:ptCount val="2"/>
                  <c:pt idx="0">
                    <c:v>2.9890489424308377</c:v>
                  </c:pt>
                  <c:pt idx="1">
                    <c:v>1.1928930493386627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222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'Fig. 1,2,5'!$Q$56:$R$56</c:f>
              <c:strCache>
                <c:ptCount val="2"/>
                <c:pt idx="0">
                  <c:v>mCherry + Apneas</c:v>
                </c:pt>
                <c:pt idx="1">
                  <c:v>eNpHR + Apneas</c:v>
                </c:pt>
              </c:strCache>
            </c:strRef>
          </c:cat>
          <c:val>
            <c:numRef>
              <c:f>'Fig. 1,2,5'!$Q$64:$R$64</c:f>
              <c:numCache>
                <c:formatCode>General</c:formatCode>
                <c:ptCount val="2"/>
                <c:pt idx="0">
                  <c:v>17.208333333333332</c:v>
                </c:pt>
                <c:pt idx="1">
                  <c:v>8.5277777777777786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893-4DF1-9C86-DBF897EF1C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13"/>
        <c:overlap val="-27"/>
        <c:axId val="233251584"/>
        <c:axId val="233253120"/>
      </c:barChart>
      <c:catAx>
        <c:axId val="233251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253120"/>
        <c:crosses val="autoZero"/>
        <c:auto val="1"/>
        <c:lblAlgn val="ctr"/>
        <c:lblOffset val="100"/>
        <c:noMultiLvlLbl val="0"/>
      </c:catAx>
      <c:valAx>
        <c:axId val="23325312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# of cFos+ Cells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251584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Fig. 1C - Repeated obstructive apneas elicit LTF of genioglossus motor activity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'Fig. 1,2,5'!$A$3</c:f>
              <c:strCache>
                <c:ptCount val="1"/>
                <c:pt idx="0">
                  <c:v>Time-Matched Control</c:v>
                </c:pt>
              </c:strCache>
            </c:strRef>
          </c:tx>
          <c:spPr>
            <a:solidFill>
              <a:schemeClr val="tx1"/>
            </a:solidFill>
            <a:ln w="25400"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'Fig. 1,2,5'!$E$3:$E$6</c:f>
                <c:numCache>
                  <c:formatCode>General</c:formatCode>
                  <c:ptCount val="4"/>
                  <c:pt idx="0">
                    <c:v>8.6526359018698304</c:v>
                  </c:pt>
                  <c:pt idx="1">
                    <c:v>8.6539063311176214</c:v>
                  </c:pt>
                  <c:pt idx="2">
                    <c:v>9.1512223705201556</c:v>
                  </c:pt>
                  <c:pt idx="3">
                    <c:v>8.4402425875370302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222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numRef>
              <c:f>'Fig. 1,2,5'!$B$7:$B$10</c:f>
              <c:numCache>
                <c:formatCode>General</c:formatCode>
                <c:ptCount val="4"/>
                <c:pt idx="0">
                  <c:v>15</c:v>
                </c:pt>
                <c:pt idx="1">
                  <c:v>30</c:v>
                </c:pt>
                <c:pt idx="2">
                  <c:v>45</c:v>
                </c:pt>
                <c:pt idx="3">
                  <c:v>60</c:v>
                </c:pt>
              </c:numCache>
            </c:numRef>
          </c:cat>
          <c:val>
            <c:numRef>
              <c:f>'Fig. 1,2,5'!$C$3:$C$6</c:f>
              <c:numCache>
                <c:formatCode>General</c:formatCode>
                <c:ptCount val="4"/>
                <c:pt idx="0">
                  <c:v>94.974756940697304</c:v>
                </c:pt>
                <c:pt idx="1">
                  <c:v>87.108533040388309</c:v>
                </c:pt>
                <c:pt idx="2">
                  <c:v>76.601604826948375</c:v>
                </c:pt>
                <c:pt idx="3">
                  <c:v>79.881062397728911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25A-4F3E-BAB7-42A15CC3573E}"/>
            </c:ext>
          </c:extLst>
        </c:ser>
        <c:ser>
          <c:idx val="1"/>
          <c:order val="1"/>
          <c:tx>
            <c:strRef>
              <c:f>'Fig. 1,2,5'!$A$7</c:f>
              <c:strCache>
                <c:ptCount val="1"/>
                <c:pt idx="0">
                  <c:v>LTF</c:v>
                </c:pt>
              </c:strCache>
            </c:strRef>
          </c:tx>
          <c:spPr>
            <a:solidFill>
              <a:sysClr val="window" lastClr="FFFFFF"/>
            </a:solidFill>
            <a:ln w="25400"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'Fig. 1,2,5'!$E$7:$E$10</c:f>
                <c:numCache>
                  <c:formatCode>General</c:formatCode>
                  <c:ptCount val="4"/>
                  <c:pt idx="0">
                    <c:v>13.71908420882213</c:v>
                  </c:pt>
                  <c:pt idx="1">
                    <c:v>13.985233447272854</c:v>
                  </c:pt>
                  <c:pt idx="2">
                    <c:v>9.6347190986378042</c:v>
                  </c:pt>
                  <c:pt idx="3">
                    <c:v>17.685874652028641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222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numRef>
              <c:f>'Fig. 1,2,5'!$B$7:$B$10</c:f>
              <c:numCache>
                <c:formatCode>General</c:formatCode>
                <c:ptCount val="4"/>
                <c:pt idx="0">
                  <c:v>15</c:v>
                </c:pt>
                <c:pt idx="1">
                  <c:v>30</c:v>
                </c:pt>
                <c:pt idx="2">
                  <c:v>45</c:v>
                </c:pt>
                <c:pt idx="3">
                  <c:v>60</c:v>
                </c:pt>
              </c:numCache>
            </c:numRef>
          </c:cat>
          <c:val>
            <c:numRef>
              <c:f>'Fig. 1,2,5'!$C$7:$C$10</c:f>
              <c:numCache>
                <c:formatCode>General</c:formatCode>
                <c:ptCount val="4"/>
                <c:pt idx="0">
                  <c:v>145.71127730296078</c:v>
                </c:pt>
                <c:pt idx="1">
                  <c:v>170.66346483018705</c:v>
                </c:pt>
                <c:pt idx="2">
                  <c:v>161.9366670356595</c:v>
                </c:pt>
                <c:pt idx="3">
                  <c:v>196.20046126346043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25A-4F3E-BAB7-42A15CC357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7"/>
        <c:axId val="1945686543"/>
        <c:axId val="1945687023"/>
      </c:barChart>
      <c:catAx>
        <c:axId val="194568654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Time (min) post-apneas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5687023"/>
        <c:crosses val="autoZero"/>
        <c:auto val="1"/>
        <c:lblAlgn val="ctr"/>
        <c:lblOffset val="100"/>
        <c:noMultiLvlLbl val="0"/>
      </c:catAx>
      <c:valAx>
        <c:axId val="1945687023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∫GG EMG (% Baseline)</a:t>
                </a:r>
              </a:p>
            </c:rich>
          </c:tx>
          <c:layout>
            <c:manualLayout>
              <c:xMode val="edge"/>
              <c:yMode val="edge"/>
              <c:x val="2.185792349726776E-2"/>
              <c:y val="0.3952148673763388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56865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 baseline="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Fig.</a:t>
            </a:r>
            <a:r>
              <a:rPr lang="en-CA" baseline="0"/>
              <a:t> 1F - </a:t>
            </a:r>
            <a:r>
              <a:rPr lang="en-CA"/>
              <a:t>Repeated obstructive apneas does</a:t>
            </a:r>
            <a:r>
              <a:rPr lang="en-CA" baseline="0"/>
              <a:t> not influence diaphragm</a:t>
            </a:r>
            <a:r>
              <a:rPr lang="en-CA"/>
              <a:t> activity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'Fig. 1,2,5'!$A$3</c:f>
              <c:strCache>
                <c:ptCount val="1"/>
                <c:pt idx="0">
                  <c:v>Time-Matched Control</c:v>
                </c:pt>
              </c:strCache>
            </c:strRef>
          </c:tx>
          <c:spPr>
            <a:solidFill>
              <a:schemeClr val="tx1"/>
            </a:solidFill>
            <a:ln w="25400"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'Fig. 1,2,5'!$E$12:$E$15</c:f>
                <c:numCache>
                  <c:formatCode>General</c:formatCode>
                  <c:ptCount val="4"/>
                  <c:pt idx="0">
                    <c:v>2.7081340609813074</c:v>
                  </c:pt>
                  <c:pt idx="1">
                    <c:v>3.094783346816671</c:v>
                  </c:pt>
                  <c:pt idx="2">
                    <c:v>2.6422950842037021</c:v>
                  </c:pt>
                  <c:pt idx="3">
                    <c:v>3.8131010889979953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222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numRef>
              <c:f>'Fig. 1,2,5'!$B$7:$B$10</c:f>
              <c:numCache>
                <c:formatCode>General</c:formatCode>
                <c:ptCount val="4"/>
                <c:pt idx="0">
                  <c:v>15</c:v>
                </c:pt>
                <c:pt idx="1">
                  <c:v>30</c:v>
                </c:pt>
                <c:pt idx="2">
                  <c:v>45</c:v>
                </c:pt>
                <c:pt idx="3">
                  <c:v>60</c:v>
                </c:pt>
              </c:numCache>
            </c:numRef>
          </c:cat>
          <c:val>
            <c:numRef>
              <c:f>'Fig. 1,2,5'!$C$12:$C$15</c:f>
              <c:numCache>
                <c:formatCode>General</c:formatCode>
                <c:ptCount val="4"/>
                <c:pt idx="0">
                  <c:v>99.335544620524303</c:v>
                </c:pt>
                <c:pt idx="1">
                  <c:v>98.231240126215383</c:v>
                </c:pt>
                <c:pt idx="2">
                  <c:v>92.673991953755745</c:v>
                </c:pt>
                <c:pt idx="3">
                  <c:v>89.148850980086777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7E-4879-8CAE-D00872717E6F}"/>
            </c:ext>
          </c:extLst>
        </c:ser>
        <c:ser>
          <c:idx val="1"/>
          <c:order val="1"/>
          <c:tx>
            <c:strRef>
              <c:f>'Fig. 1,2,5'!$A$7</c:f>
              <c:strCache>
                <c:ptCount val="1"/>
                <c:pt idx="0">
                  <c:v>LTF</c:v>
                </c:pt>
              </c:strCache>
            </c:strRef>
          </c:tx>
          <c:spPr>
            <a:solidFill>
              <a:sysClr val="window" lastClr="FFFFFF"/>
            </a:solidFill>
            <a:ln w="25400"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'Fig. 1,2,5'!$E$16:$E$19</c:f>
                <c:numCache>
                  <c:formatCode>General</c:formatCode>
                  <c:ptCount val="4"/>
                  <c:pt idx="0">
                    <c:v>4.6123450006132778</c:v>
                  </c:pt>
                  <c:pt idx="1">
                    <c:v>4.5118365955011033</c:v>
                  </c:pt>
                  <c:pt idx="2">
                    <c:v>4.4782406065003695</c:v>
                  </c:pt>
                  <c:pt idx="3">
                    <c:v>4.8464311828129265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222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numRef>
              <c:f>'Fig. 1,2,5'!$B$7:$B$10</c:f>
              <c:numCache>
                <c:formatCode>General</c:formatCode>
                <c:ptCount val="4"/>
                <c:pt idx="0">
                  <c:v>15</c:v>
                </c:pt>
                <c:pt idx="1">
                  <c:v>30</c:v>
                </c:pt>
                <c:pt idx="2">
                  <c:v>45</c:v>
                </c:pt>
                <c:pt idx="3">
                  <c:v>60</c:v>
                </c:pt>
              </c:numCache>
            </c:numRef>
          </c:cat>
          <c:val>
            <c:numRef>
              <c:f>'Fig. 1,2,5'!$C$16:$C$19</c:f>
              <c:numCache>
                <c:formatCode>General</c:formatCode>
                <c:ptCount val="4"/>
                <c:pt idx="0">
                  <c:v>87.441745334134652</c:v>
                </c:pt>
                <c:pt idx="1">
                  <c:v>84.331559902965708</c:v>
                </c:pt>
                <c:pt idx="2">
                  <c:v>83.759558878210584</c:v>
                </c:pt>
                <c:pt idx="3">
                  <c:v>82.714587642206297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C7E-4879-8CAE-D00872717E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7"/>
        <c:axId val="1945686543"/>
        <c:axId val="1945687023"/>
      </c:barChart>
      <c:catAx>
        <c:axId val="194568654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Time (min) post-apneas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5687023"/>
        <c:crosses val="autoZero"/>
        <c:auto val="1"/>
        <c:lblAlgn val="ctr"/>
        <c:lblOffset val="100"/>
        <c:noMultiLvlLbl val="0"/>
      </c:catAx>
      <c:valAx>
        <c:axId val="1945687023"/>
        <c:scaling>
          <c:orientation val="minMax"/>
          <c:max val="1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∫Dia EMG (% Baseline)</a:t>
                </a:r>
              </a:p>
            </c:rich>
          </c:tx>
          <c:layout>
            <c:manualLayout>
              <c:xMode val="edge"/>
              <c:yMode val="edge"/>
              <c:x val="2.185792349726776E-2"/>
              <c:y val="0.3952148673763388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56865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 baseline="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Fig.</a:t>
            </a:r>
            <a:r>
              <a:rPr lang="en-CA" baseline="0"/>
              <a:t> 1G - </a:t>
            </a:r>
            <a:r>
              <a:rPr lang="en-CA"/>
              <a:t>Repeated obstructive apneas does</a:t>
            </a:r>
            <a:r>
              <a:rPr lang="en-CA" baseline="0"/>
              <a:t> not influence respirtatory frequency</a:t>
            </a:r>
            <a:endParaRPr lang="en-C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'Fig. 1,2,5'!$A$3</c:f>
              <c:strCache>
                <c:ptCount val="1"/>
                <c:pt idx="0">
                  <c:v>Time-Matched Control</c:v>
                </c:pt>
              </c:strCache>
            </c:strRef>
          </c:tx>
          <c:spPr>
            <a:solidFill>
              <a:schemeClr val="tx1"/>
            </a:solidFill>
            <a:ln w="25400"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'Fig. 1,2,5'!$E$21:$E$24</c:f>
                <c:numCache>
                  <c:formatCode>General</c:formatCode>
                  <c:ptCount val="4"/>
                  <c:pt idx="0">
                    <c:v>3.0669916324473028</c:v>
                  </c:pt>
                  <c:pt idx="1">
                    <c:v>3.0606201101742605</c:v>
                  </c:pt>
                  <c:pt idx="2">
                    <c:v>3.1568239937739357</c:v>
                  </c:pt>
                  <c:pt idx="3">
                    <c:v>2.2125087643492098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222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numRef>
              <c:f>'Fig. 1,2,5'!$B$7:$B$10</c:f>
              <c:numCache>
                <c:formatCode>General</c:formatCode>
                <c:ptCount val="4"/>
                <c:pt idx="0">
                  <c:v>15</c:v>
                </c:pt>
                <c:pt idx="1">
                  <c:v>30</c:v>
                </c:pt>
                <c:pt idx="2">
                  <c:v>45</c:v>
                </c:pt>
                <c:pt idx="3">
                  <c:v>60</c:v>
                </c:pt>
              </c:numCache>
            </c:numRef>
          </c:cat>
          <c:val>
            <c:numRef>
              <c:f>'Fig. 1,2,5'!$C$21:$C$24</c:f>
              <c:numCache>
                <c:formatCode>General</c:formatCode>
                <c:ptCount val="4"/>
                <c:pt idx="0">
                  <c:v>96.791994410443877</c:v>
                </c:pt>
                <c:pt idx="1">
                  <c:v>98.47299305359752</c:v>
                </c:pt>
                <c:pt idx="2">
                  <c:v>98.507256438987028</c:v>
                </c:pt>
                <c:pt idx="3">
                  <c:v>99.881619358588651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05A-4D30-AD52-9AB4890C445C}"/>
            </c:ext>
          </c:extLst>
        </c:ser>
        <c:ser>
          <c:idx val="1"/>
          <c:order val="1"/>
          <c:tx>
            <c:strRef>
              <c:f>'Fig. 1,2,5'!$A$7</c:f>
              <c:strCache>
                <c:ptCount val="1"/>
                <c:pt idx="0">
                  <c:v>LTF</c:v>
                </c:pt>
              </c:strCache>
            </c:strRef>
          </c:tx>
          <c:spPr>
            <a:solidFill>
              <a:sysClr val="window" lastClr="FFFFFF"/>
            </a:solidFill>
            <a:ln w="25400">
              <a:solidFill>
                <a:sysClr val="windowText" lastClr="000000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'Fig. 1,2,5'!$E$25:$E$28</c:f>
                <c:numCache>
                  <c:formatCode>General</c:formatCode>
                  <c:ptCount val="4"/>
                  <c:pt idx="0">
                    <c:v>3.5043597578046723</c:v>
                  </c:pt>
                  <c:pt idx="1">
                    <c:v>3.8972677640944733</c:v>
                  </c:pt>
                  <c:pt idx="2">
                    <c:v>3.9816882185320224</c:v>
                  </c:pt>
                  <c:pt idx="3">
                    <c:v>4.0340480003243693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222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numRef>
              <c:f>'Fig. 1,2,5'!$B$7:$B$10</c:f>
              <c:numCache>
                <c:formatCode>General</c:formatCode>
                <c:ptCount val="4"/>
                <c:pt idx="0">
                  <c:v>15</c:v>
                </c:pt>
                <c:pt idx="1">
                  <c:v>30</c:v>
                </c:pt>
                <c:pt idx="2">
                  <c:v>45</c:v>
                </c:pt>
                <c:pt idx="3">
                  <c:v>60</c:v>
                </c:pt>
              </c:numCache>
            </c:numRef>
          </c:cat>
          <c:val>
            <c:numRef>
              <c:f>'Fig. 1,2,5'!$C$25:$C$28</c:f>
              <c:numCache>
                <c:formatCode>General</c:formatCode>
                <c:ptCount val="4"/>
                <c:pt idx="0">
                  <c:v>87.054423813702201</c:v>
                </c:pt>
                <c:pt idx="1">
                  <c:v>83.362260708252322</c:v>
                </c:pt>
                <c:pt idx="2">
                  <c:v>82.261410331529405</c:v>
                </c:pt>
                <c:pt idx="3">
                  <c:v>83.049715501625116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05A-4D30-AD52-9AB4890C44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7"/>
        <c:axId val="1945686543"/>
        <c:axId val="1945687023"/>
      </c:barChart>
      <c:catAx>
        <c:axId val="194568654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Time (min) post-apneas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5687023"/>
        <c:crosses val="autoZero"/>
        <c:auto val="1"/>
        <c:lblAlgn val="ctr"/>
        <c:lblOffset val="100"/>
        <c:noMultiLvlLbl val="0"/>
      </c:catAx>
      <c:valAx>
        <c:axId val="1945687023"/>
        <c:scaling>
          <c:orientation val="minMax"/>
          <c:max val="1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Respiratory Frequency</a:t>
                </a:r>
                <a:br>
                  <a:rPr lang="en-CA"/>
                </a:br>
                <a:r>
                  <a:rPr lang="en-CA"/>
                  <a:t> (% Baseline)</a:t>
                </a:r>
              </a:p>
            </c:rich>
          </c:tx>
          <c:layout>
            <c:manualLayout>
              <c:xMode val="edge"/>
              <c:yMode val="edge"/>
              <c:x val="2.185792349726776E-2"/>
              <c:y val="0.3952148673763388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56865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 baseline="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Fig. 4C - Intermittent LC Stimulation Increased Genioglossus Activity over 60 minutes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'Fig. 3,4,6'!$A$3</c:f>
              <c:strCache>
                <c:ptCount val="1"/>
                <c:pt idx="0">
                  <c:v>ChR2 LTF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errBars>
            <c:errBarType val="plus"/>
            <c:errValType val="cust"/>
            <c:noEndCap val="0"/>
            <c:plus>
              <c:numLit>
                <c:formatCode>General</c:formatCode>
                <c:ptCount val="5"/>
                <c:pt idx="0">
                  <c:v>1.1990746932907232</c:v>
                </c:pt>
                <c:pt idx="1">
                  <c:v>16.070258768378018</c:v>
                </c:pt>
                <c:pt idx="2">
                  <c:v>8.9102309640740032</c:v>
                </c:pt>
                <c:pt idx="3">
                  <c:v>9.1949491095099312</c:v>
                </c:pt>
                <c:pt idx="4">
                  <c:v>9.5713026598037185</c:v>
                </c:pt>
              </c:numLit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numRef>
              <c:f>'Fig. 3,4,6'!$B$3:$B$6</c:f>
              <c:numCache>
                <c:formatCode>General</c:formatCode>
                <c:ptCount val="4"/>
                <c:pt idx="0">
                  <c:v>15</c:v>
                </c:pt>
                <c:pt idx="1">
                  <c:v>30</c:v>
                </c:pt>
                <c:pt idx="2">
                  <c:v>45</c:v>
                </c:pt>
                <c:pt idx="3">
                  <c:v>60</c:v>
                </c:pt>
              </c:numCache>
            </c:numRef>
          </c:cat>
          <c:val>
            <c:numRef>
              <c:f>'Fig. 3,4,6'!$C$3:$C$6</c:f>
              <c:numCache>
                <c:formatCode>General</c:formatCode>
                <c:ptCount val="4"/>
                <c:pt idx="0">
                  <c:v>105.61976835497234</c:v>
                </c:pt>
                <c:pt idx="1">
                  <c:v>117.83583769806492</c:v>
                </c:pt>
                <c:pt idx="2">
                  <c:v>131.18722102384348</c:v>
                </c:pt>
                <c:pt idx="3">
                  <c:v>141.72410284730134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CC-4CB2-9628-508653E6480E}"/>
            </c:ext>
          </c:extLst>
        </c:ser>
        <c:ser>
          <c:idx val="2"/>
          <c:order val="1"/>
          <c:tx>
            <c:strRef>
              <c:f>'Fig. 3,4,6'!$A$7</c:f>
              <c:strCache>
                <c:ptCount val="1"/>
                <c:pt idx="0">
                  <c:v>Off-Target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</c:spPr>
          <c:invertIfNegative val="0"/>
          <c:errBars>
            <c:errBarType val="plus"/>
            <c:errValType val="cust"/>
            <c:noEndCap val="0"/>
            <c:plus>
              <c:numLit>
                <c:formatCode>General</c:formatCode>
                <c:ptCount val="5"/>
                <c:pt idx="0">
                  <c:v>3.4304273954856983</c:v>
                </c:pt>
                <c:pt idx="1">
                  <c:v>11.456577183032516</c:v>
                </c:pt>
                <c:pt idx="2">
                  <c:v>9.4988068025475663</c:v>
                </c:pt>
                <c:pt idx="3">
                  <c:v>2.8590145033226384</c:v>
                </c:pt>
                <c:pt idx="4">
                  <c:v>6.9245862861080552</c:v>
                </c:pt>
              </c:numLit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numRef>
              <c:f>'Fig. 3,4,6'!$B$3:$B$6</c:f>
              <c:numCache>
                <c:formatCode>General</c:formatCode>
                <c:ptCount val="4"/>
                <c:pt idx="0">
                  <c:v>15</c:v>
                </c:pt>
                <c:pt idx="1">
                  <c:v>30</c:v>
                </c:pt>
                <c:pt idx="2">
                  <c:v>45</c:v>
                </c:pt>
                <c:pt idx="3">
                  <c:v>60</c:v>
                </c:pt>
              </c:numCache>
            </c:numRef>
          </c:cat>
          <c:val>
            <c:numRef>
              <c:f>'Fig. 3,4,6'!$C$7:$C$10</c:f>
              <c:numCache>
                <c:formatCode>General</c:formatCode>
                <c:ptCount val="4"/>
                <c:pt idx="0">
                  <c:v>92.568339771635962</c:v>
                </c:pt>
                <c:pt idx="1">
                  <c:v>92.020577238751557</c:v>
                </c:pt>
                <c:pt idx="2">
                  <c:v>95.209110353316447</c:v>
                </c:pt>
                <c:pt idx="3">
                  <c:v>93.41312972728285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4CC-4CB2-9628-508653E648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9088384"/>
        <c:axId val="197267456"/>
      </c:barChart>
      <c:catAx>
        <c:axId val="199088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Time (min) post-intervention</a:t>
                </a: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crossAx val="197267456"/>
        <c:crosses val="autoZero"/>
        <c:auto val="1"/>
        <c:lblAlgn val="ctr"/>
        <c:lblOffset val="100"/>
        <c:noMultiLvlLbl val="0"/>
      </c:catAx>
      <c:valAx>
        <c:axId val="197267456"/>
        <c:scaling>
          <c:orientation val="minMax"/>
          <c:max val="20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∫GG EMG (% Baseline)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99088384"/>
        <c:crosses val="autoZero"/>
        <c:crossBetween val="between"/>
        <c:majorUnit val="50"/>
      </c:valAx>
    </c:plotArea>
    <c:legend>
      <c:legendPos val="t"/>
      <c:overlay val="0"/>
    </c:legend>
    <c:plotVisOnly val="1"/>
    <c:dispBlanksAs val="gap"/>
    <c:showDLblsOverMax val="0"/>
  </c:chart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Fig.</a:t>
            </a:r>
            <a:r>
              <a:rPr lang="en-CA" baseline="0"/>
              <a:t> 3D - </a:t>
            </a:r>
            <a:r>
              <a:rPr lang="en-CA"/>
              <a:t>Genioglossus EMG decreases during optical LC inhibition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 w="25400">
              <a:solidFill>
                <a:schemeClr val="tx1"/>
              </a:solidFill>
            </a:ln>
          </c:spPr>
          <c:invertIfNegative val="0"/>
          <c:dPt>
            <c:idx val="1"/>
            <c:invertIfNegative val="0"/>
            <c:bubble3D val="0"/>
            <c:spPr>
              <a:noFill/>
              <a:ln w="25400">
                <a:solidFill>
                  <a:schemeClr val="tx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CF81-4755-94AA-DA5819DB6387}"/>
              </c:ext>
            </c:extLst>
          </c:dPt>
          <c:errBars>
            <c:errBarType val="plus"/>
            <c:errValType val="cust"/>
            <c:noEndCap val="0"/>
            <c:plus>
              <c:numRef>
                <c:f>#REF!</c:f>
                <c:numCache>
                  <c:formatCode>General</c:formatCode>
                  <c:ptCount val="2"/>
                  <c:pt idx="0">
                    <c:v>0</c:v>
                  </c:pt>
                  <c:pt idx="1">
                    <c:v>7.3729051907132543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ln w="25400"/>
            </c:spPr>
          </c:errBars>
          <c:cat>
            <c:strRef>
              <c:f>'Fig. 3,4,6'!$AD$2:$AE$2</c:f>
              <c:strCache>
                <c:ptCount val="2"/>
                <c:pt idx="0">
                  <c:v>Baseline</c:v>
                </c:pt>
                <c:pt idx="1">
                  <c:v>During Illumination</c:v>
                </c:pt>
              </c:strCache>
            </c:strRef>
          </c:cat>
          <c:val>
            <c:numRef>
              <c:f>'Fig. 3,4,6'!$AF$13:$AG$13</c:f>
              <c:numCache>
                <c:formatCode>General</c:formatCode>
                <c:ptCount val="2"/>
                <c:pt idx="0">
                  <c:v>100</c:v>
                </c:pt>
                <c:pt idx="1">
                  <c:v>81.523467777777782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F81-4755-94AA-DA5819DB63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1092608"/>
        <c:axId val="81094144"/>
      </c:barChart>
      <c:catAx>
        <c:axId val="8109260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25400">
            <a:solidFill>
              <a:schemeClr val="tx1"/>
            </a:solidFill>
          </a:ln>
        </c:spPr>
        <c:crossAx val="81094144"/>
        <c:crosses val="autoZero"/>
        <c:auto val="1"/>
        <c:lblAlgn val="ctr"/>
        <c:lblOffset val="100"/>
        <c:noMultiLvlLbl val="0"/>
      </c:catAx>
      <c:valAx>
        <c:axId val="81094144"/>
        <c:scaling>
          <c:orientation val="minMax"/>
          <c:max val="150"/>
          <c:min val="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∫GG EMG (% Baseline)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 w="25400">
            <a:solidFill>
              <a:schemeClr val="tx1"/>
            </a:solidFill>
          </a:ln>
        </c:spPr>
        <c:crossAx val="81092608"/>
        <c:crosses val="autoZero"/>
        <c:crossBetween val="between"/>
        <c:majorUnit val="50"/>
      </c:valAx>
    </c:plotArea>
    <c:plotVisOnly val="1"/>
    <c:dispBlanksAs val="gap"/>
    <c:showDLblsOverMax val="0"/>
  </c:chart>
  <c:txPr>
    <a:bodyPr/>
    <a:lstStyle/>
    <a:p>
      <a:pPr>
        <a:defRPr sz="12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Fig. 3B - Genioglossus EMG unchanged during optical LC stimulation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 w="25400">
              <a:solidFill>
                <a:schemeClr val="tx1"/>
              </a:solidFill>
            </a:ln>
          </c:spPr>
          <c:invertIfNegative val="0"/>
          <c:dPt>
            <c:idx val="1"/>
            <c:invertIfNegative val="0"/>
            <c:bubble3D val="0"/>
            <c:spPr>
              <a:solidFill>
                <a:schemeClr val="bg1"/>
              </a:solidFill>
              <a:ln w="25400">
                <a:solidFill>
                  <a:schemeClr val="tx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BC90-4ABD-B05F-86E7C664C6F4}"/>
              </c:ext>
            </c:extLst>
          </c:dPt>
          <c:errBars>
            <c:errBarType val="plus"/>
            <c:errValType val="cust"/>
            <c:noEndCap val="0"/>
            <c:plus>
              <c:numRef>
                <c:f>#REF!</c:f>
                <c:numCache>
                  <c:formatCode>General</c:formatCode>
                  <c:ptCount val="2"/>
                  <c:pt idx="0">
                    <c:v>0</c:v>
                  </c:pt>
                  <c:pt idx="1">
                    <c:v>9.5833204676410624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ln w="25400"/>
            </c:spPr>
          </c:errBars>
          <c:cat>
            <c:strRef>
              <c:f>'Fig. 3,4,6'!$AD$19:$AE$19</c:f>
              <c:strCache>
                <c:ptCount val="2"/>
                <c:pt idx="0">
                  <c:v>Baseline</c:v>
                </c:pt>
                <c:pt idx="1">
                  <c:v>During Illumination</c:v>
                </c:pt>
              </c:strCache>
            </c:strRef>
          </c:cat>
          <c:val>
            <c:numRef>
              <c:f>'Fig. 3,4,6'!$AF$32:$AG$32</c:f>
              <c:numCache>
                <c:formatCode>General</c:formatCode>
                <c:ptCount val="2"/>
                <c:pt idx="0">
                  <c:v>100</c:v>
                </c:pt>
                <c:pt idx="1">
                  <c:v>83.233263636363617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C90-4ABD-B05F-86E7C664C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1131776"/>
        <c:axId val="81154048"/>
      </c:barChart>
      <c:catAx>
        <c:axId val="811317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25400">
            <a:solidFill>
              <a:schemeClr val="tx1"/>
            </a:solidFill>
          </a:ln>
        </c:spPr>
        <c:crossAx val="81154048"/>
        <c:crosses val="autoZero"/>
        <c:auto val="1"/>
        <c:lblAlgn val="ctr"/>
        <c:lblOffset val="100"/>
        <c:noMultiLvlLbl val="0"/>
      </c:catAx>
      <c:valAx>
        <c:axId val="81154048"/>
        <c:scaling>
          <c:orientation val="minMax"/>
          <c:max val="15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∫GG EMG (% Baseline)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 w="25400">
            <a:solidFill>
              <a:schemeClr val="tx1"/>
            </a:solidFill>
          </a:ln>
        </c:spPr>
        <c:crossAx val="81131776"/>
        <c:crosses val="autoZero"/>
        <c:crossBetween val="between"/>
        <c:majorUnit val="50"/>
      </c:valAx>
    </c:plotArea>
    <c:plotVisOnly val="1"/>
    <c:dispBlanksAs val="gap"/>
    <c:showDLblsOverMax val="0"/>
  </c:chart>
  <c:txPr>
    <a:bodyPr/>
    <a:lstStyle/>
    <a:p>
      <a:pPr>
        <a:defRPr sz="12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Fig. 6C - Genioglossus EMG decreases during continuous optical stimulation of the LC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 w="25400">
              <a:solidFill>
                <a:schemeClr val="tx1"/>
              </a:solidFill>
            </a:ln>
          </c:spPr>
          <c:invertIfNegative val="0"/>
          <c:dPt>
            <c:idx val="1"/>
            <c:invertIfNegative val="0"/>
            <c:bubble3D val="0"/>
            <c:spPr>
              <a:solidFill>
                <a:schemeClr val="bg1"/>
              </a:solidFill>
              <a:ln w="25400">
                <a:solidFill>
                  <a:schemeClr val="tx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6848-442F-9853-4F3C5F77E6EA}"/>
              </c:ext>
            </c:extLst>
          </c:dPt>
          <c:errBars>
            <c:errBarType val="plus"/>
            <c:errValType val="cust"/>
            <c:noEndCap val="0"/>
            <c:plus>
              <c:numRef>
                <c:f>'Fig. 3,4,6'!$AF$52:$AG$52</c:f>
                <c:numCache>
                  <c:formatCode>General</c:formatCode>
                  <c:ptCount val="2"/>
                  <c:pt idx="0">
                    <c:v>0</c:v>
                  </c:pt>
                  <c:pt idx="1">
                    <c:v>8.6075416001045397</c:v>
                  </c:pt>
                </c:numCache>
              </c:numRef>
            </c:plus>
            <c:minus>
              <c:numRef>
                <c:f>'Fig. 3,4,6'!$AF$52:$AG$52</c:f>
                <c:numCache>
                  <c:formatCode>General</c:formatCode>
                  <c:ptCount val="2"/>
                  <c:pt idx="0">
                    <c:v>0</c:v>
                  </c:pt>
                  <c:pt idx="1">
                    <c:v>8.6075416001045397</c:v>
                  </c:pt>
                </c:numCache>
              </c:numRef>
            </c:minus>
            <c:spPr>
              <a:ln w="25400"/>
            </c:spPr>
          </c:errBars>
          <c:cat>
            <c:strRef>
              <c:f>'Fig. 3,4,6'!$AD$39:$AE$39</c:f>
              <c:strCache>
                <c:ptCount val="2"/>
                <c:pt idx="0">
                  <c:v>Baseline</c:v>
                </c:pt>
                <c:pt idx="1">
                  <c:v>During Illumination</c:v>
                </c:pt>
              </c:strCache>
            </c:strRef>
          </c:cat>
          <c:val>
            <c:numRef>
              <c:f>'Fig. 3,4,6'!$AF$50:$AG$50</c:f>
              <c:numCache>
                <c:formatCode>General</c:formatCode>
                <c:ptCount val="2"/>
                <c:pt idx="0">
                  <c:v>100</c:v>
                </c:pt>
                <c:pt idx="1">
                  <c:v>70.579447968684377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848-442F-9853-4F3C5F77E6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0369792"/>
        <c:axId val="170371328"/>
      </c:barChart>
      <c:catAx>
        <c:axId val="17036979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25400">
            <a:solidFill>
              <a:schemeClr val="tx1"/>
            </a:solidFill>
          </a:ln>
        </c:spPr>
        <c:crossAx val="170371328"/>
        <c:crosses val="autoZero"/>
        <c:auto val="1"/>
        <c:lblAlgn val="ctr"/>
        <c:lblOffset val="100"/>
        <c:noMultiLvlLbl val="0"/>
      </c:catAx>
      <c:valAx>
        <c:axId val="170371328"/>
        <c:scaling>
          <c:orientation val="minMax"/>
          <c:max val="15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∫GG EMG (% Baseline)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 w="25400">
            <a:solidFill>
              <a:schemeClr val="tx1"/>
            </a:solidFill>
          </a:ln>
        </c:spPr>
        <c:crossAx val="170369792"/>
        <c:crosses val="autoZero"/>
        <c:crossBetween val="between"/>
        <c:majorUnit val="50"/>
      </c:valAx>
    </c:plotArea>
    <c:plotVisOnly val="1"/>
    <c:dispBlanksAs val="gap"/>
    <c:showDLblsOverMax val="0"/>
  </c:chart>
  <c:txPr>
    <a:bodyPr/>
    <a:lstStyle/>
    <a:p>
      <a:pPr>
        <a:defRPr sz="12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Fig. 6C - Genioglossus EMG unchanged during LC illumination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 w="25400">
              <a:solidFill>
                <a:schemeClr val="tx1"/>
              </a:solidFill>
            </a:ln>
          </c:spPr>
          <c:invertIfNegative val="0"/>
          <c:dPt>
            <c:idx val="1"/>
            <c:invertIfNegative val="0"/>
            <c:bubble3D val="0"/>
            <c:spPr>
              <a:solidFill>
                <a:schemeClr val="bg1"/>
              </a:solidFill>
              <a:ln w="25400">
                <a:solidFill>
                  <a:schemeClr val="tx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C13C-452E-B6C6-802E749A01F0}"/>
              </c:ext>
            </c:extLst>
          </c:dPt>
          <c:errBars>
            <c:errBarType val="plus"/>
            <c:errValType val="cust"/>
            <c:noEndCap val="0"/>
            <c:plus>
              <c:numRef>
                <c:f>#REF!</c:f>
                <c:numCache>
                  <c:formatCode>General</c:formatCode>
                  <c:ptCount val="1"/>
                  <c:pt idx="0">
                    <c:v>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ln w="25400"/>
            </c:spPr>
          </c:errBars>
          <c:cat>
            <c:strRef>
              <c:f>'Fig. 3,4,6'!$AD$58:$AE$58</c:f>
              <c:strCache>
                <c:ptCount val="2"/>
                <c:pt idx="0">
                  <c:v>Baseline</c:v>
                </c:pt>
                <c:pt idx="1">
                  <c:v>During Illumination</c:v>
                </c:pt>
              </c:strCache>
            </c:strRef>
          </c:cat>
          <c:val>
            <c:numRef>
              <c:f>'Fig. 3,4,6'!$AF$69:$AG$69</c:f>
              <c:numCache>
                <c:formatCode>General</c:formatCode>
                <c:ptCount val="2"/>
                <c:pt idx="0">
                  <c:v>100</c:v>
                </c:pt>
                <c:pt idx="1">
                  <c:v>97.918351220071884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13C-452E-B6C6-802E749A01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0369792"/>
        <c:axId val="170371328"/>
      </c:barChart>
      <c:catAx>
        <c:axId val="17036979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25400">
            <a:solidFill>
              <a:schemeClr val="tx1"/>
            </a:solidFill>
          </a:ln>
        </c:spPr>
        <c:crossAx val="170371328"/>
        <c:crosses val="autoZero"/>
        <c:auto val="1"/>
        <c:lblAlgn val="ctr"/>
        <c:lblOffset val="100"/>
        <c:noMultiLvlLbl val="0"/>
      </c:catAx>
      <c:valAx>
        <c:axId val="170371328"/>
        <c:scaling>
          <c:orientation val="minMax"/>
          <c:max val="15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∫GG EMG (% Baseline)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 w="25400">
            <a:solidFill>
              <a:schemeClr val="tx1"/>
            </a:solidFill>
          </a:ln>
        </c:spPr>
        <c:crossAx val="170369792"/>
        <c:crosses val="autoZero"/>
        <c:crossBetween val="between"/>
        <c:majorUnit val="50"/>
      </c:valAx>
    </c:plotArea>
    <c:plotVisOnly val="1"/>
    <c:dispBlanksAs val="gap"/>
    <c:showDLblsOverMax val="0"/>
  </c:chart>
  <c:txPr>
    <a:bodyPr/>
    <a:lstStyle/>
    <a:p>
      <a:pPr>
        <a:defRPr sz="12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Fig. 3E - No differences other respiratory variables observed during LC manipulations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'Fig. 3,4,6'!$AQ$15</c:f>
              <c:strCache>
                <c:ptCount val="1"/>
                <c:pt idx="0">
                  <c:v>Int. LC Stim.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'Fig. 3,4,6'!$AS$27:$AV$27</c:f>
                <c:numCache>
                  <c:formatCode>General</c:formatCode>
                  <c:ptCount val="4"/>
                  <c:pt idx="0">
                    <c:v>3.0102826751493326</c:v>
                  </c:pt>
                  <c:pt idx="1">
                    <c:v>1.8786625140088755</c:v>
                  </c:pt>
                  <c:pt idx="2">
                    <c:v>2.7387113123823269E-2</c:v>
                  </c:pt>
                  <c:pt idx="3">
                    <c:v>0.62654639679699198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19050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'Fig. 3,4,6'!$AS$2:$AV$2</c:f>
              <c:strCache>
                <c:ptCount val="4"/>
                <c:pt idx="0">
                  <c:v>Dia</c:v>
                </c:pt>
                <c:pt idx="1">
                  <c:v>fB</c:v>
                </c:pt>
                <c:pt idx="2">
                  <c:v>O2 Sat</c:v>
                </c:pt>
                <c:pt idx="3">
                  <c:v>ET-CO2</c:v>
                </c:pt>
              </c:strCache>
            </c:strRef>
          </c:cat>
          <c:val>
            <c:numRef>
              <c:f>'Fig. 3,4,6'!$AS$25:$AV$25</c:f>
              <c:numCache>
                <c:formatCode>General</c:formatCode>
                <c:ptCount val="4"/>
                <c:pt idx="0">
                  <c:v>94.335807183538705</c:v>
                </c:pt>
                <c:pt idx="1">
                  <c:v>92.22703222703224</c:v>
                </c:pt>
                <c:pt idx="2">
                  <c:v>99.989673369639618</c:v>
                </c:pt>
                <c:pt idx="3">
                  <c:v>104.27894685398311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88B-48FA-B1B3-A4D9E6023CDB}"/>
            </c:ext>
          </c:extLst>
        </c:ser>
        <c:ser>
          <c:idx val="0"/>
          <c:order val="1"/>
          <c:tx>
            <c:strRef>
              <c:f>'Fig. 3,4,6'!$AQ$2</c:f>
              <c:strCache>
                <c:ptCount val="1"/>
                <c:pt idx="0">
                  <c:v>LC Inactivation</c:v>
                </c:pt>
              </c:strCache>
            </c:strRef>
          </c:tx>
          <c:spPr>
            <a:solidFill>
              <a:schemeClr val="bg1"/>
            </a:solidFill>
            <a:ln w="22225">
              <a:solidFill>
                <a:schemeClr val="tx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'Fig. 3,4,6'!$AS$14:$AV$14</c:f>
                <c:numCache>
                  <c:formatCode>General</c:formatCode>
                  <c:ptCount val="4"/>
                  <c:pt idx="0">
                    <c:v>0.98809026134309141</c:v>
                  </c:pt>
                  <c:pt idx="1">
                    <c:v>2.084745692357258</c:v>
                  </c:pt>
                  <c:pt idx="2">
                    <c:v>3.9230513526169936E-2</c:v>
                  </c:pt>
                  <c:pt idx="3">
                    <c:v>0.54614435552158658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222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'Fig. 3,4,6'!$AS$2:$AV$2</c:f>
              <c:strCache>
                <c:ptCount val="4"/>
                <c:pt idx="0">
                  <c:v>Dia</c:v>
                </c:pt>
                <c:pt idx="1">
                  <c:v>fB</c:v>
                </c:pt>
                <c:pt idx="2">
                  <c:v>O2 Sat</c:v>
                </c:pt>
                <c:pt idx="3">
                  <c:v>ET-CO2</c:v>
                </c:pt>
              </c:strCache>
            </c:strRef>
          </c:cat>
          <c:val>
            <c:numRef>
              <c:f>'Fig. 3,4,6'!$AS$12:$AV$12</c:f>
              <c:numCache>
                <c:formatCode>General</c:formatCode>
                <c:ptCount val="4"/>
                <c:pt idx="0">
                  <c:v>99.430538827201019</c:v>
                </c:pt>
                <c:pt idx="1">
                  <c:v>103.56056703243863</c:v>
                </c:pt>
                <c:pt idx="2">
                  <c:v>100.00979165022895</c:v>
                </c:pt>
                <c:pt idx="3">
                  <c:v>100.67095487742024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8B-48FA-B1B3-A4D9E6023C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96006240"/>
        <c:axId val="596005760"/>
      </c:barChart>
      <c:catAx>
        <c:axId val="596006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6005760"/>
        <c:crosses val="autoZero"/>
        <c:auto val="1"/>
        <c:lblAlgn val="ctr"/>
        <c:lblOffset val="100"/>
        <c:noMultiLvlLbl val="0"/>
      </c:catAx>
      <c:valAx>
        <c:axId val="596005760"/>
        <c:scaling>
          <c:orientation val="minMax"/>
          <c:max val="1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% Baseline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6006240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Fig. 6B - Intermittent LC Stimulation Increased Genioglossus Activity over 60 minutes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'Fig. 3,4,6'!$A$3</c:f>
              <c:strCache>
                <c:ptCount val="1"/>
                <c:pt idx="0">
                  <c:v>ChR2 LTF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errBars>
            <c:errBarType val="plus"/>
            <c:errValType val="cust"/>
            <c:noEndCap val="0"/>
            <c:plus>
              <c:numLit>
                <c:formatCode>General</c:formatCode>
                <c:ptCount val="5"/>
                <c:pt idx="0">
                  <c:v>1.1990746932907232</c:v>
                </c:pt>
                <c:pt idx="1">
                  <c:v>16.070258768378018</c:v>
                </c:pt>
                <c:pt idx="2">
                  <c:v>8.9102309640740032</c:v>
                </c:pt>
                <c:pt idx="3">
                  <c:v>9.1949491095099312</c:v>
                </c:pt>
                <c:pt idx="4">
                  <c:v>9.5713026598037185</c:v>
                </c:pt>
              </c:numLit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numRef>
              <c:f>'Fig. 3,4,6'!$B$3:$B$6</c:f>
              <c:numCache>
                <c:formatCode>General</c:formatCode>
                <c:ptCount val="4"/>
                <c:pt idx="0">
                  <c:v>15</c:v>
                </c:pt>
                <c:pt idx="1">
                  <c:v>30</c:v>
                </c:pt>
                <c:pt idx="2">
                  <c:v>45</c:v>
                </c:pt>
                <c:pt idx="3">
                  <c:v>60</c:v>
                </c:pt>
              </c:numCache>
            </c:numRef>
          </c:cat>
          <c:val>
            <c:numRef>
              <c:f>'Fig. 3,4,6'!$C$3:$C$6</c:f>
              <c:numCache>
                <c:formatCode>General</c:formatCode>
                <c:ptCount val="4"/>
                <c:pt idx="0">
                  <c:v>105.61976835497234</c:v>
                </c:pt>
                <c:pt idx="1">
                  <c:v>117.83583769806492</c:v>
                </c:pt>
                <c:pt idx="2">
                  <c:v>131.18722102384348</c:v>
                </c:pt>
                <c:pt idx="3">
                  <c:v>141.72410284730134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43-416C-8EB3-F21ECC466D60}"/>
            </c:ext>
          </c:extLst>
        </c:ser>
        <c:ser>
          <c:idx val="4"/>
          <c:order val="1"/>
          <c:tx>
            <c:strRef>
              <c:f>'Fig. 3,4,6'!$A$15</c:f>
              <c:strCache>
                <c:ptCount val="1"/>
                <c:pt idx="0">
                  <c:v>mCherry</c:v>
                </c:pt>
              </c:strCache>
            </c:strRef>
          </c:tx>
          <c:spPr>
            <a:solidFill>
              <a:schemeClr val="bg2">
                <a:lumMod val="90000"/>
              </a:schemeClr>
            </a:solidFill>
          </c:spPr>
          <c:invertIfNegative val="0"/>
          <c:errBars>
            <c:errBarType val="plus"/>
            <c:errValType val="cust"/>
            <c:noEndCap val="0"/>
            <c:plus>
              <c:numLit>
                <c:formatCode>General</c:formatCode>
                <c:ptCount val="5"/>
                <c:pt idx="0">
                  <c:v>5.3405896954374157</c:v>
                </c:pt>
                <c:pt idx="1">
                  <c:v>8.2736384203010722</c:v>
                </c:pt>
                <c:pt idx="2">
                  <c:v>6.5653313982921118</c:v>
                </c:pt>
                <c:pt idx="3">
                  <c:v>15.289129603591553</c:v>
                </c:pt>
                <c:pt idx="4">
                  <c:v>13.484500036909552</c:v>
                </c:pt>
              </c:numLit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numRef>
              <c:f>'Fig. 3,4,6'!$B$3:$B$6</c:f>
              <c:numCache>
                <c:formatCode>General</c:formatCode>
                <c:ptCount val="4"/>
                <c:pt idx="0">
                  <c:v>15</c:v>
                </c:pt>
                <c:pt idx="1">
                  <c:v>30</c:v>
                </c:pt>
                <c:pt idx="2">
                  <c:v>45</c:v>
                </c:pt>
                <c:pt idx="3">
                  <c:v>60</c:v>
                </c:pt>
              </c:numCache>
            </c:numRef>
          </c:cat>
          <c:val>
            <c:numRef>
              <c:f>'Fig. 3,4,6'!$C$15:$C$18</c:f>
              <c:numCache>
                <c:formatCode>General</c:formatCode>
                <c:ptCount val="4"/>
                <c:pt idx="0">
                  <c:v>109.49364238100925</c:v>
                </c:pt>
                <c:pt idx="1">
                  <c:v>115.64402688845917</c:v>
                </c:pt>
                <c:pt idx="2">
                  <c:v>115.9598406956645</c:v>
                </c:pt>
                <c:pt idx="3">
                  <c:v>105.53249349581044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43-416C-8EB3-F21ECC466D60}"/>
            </c:ext>
          </c:extLst>
        </c:ser>
        <c:ser>
          <c:idx val="3"/>
          <c:order val="2"/>
          <c:tx>
            <c:strRef>
              <c:f>'Fig. 3,4,6'!$A$11</c:f>
              <c:strCache>
                <c:ptCount val="1"/>
                <c:pt idx="0">
                  <c:v>Cont. Ctrl.</c:v>
                </c:pt>
              </c:strCache>
            </c:strRef>
          </c:tx>
          <c:spPr>
            <a:solidFill>
              <a:schemeClr val="bg1">
                <a:lumMod val="75000"/>
              </a:schemeClr>
            </a:solidFill>
          </c:spPr>
          <c:invertIfNegative val="0"/>
          <c:errBars>
            <c:errBarType val="plus"/>
            <c:errValType val="cust"/>
            <c:noEndCap val="0"/>
            <c:plus>
              <c:numLit>
                <c:formatCode>General</c:formatCode>
                <c:ptCount val="5"/>
                <c:pt idx="0">
                  <c:v>1.4630067490462848</c:v>
                </c:pt>
                <c:pt idx="1">
                  <c:v>7.9170145842399977</c:v>
                </c:pt>
                <c:pt idx="2">
                  <c:v>7.594611580395962</c:v>
                </c:pt>
                <c:pt idx="3">
                  <c:v>9.4363601412908853</c:v>
                </c:pt>
                <c:pt idx="4">
                  <c:v>8.9414769783803809</c:v>
                </c:pt>
              </c:numLit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numRef>
              <c:f>'Fig. 3,4,6'!$B$3:$B$6</c:f>
              <c:numCache>
                <c:formatCode>General</c:formatCode>
                <c:ptCount val="4"/>
                <c:pt idx="0">
                  <c:v>15</c:v>
                </c:pt>
                <c:pt idx="1">
                  <c:v>30</c:v>
                </c:pt>
                <c:pt idx="2">
                  <c:v>45</c:v>
                </c:pt>
                <c:pt idx="3">
                  <c:v>60</c:v>
                </c:pt>
              </c:numCache>
            </c:numRef>
          </c:cat>
          <c:val>
            <c:numRef>
              <c:f>'Fig. 3,4,6'!$C$11:$C$14</c:f>
              <c:numCache>
                <c:formatCode>General</c:formatCode>
                <c:ptCount val="4"/>
                <c:pt idx="0">
                  <c:v>91.419163018758837</c:v>
                </c:pt>
                <c:pt idx="1">
                  <c:v>90.278193103710819</c:v>
                </c:pt>
                <c:pt idx="2">
                  <c:v>91.162754885571601</c:v>
                </c:pt>
                <c:pt idx="3">
                  <c:v>95.76281969882065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E43-416C-8EB3-F21ECC466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9088384"/>
        <c:axId val="197267456"/>
      </c:barChart>
      <c:catAx>
        <c:axId val="199088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Time (min) post-intervention</a:t>
                </a: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crossAx val="197267456"/>
        <c:crosses val="autoZero"/>
        <c:auto val="1"/>
        <c:lblAlgn val="ctr"/>
        <c:lblOffset val="100"/>
        <c:noMultiLvlLbl val="0"/>
      </c:catAx>
      <c:valAx>
        <c:axId val="197267456"/>
        <c:scaling>
          <c:orientation val="minMax"/>
          <c:max val="20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∫GG EMG (% Baseline)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99088384"/>
        <c:crosses val="autoZero"/>
        <c:crossBetween val="between"/>
        <c:majorUnit val="50"/>
      </c:valAx>
    </c:plotArea>
    <c:legend>
      <c:legendPos val="t"/>
      <c:overlay val="0"/>
    </c:legend>
    <c:plotVisOnly val="1"/>
    <c:dispBlanksAs val="gap"/>
    <c:showDLblsOverMax val="0"/>
  </c:chart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Fig. 4D - Intermittent LC Stimulation Does</a:t>
            </a:r>
            <a:r>
              <a:rPr lang="en-CA" baseline="0"/>
              <a:t> Not Affect Diaphragm Activity</a:t>
            </a:r>
            <a:endParaRPr lang="en-CA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'Fig. 3,4,6'!$A$3</c:f>
              <c:strCache>
                <c:ptCount val="1"/>
                <c:pt idx="0">
                  <c:v>ChR2 LTF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errBars>
            <c:errBarType val="plus"/>
            <c:errValType val="cust"/>
            <c:noEndCap val="0"/>
            <c:plus>
              <c:numRef>
                <c:f>'Fig. 3,4,6'!$E$22:$E$25</c:f>
                <c:numCache>
                  <c:formatCode>General</c:formatCode>
                  <c:ptCount val="4"/>
                  <c:pt idx="0">
                    <c:v>3.2604456227941059</c:v>
                  </c:pt>
                  <c:pt idx="1">
                    <c:v>2.9539376358105094</c:v>
                  </c:pt>
                  <c:pt idx="2">
                    <c:v>4.2452903226828589</c:v>
                  </c:pt>
                  <c:pt idx="3">
                    <c:v>3.2193654468237098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numRef>
              <c:f>'Fig. 3,4,6'!$B$3:$B$6</c:f>
              <c:numCache>
                <c:formatCode>General</c:formatCode>
                <c:ptCount val="4"/>
                <c:pt idx="0">
                  <c:v>15</c:v>
                </c:pt>
                <c:pt idx="1">
                  <c:v>30</c:v>
                </c:pt>
                <c:pt idx="2">
                  <c:v>45</c:v>
                </c:pt>
                <c:pt idx="3">
                  <c:v>60</c:v>
                </c:pt>
              </c:numCache>
            </c:numRef>
          </c:cat>
          <c:val>
            <c:numRef>
              <c:f>'Fig. 3,4,6'!$C$22:$C$25</c:f>
              <c:numCache>
                <c:formatCode>General</c:formatCode>
                <c:ptCount val="4"/>
                <c:pt idx="0">
                  <c:v>93.545568578186973</c:v>
                </c:pt>
                <c:pt idx="1">
                  <c:v>91.117005322845984</c:v>
                </c:pt>
                <c:pt idx="2">
                  <c:v>89.72560542586946</c:v>
                </c:pt>
                <c:pt idx="3">
                  <c:v>87.896586561163843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B4-480E-9844-37AC5DF7BC80}"/>
            </c:ext>
          </c:extLst>
        </c:ser>
        <c:ser>
          <c:idx val="2"/>
          <c:order val="1"/>
          <c:tx>
            <c:strRef>
              <c:f>'Fig. 3,4,6'!$A$7</c:f>
              <c:strCache>
                <c:ptCount val="1"/>
                <c:pt idx="0">
                  <c:v>Off-Target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</c:spPr>
          <c:invertIfNegative val="0"/>
          <c:errBars>
            <c:errBarType val="plus"/>
            <c:errValType val="cust"/>
            <c:noEndCap val="0"/>
            <c:plus>
              <c:numRef>
                <c:f>'Fig. 3,4,6'!$E$26:$E$29</c:f>
                <c:numCache>
                  <c:formatCode>General</c:formatCode>
                  <c:ptCount val="4"/>
                  <c:pt idx="0">
                    <c:v>4.1650579093460403</c:v>
                  </c:pt>
                  <c:pt idx="1">
                    <c:v>6.19168573403699</c:v>
                  </c:pt>
                  <c:pt idx="2">
                    <c:v>6.5738463716322544</c:v>
                  </c:pt>
                  <c:pt idx="3">
                    <c:v>4.7240562455514796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numRef>
              <c:f>'Fig. 3,4,6'!$B$3:$B$6</c:f>
              <c:numCache>
                <c:formatCode>General</c:formatCode>
                <c:ptCount val="4"/>
                <c:pt idx="0">
                  <c:v>15</c:v>
                </c:pt>
                <c:pt idx="1">
                  <c:v>30</c:v>
                </c:pt>
                <c:pt idx="2">
                  <c:v>45</c:v>
                </c:pt>
                <c:pt idx="3">
                  <c:v>60</c:v>
                </c:pt>
              </c:numCache>
            </c:numRef>
          </c:cat>
          <c:val>
            <c:numRef>
              <c:f>'Fig. 3,4,6'!$C$26:$C$29</c:f>
              <c:numCache>
                <c:formatCode>General</c:formatCode>
                <c:ptCount val="4"/>
                <c:pt idx="0">
                  <c:v>94.429468828349528</c:v>
                </c:pt>
                <c:pt idx="1">
                  <c:v>91.892926922165742</c:v>
                </c:pt>
                <c:pt idx="2">
                  <c:v>87.982201503607797</c:v>
                </c:pt>
                <c:pt idx="3">
                  <c:v>86.72903892435076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2B4-480E-9844-37AC5DF7BC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9088384"/>
        <c:axId val="197267456"/>
      </c:barChart>
      <c:catAx>
        <c:axId val="199088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Time (min) post-intervention</a:t>
                </a: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crossAx val="197267456"/>
        <c:crosses val="autoZero"/>
        <c:auto val="1"/>
        <c:lblAlgn val="ctr"/>
        <c:lblOffset val="100"/>
        <c:noMultiLvlLbl val="0"/>
      </c:catAx>
      <c:valAx>
        <c:axId val="197267456"/>
        <c:scaling>
          <c:orientation val="minMax"/>
          <c:max val="20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∫Dia EMG (% Baseline)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99088384"/>
        <c:crosses val="autoZero"/>
        <c:crossBetween val="between"/>
        <c:majorUnit val="50"/>
      </c:valAx>
    </c:plotArea>
    <c:legend>
      <c:legendPos val="t"/>
      <c:overlay val="0"/>
    </c:legend>
    <c:plotVisOnly val="1"/>
    <c:dispBlanksAs val="gap"/>
    <c:showDLblsOverMax val="0"/>
  </c:chart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Fig. 4E - Intermittent LC Stimulation Does</a:t>
            </a:r>
            <a:r>
              <a:rPr lang="en-CA" baseline="0"/>
              <a:t> Not Affect Respiratory Frequency</a:t>
            </a:r>
            <a:endParaRPr lang="en-CA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'Fig. 3,4,6'!$A$3</c:f>
              <c:strCache>
                <c:ptCount val="1"/>
                <c:pt idx="0">
                  <c:v>ChR2 LTF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errBars>
            <c:errBarType val="plus"/>
            <c:errValType val="cust"/>
            <c:noEndCap val="0"/>
            <c:plus>
              <c:numRef>
                <c:f>'Fig. 3,4,6'!$E$41:$E$44</c:f>
                <c:numCache>
                  <c:formatCode>General</c:formatCode>
                  <c:ptCount val="4"/>
                  <c:pt idx="0">
                    <c:v>4.4046327201524189</c:v>
                  </c:pt>
                  <c:pt idx="1">
                    <c:v>3.1321620633538627</c:v>
                  </c:pt>
                  <c:pt idx="2">
                    <c:v>3.6244402534361835</c:v>
                  </c:pt>
                  <c:pt idx="3">
                    <c:v>3.6092250193012769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numRef>
              <c:f>'Fig. 3,4,6'!$B$3:$B$6</c:f>
              <c:numCache>
                <c:formatCode>General</c:formatCode>
                <c:ptCount val="4"/>
                <c:pt idx="0">
                  <c:v>15</c:v>
                </c:pt>
                <c:pt idx="1">
                  <c:v>30</c:v>
                </c:pt>
                <c:pt idx="2">
                  <c:v>45</c:v>
                </c:pt>
                <c:pt idx="3">
                  <c:v>60</c:v>
                </c:pt>
              </c:numCache>
            </c:numRef>
          </c:cat>
          <c:val>
            <c:numRef>
              <c:f>'Fig. 3,4,6'!$C$41:$C$44</c:f>
              <c:numCache>
                <c:formatCode>General</c:formatCode>
                <c:ptCount val="4"/>
                <c:pt idx="0">
                  <c:v>98.819404771131119</c:v>
                </c:pt>
                <c:pt idx="1">
                  <c:v>92.550004982230035</c:v>
                </c:pt>
                <c:pt idx="2">
                  <c:v>90.178197453772896</c:v>
                </c:pt>
                <c:pt idx="3">
                  <c:v>89.84853851509861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A44-4293-8433-CD612784C887}"/>
            </c:ext>
          </c:extLst>
        </c:ser>
        <c:ser>
          <c:idx val="2"/>
          <c:order val="1"/>
          <c:tx>
            <c:strRef>
              <c:f>'Fig. 3,4,6'!$A$7</c:f>
              <c:strCache>
                <c:ptCount val="1"/>
                <c:pt idx="0">
                  <c:v>Off-Target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</c:spPr>
          <c:invertIfNegative val="0"/>
          <c:errBars>
            <c:errBarType val="plus"/>
            <c:errValType val="cust"/>
            <c:noEndCap val="0"/>
            <c:plus>
              <c:numRef>
                <c:f>'Fig. 3,4,6'!$E$45:$E$48</c:f>
                <c:numCache>
                  <c:formatCode>General</c:formatCode>
                  <c:ptCount val="4"/>
                  <c:pt idx="0">
                    <c:v>1.6503263536210406</c:v>
                  </c:pt>
                  <c:pt idx="1">
                    <c:v>6.3651012473599442</c:v>
                  </c:pt>
                  <c:pt idx="2">
                    <c:v>2.6191854739092788</c:v>
                  </c:pt>
                  <c:pt idx="3">
                    <c:v>2.9774816148749754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numRef>
              <c:f>'Fig. 3,4,6'!$B$3:$B$6</c:f>
              <c:numCache>
                <c:formatCode>General</c:formatCode>
                <c:ptCount val="4"/>
                <c:pt idx="0">
                  <c:v>15</c:v>
                </c:pt>
                <c:pt idx="1">
                  <c:v>30</c:v>
                </c:pt>
                <c:pt idx="2">
                  <c:v>45</c:v>
                </c:pt>
                <c:pt idx="3">
                  <c:v>60</c:v>
                </c:pt>
              </c:numCache>
            </c:numRef>
          </c:cat>
          <c:val>
            <c:numRef>
              <c:f>'Fig. 3,4,6'!$C$45:$C$48</c:f>
              <c:numCache>
                <c:formatCode>General</c:formatCode>
                <c:ptCount val="4"/>
                <c:pt idx="0">
                  <c:v>95.512102545937296</c:v>
                </c:pt>
                <c:pt idx="1">
                  <c:v>97.048098946517726</c:v>
                </c:pt>
                <c:pt idx="2">
                  <c:v>96.326876737273764</c:v>
                </c:pt>
                <c:pt idx="3">
                  <c:v>95.31974347558463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A44-4293-8433-CD612784C8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9088384"/>
        <c:axId val="197267456"/>
      </c:barChart>
      <c:catAx>
        <c:axId val="199088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Time (min) post-intervention</a:t>
                </a: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crossAx val="197267456"/>
        <c:crosses val="autoZero"/>
        <c:auto val="1"/>
        <c:lblAlgn val="ctr"/>
        <c:lblOffset val="100"/>
        <c:noMultiLvlLbl val="0"/>
      </c:catAx>
      <c:valAx>
        <c:axId val="197267456"/>
        <c:scaling>
          <c:orientation val="minMax"/>
          <c:max val="20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Respiratory</a:t>
                </a:r>
                <a:r>
                  <a:rPr lang="en-CA" baseline="0"/>
                  <a:t> Frequency </a:t>
                </a:r>
                <a:br>
                  <a:rPr lang="en-CA" baseline="0"/>
                </a:br>
                <a:r>
                  <a:rPr lang="en-CA"/>
                  <a:t>(% Baseline)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99088384"/>
        <c:crosses val="autoZero"/>
        <c:crossBetween val="between"/>
        <c:majorUnit val="50"/>
      </c:valAx>
    </c:plotArea>
    <c:legend>
      <c:legendPos val="t"/>
      <c:overlay val="0"/>
    </c:legend>
    <c:plotVisOnly val="1"/>
    <c:dispBlanksAs val="gap"/>
    <c:showDLblsOverMax val="0"/>
  </c:chart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CA"/>
              <a:t>Fig. 4F - Intermittent LC Stimulation Does</a:t>
            </a:r>
            <a:r>
              <a:rPr lang="en-CA" baseline="0"/>
              <a:t> Not Affect Blood Oxygen Saturation</a:t>
            </a:r>
            <a:endParaRPr lang="en-CA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'Fig. 3,4,6'!$A$3</c:f>
              <c:strCache>
                <c:ptCount val="1"/>
                <c:pt idx="0">
                  <c:v>ChR2 LTF</c:v>
                </c:pt>
              </c:strCache>
            </c:strRef>
          </c:tx>
          <c:spPr>
            <a:solidFill>
              <a:schemeClr val="tx1"/>
            </a:solidFill>
          </c:spPr>
          <c:invertIfNegative val="0"/>
          <c:errBars>
            <c:errBarType val="plus"/>
            <c:errValType val="cust"/>
            <c:noEndCap val="0"/>
            <c:plus>
              <c:numRef>
                <c:f>'Fig. 3,4,6'!$E$60:$E$63</c:f>
                <c:numCache>
                  <c:formatCode>General</c:formatCode>
                  <c:ptCount val="4"/>
                  <c:pt idx="0">
                    <c:v>6.7652217938447334E-2</c:v>
                  </c:pt>
                  <c:pt idx="1">
                    <c:v>0.10386169484970997</c:v>
                  </c:pt>
                  <c:pt idx="2">
                    <c:v>0.17309013580316321</c:v>
                  </c:pt>
                  <c:pt idx="3">
                    <c:v>0.16720503094284114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numRef>
              <c:f>'Fig. 3,4,6'!$B$3:$B$6</c:f>
              <c:numCache>
                <c:formatCode>General</c:formatCode>
                <c:ptCount val="4"/>
                <c:pt idx="0">
                  <c:v>15</c:v>
                </c:pt>
                <c:pt idx="1">
                  <c:v>30</c:v>
                </c:pt>
                <c:pt idx="2">
                  <c:v>45</c:v>
                </c:pt>
                <c:pt idx="3">
                  <c:v>60</c:v>
                </c:pt>
              </c:numCache>
            </c:numRef>
          </c:cat>
          <c:val>
            <c:numRef>
              <c:f>'Fig. 3,4,6'!$C$60:$C$63</c:f>
              <c:numCache>
                <c:formatCode>General</c:formatCode>
                <c:ptCount val="4"/>
                <c:pt idx="0">
                  <c:v>99.894180057985125</c:v>
                </c:pt>
                <c:pt idx="1">
                  <c:v>99.832168704449899</c:v>
                </c:pt>
                <c:pt idx="2">
                  <c:v>99.714755435974951</c:v>
                </c:pt>
                <c:pt idx="3">
                  <c:v>99.708387817670541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31-4F02-B787-C9951D3C8949}"/>
            </c:ext>
          </c:extLst>
        </c:ser>
        <c:ser>
          <c:idx val="2"/>
          <c:order val="1"/>
          <c:tx>
            <c:strRef>
              <c:f>'Fig. 3,4,6'!$A$7</c:f>
              <c:strCache>
                <c:ptCount val="1"/>
                <c:pt idx="0">
                  <c:v>Off-Target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</c:spPr>
          <c:invertIfNegative val="0"/>
          <c:errBars>
            <c:errBarType val="plus"/>
            <c:errValType val="cust"/>
            <c:noEndCap val="0"/>
            <c:plus>
              <c:numRef>
                <c:f>'Fig. 3,4,6'!$E$64:$E$67</c:f>
                <c:numCache>
                  <c:formatCode>General</c:formatCode>
                  <c:ptCount val="4"/>
                  <c:pt idx="0">
                    <c:v>3.638606680270047E-2</c:v>
                  </c:pt>
                  <c:pt idx="1">
                    <c:v>4.8662386080669112E-2</c:v>
                  </c:pt>
                  <c:pt idx="2">
                    <c:v>4.63885572610407E-2</c:v>
                  </c:pt>
                  <c:pt idx="3">
                    <c:v>5.4841655816682246E-2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numRef>
              <c:f>'Fig. 3,4,6'!$B$3:$B$6</c:f>
              <c:numCache>
                <c:formatCode>General</c:formatCode>
                <c:ptCount val="4"/>
                <c:pt idx="0">
                  <c:v>15</c:v>
                </c:pt>
                <c:pt idx="1">
                  <c:v>30</c:v>
                </c:pt>
                <c:pt idx="2">
                  <c:v>45</c:v>
                </c:pt>
                <c:pt idx="3">
                  <c:v>60</c:v>
                </c:pt>
              </c:numCache>
            </c:numRef>
          </c:cat>
          <c:val>
            <c:numRef>
              <c:f>'Fig. 3,4,6'!$C$64:$C$67</c:f>
              <c:numCache>
                <c:formatCode>General</c:formatCode>
                <c:ptCount val="4"/>
                <c:pt idx="0">
                  <c:v>99.965487678796777</c:v>
                </c:pt>
                <c:pt idx="1">
                  <c:v>99.950550320184988</c:v>
                </c:pt>
                <c:pt idx="2">
                  <c:v>99.896437823608807</c:v>
                </c:pt>
                <c:pt idx="3">
                  <c:v>99.859235859927182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C31-4F02-B787-C9951D3C89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9088384"/>
        <c:axId val="197267456"/>
      </c:barChart>
      <c:catAx>
        <c:axId val="199088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Time (min) post-intervention</a:t>
                </a: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crossAx val="197267456"/>
        <c:crosses val="autoZero"/>
        <c:auto val="1"/>
        <c:lblAlgn val="ctr"/>
        <c:lblOffset val="100"/>
        <c:noMultiLvlLbl val="0"/>
      </c:catAx>
      <c:valAx>
        <c:axId val="197267456"/>
        <c:scaling>
          <c:orientation val="minMax"/>
          <c:max val="20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O2</a:t>
                </a:r>
                <a:r>
                  <a:rPr lang="en-CA" baseline="0"/>
                  <a:t> Saturation</a:t>
                </a:r>
                <a:br>
                  <a:rPr lang="en-CA" baseline="0"/>
                </a:br>
                <a:r>
                  <a:rPr lang="en-CA"/>
                  <a:t>(% Baseline)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99088384"/>
        <c:crosses val="autoZero"/>
        <c:crossBetween val="between"/>
        <c:majorUnit val="50"/>
      </c:valAx>
    </c:plotArea>
    <c:legend>
      <c:legendPos val="t"/>
      <c:overlay val="0"/>
    </c:legend>
    <c:plotVisOnly val="1"/>
    <c:dispBlanksAs val="gap"/>
    <c:showDLblsOverMax val="0"/>
  </c:chart>
  <c:txPr>
    <a:bodyPr/>
    <a:lstStyle/>
    <a:p>
      <a:pPr>
        <a:defRPr sz="12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Fig. 6D - Illumination increased cFos in ChR2-expressing LC neurons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 w="25400">
              <a:solidFill>
                <a:schemeClr val="tx1"/>
              </a:solidFill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tx1"/>
              </a:solidFill>
              <a:ln w="254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462F-4E43-A554-0BFEBCA5B22F}"/>
              </c:ext>
            </c:extLst>
          </c:dPt>
          <c:dPt>
            <c:idx val="1"/>
            <c:invertIfNegative val="0"/>
            <c:bubble3D val="0"/>
            <c:spPr>
              <a:solidFill>
                <a:schemeClr val="bg1"/>
              </a:solidFill>
              <a:ln w="254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462F-4E43-A554-0BFEBCA5B22F}"/>
              </c:ext>
            </c:extLst>
          </c:dPt>
          <c:dPt>
            <c:idx val="2"/>
            <c:invertIfNegative val="0"/>
            <c:bubble3D val="0"/>
            <c:spPr>
              <a:solidFill>
                <a:schemeClr val="tx2"/>
              </a:solidFill>
              <a:ln w="25400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462F-4E43-A554-0BFEBCA5B22F}"/>
              </c:ext>
            </c:extLst>
          </c:dPt>
          <c:errBars>
            <c:errBarType val="plus"/>
            <c:errValType val="cust"/>
            <c:noEndCap val="0"/>
            <c:plus>
              <c:numRef>
                <c:f>('Fig. 1,2,5'!$N$66,'Fig. 1,2,5'!$M$66,'Fig. 1,2,5'!$O$66)</c:f>
                <c:numCache>
                  <c:formatCode>General</c:formatCode>
                  <c:ptCount val="3"/>
                  <c:pt idx="0">
                    <c:v>4.2895221179054435</c:v>
                  </c:pt>
                  <c:pt idx="1">
                    <c:v>2.8480012484391777</c:v>
                  </c:pt>
                  <c:pt idx="2">
                    <c:v>1.3768926368215255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222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('Fig. 3,4,6'!$P$33,'Fig. 3,4,6'!$P$36,'Fig. 3,4,6'!$P$35)</c:f>
              <c:strCache>
                <c:ptCount val="3"/>
                <c:pt idx="0">
                  <c:v>ChR2-LTF</c:v>
                </c:pt>
                <c:pt idx="1">
                  <c:v>mCherry</c:v>
                </c:pt>
                <c:pt idx="2">
                  <c:v>Cont. Ctrl</c:v>
                </c:pt>
              </c:strCache>
            </c:strRef>
          </c:cat>
          <c:val>
            <c:numRef>
              <c:f>('Fig. 1,2,5'!$N$64,'Fig. 1,2,5'!$M$64,'Fig. 1,2,5'!$O$64)</c:f>
              <c:numCache>
                <c:formatCode>General</c:formatCode>
                <c:ptCount val="3"/>
                <c:pt idx="0">
                  <c:v>40</c:v>
                </c:pt>
                <c:pt idx="1">
                  <c:v>11.666666666666666</c:v>
                </c:pt>
                <c:pt idx="2">
                  <c:v>11.75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62F-4E43-A554-0BFEBCA5B2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13"/>
        <c:overlap val="-27"/>
        <c:axId val="233251584"/>
        <c:axId val="233253120"/>
      </c:barChart>
      <c:catAx>
        <c:axId val="2332515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253120"/>
        <c:crosses val="autoZero"/>
        <c:auto val="1"/>
        <c:lblAlgn val="ctr"/>
        <c:lblOffset val="100"/>
        <c:noMultiLvlLbl val="0"/>
      </c:catAx>
      <c:valAx>
        <c:axId val="23325312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# of cFos+ Cells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3251584"/>
        <c:crosses val="autoZero"/>
        <c:crossBetween val="between"/>
        <c:majorUnit val="1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Fig. 7 - Optical inactivation of the LC prevents apnea-induced LTF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'Fig. 7'!$A$3</c:f>
              <c:strCache>
                <c:ptCount val="1"/>
                <c:pt idx="0">
                  <c:v>LC Inactivation (eNphR)+apneas</c:v>
                </c:pt>
              </c:strCache>
            </c:strRef>
          </c:tx>
          <c:spPr>
            <a:solidFill>
              <a:schemeClr val="tx1"/>
            </a:solidFill>
            <a:ln w="25400">
              <a:solidFill>
                <a:schemeClr val="tx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'Fig. 7'!$E$3:$E$6</c:f>
                <c:numCache>
                  <c:formatCode>General</c:formatCode>
                  <c:ptCount val="4"/>
                  <c:pt idx="0">
                    <c:v>12.340236525091397</c:v>
                  </c:pt>
                  <c:pt idx="1">
                    <c:v>8.4005486249195283</c:v>
                  </c:pt>
                  <c:pt idx="2">
                    <c:v>8.3279107235101595</c:v>
                  </c:pt>
                  <c:pt idx="3">
                    <c:v>7.2520728590477379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222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numRef>
              <c:f>'Fig. 7'!$B$3:$B$6</c:f>
              <c:numCache>
                <c:formatCode>General</c:formatCode>
                <c:ptCount val="4"/>
                <c:pt idx="0">
                  <c:v>15</c:v>
                </c:pt>
                <c:pt idx="1">
                  <c:v>30</c:v>
                </c:pt>
                <c:pt idx="2">
                  <c:v>45</c:v>
                </c:pt>
                <c:pt idx="3">
                  <c:v>60</c:v>
                </c:pt>
              </c:numCache>
            </c:numRef>
          </c:cat>
          <c:val>
            <c:numRef>
              <c:f>'Fig. 7'!$C$3:$C$6</c:f>
              <c:numCache>
                <c:formatCode>General</c:formatCode>
                <c:ptCount val="4"/>
                <c:pt idx="0">
                  <c:v>81.376923601756388</c:v>
                </c:pt>
                <c:pt idx="1">
                  <c:v>68.194529175579603</c:v>
                </c:pt>
                <c:pt idx="2">
                  <c:v>70.259218575343354</c:v>
                </c:pt>
                <c:pt idx="3">
                  <c:v>71.198033373516196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1A-408C-A30D-CE50400C3FE7}"/>
            </c:ext>
          </c:extLst>
        </c:ser>
        <c:ser>
          <c:idx val="1"/>
          <c:order val="1"/>
          <c:tx>
            <c:strRef>
              <c:f>'Fig. 7'!$A$7</c:f>
              <c:strCache>
                <c:ptCount val="1"/>
                <c:pt idx="0">
                  <c:v>mCherry (No Opsins)+apneas</c:v>
                </c:pt>
              </c:strCache>
            </c:strRef>
          </c:tx>
          <c:spPr>
            <a:solidFill>
              <a:schemeClr val="bg1"/>
            </a:solidFill>
            <a:ln w="25400">
              <a:solidFill>
                <a:schemeClr val="tx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'Fig. 7'!$E$7:$E$10</c:f>
                <c:numCache>
                  <c:formatCode>General</c:formatCode>
                  <c:ptCount val="4"/>
                  <c:pt idx="0">
                    <c:v>5.9855617256167264</c:v>
                  </c:pt>
                  <c:pt idx="1">
                    <c:v>7.5137573921604588</c:v>
                  </c:pt>
                  <c:pt idx="2">
                    <c:v>5.6549883428810892</c:v>
                  </c:pt>
                  <c:pt idx="3">
                    <c:v>9.5317110316131881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22225" cap="flat" cmpd="sng" algn="ctr">
                <a:solidFill>
                  <a:schemeClr val="tx1"/>
                </a:solidFill>
                <a:round/>
              </a:ln>
              <a:effectLst/>
            </c:spPr>
          </c:errBars>
          <c:val>
            <c:numRef>
              <c:f>'Fig. 7'!$C$7:$C$10</c:f>
              <c:numCache>
                <c:formatCode>General</c:formatCode>
                <c:ptCount val="4"/>
                <c:pt idx="0">
                  <c:v>112.68360436356176</c:v>
                </c:pt>
                <c:pt idx="1">
                  <c:v>105.13346252878573</c:v>
                </c:pt>
                <c:pt idx="2">
                  <c:v>102.83948778293134</c:v>
                </c:pt>
                <c:pt idx="3">
                  <c:v>119.50184638325429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1A-408C-A30D-CE50400C3F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28302159"/>
        <c:axId val="1528304079"/>
      </c:barChart>
      <c:catAx>
        <c:axId val="152830215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Time (min) post-intervention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8304079"/>
        <c:crosses val="autoZero"/>
        <c:auto val="1"/>
        <c:lblAlgn val="ctr"/>
        <c:lblOffset val="100"/>
        <c:noMultiLvlLbl val="0"/>
      </c:catAx>
      <c:valAx>
        <c:axId val="1528304079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∫GG EMG (% Baseline)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28302159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Fig. 8D - Terazosin perfusion into XII motor pool abolishes optically-induced LTF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ChR2 + Teraz</c:v>
          </c:tx>
          <c:spPr>
            <a:solidFill>
              <a:schemeClr val="tx1"/>
            </a:solidFill>
          </c:spPr>
          <c:invertIfNegative val="0"/>
          <c:errBars>
            <c:errBarType val="plus"/>
            <c:errValType val="cust"/>
            <c:noEndCap val="0"/>
            <c:plus>
              <c:numRef>
                <c:f>'Fig. 8'!$E$3:$E$6</c:f>
                <c:numCache>
                  <c:formatCode>General</c:formatCode>
                  <c:ptCount val="4"/>
                  <c:pt idx="0">
                    <c:v>20.377420260910966</c:v>
                  </c:pt>
                  <c:pt idx="1">
                    <c:v>16.573158950333646</c:v>
                  </c:pt>
                  <c:pt idx="2">
                    <c:v>10.721601377244632</c:v>
                  </c:pt>
                  <c:pt idx="3">
                    <c:v>4.4622493243411752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</c:errBars>
          <c:cat>
            <c:numRef>
              <c:f>'Fig. 8'!$B$3:$B$6</c:f>
              <c:numCache>
                <c:formatCode>General</c:formatCode>
                <c:ptCount val="4"/>
                <c:pt idx="0">
                  <c:v>15</c:v>
                </c:pt>
                <c:pt idx="1">
                  <c:v>30</c:v>
                </c:pt>
                <c:pt idx="2">
                  <c:v>45</c:v>
                </c:pt>
                <c:pt idx="3">
                  <c:v>60</c:v>
                </c:pt>
              </c:numCache>
            </c:numRef>
          </c:cat>
          <c:val>
            <c:numRef>
              <c:f>'Fig. 8'!$C$3:$C$6</c:f>
              <c:numCache>
                <c:formatCode>General</c:formatCode>
                <c:ptCount val="4"/>
                <c:pt idx="0">
                  <c:v>95.785317785377003</c:v>
                </c:pt>
                <c:pt idx="1">
                  <c:v>88.357594056530431</c:v>
                </c:pt>
                <c:pt idx="2">
                  <c:v>79.401519066857759</c:v>
                </c:pt>
                <c:pt idx="3">
                  <c:v>73.329018262315529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E1-4882-A0F5-D795280F6A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9455488"/>
        <c:axId val="199457024"/>
      </c:barChart>
      <c:catAx>
        <c:axId val="1994554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Time (min) post-intervention</a:t>
                </a:r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crossAx val="199457024"/>
        <c:crosses val="autoZero"/>
        <c:auto val="1"/>
        <c:lblAlgn val="ctr"/>
        <c:lblOffset val="100"/>
        <c:noMultiLvlLbl val="0"/>
      </c:catAx>
      <c:valAx>
        <c:axId val="199457024"/>
        <c:scaling>
          <c:orientation val="minMax"/>
          <c:max val="150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∫GG EMG (% Baseline)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99455488"/>
        <c:crosses val="autoZero"/>
        <c:crossBetween val="between"/>
        <c:majorUnit val="50"/>
      </c:valAx>
    </c:plotArea>
    <c:plotVisOnly val="1"/>
    <c:dispBlanksAs val="gap"/>
    <c:showDLblsOverMax val="0"/>
  </c:chart>
  <c:txPr>
    <a:bodyPr/>
    <a:lstStyle/>
    <a:p>
      <a:pPr>
        <a:defRPr sz="12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Fig. 10A - K252a (50 µM) perfusion into XII motor pool abolishes apnea-induced LTF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50uM K252a + Apneas</c:v>
          </c:tx>
          <c:spPr>
            <a:solidFill>
              <a:schemeClr val="bg1"/>
            </a:solidFill>
            <a:ln w="22225">
              <a:solidFill>
                <a:schemeClr val="tx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Lit>
                <c:formatCode>General</c:formatCode>
                <c:ptCount val="4"/>
                <c:pt idx="0">
                  <c:v>18</c:v>
                </c:pt>
                <c:pt idx="1">
                  <c:v>23</c:v>
                </c:pt>
                <c:pt idx="2">
                  <c:v>14</c:v>
                </c:pt>
                <c:pt idx="3">
                  <c:v>15</c:v>
                </c:pt>
              </c:numLit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222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numLit>
              <c:formatCode>General</c:formatCode>
              <c:ptCount val="4"/>
              <c:pt idx="0">
                <c:v>15</c:v>
              </c:pt>
              <c:pt idx="1">
                <c:v>30</c:v>
              </c:pt>
              <c:pt idx="2">
                <c:v>45</c:v>
              </c:pt>
              <c:pt idx="3">
                <c:v>60</c:v>
              </c:pt>
            </c:numLit>
          </c:cat>
          <c:val>
            <c:numRef>
              <c:f>'Fig. 9,10,11'!$B$3:$B$6</c:f>
              <c:numCache>
                <c:formatCode>General</c:formatCode>
                <c:ptCount val="4"/>
                <c:pt idx="0">
                  <c:v>98</c:v>
                </c:pt>
                <c:pt idx="1">
                  <c:v>90</c:v>
                </c:pt>
                <c:pt idx="2">
                  <c:v>88</c:v>
                </c:pt>
                <c:pt idx="3">
                  <c:v>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23E-48D4-BA6D-56AF4704AC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08991768"/>
        <c:axId val="408994392"/>
      </c:barChart>
      <c:catAx>
        <c:axId val="40899176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Time (min) post-intervention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8994392"/>
        <c:crosses val="autoZero"/>
        <c:auto val="1"/>
        <c:lblAlgn val="ctr"/>
        <c:lblOffset val="100"/>
        <c:noMultiLvlLbl val="0"/>
      </c:catAx>
      <c:valAx>
        <c:axId val="40899439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∫GG EMG (% Baseline)</a:t>
                </a:r>
              </a:p>
            </c:rich>
          </c:tx>
          <c:layout>
            <c:manualLayout>
              <c:xMode val="edge"/>
              <c:yMode val="edge"/>
              <c:x val="2.3088023088023088E-2"/>
              <c:y val="0.2457780110819480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8991768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440" b="0" i="0" u="none" strike="noStrike" baseline="0">
                <a:effectLst/>
              </a:rPr>
              <a:t>Fig. 10B - </a:t>
            </a:r>
            <a:r>
              <a:rPr lang="en-US"/>
              <a:t>CGS21680 (50 µM) perfused into XII motor pool induces LTF</a:t>
            </a:r>
            <a:endParaRPr lang="en-C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420086562027428"/>
          <c:y val="0.27732164701131817"/>
          <c:w val="0.80246568516683758"/>
          <c:h val="0.45166114416693387"/>
        </c:manualLayout>
      </c:layout>
      <c:barChart>
        <c:barDir val="col"/>
        <c:grouping val="clustered"/>
        <c:varyColors val="0"/>
        <c:ser>
          <c:idx val="0"/>
          <c:order val="0"/>
          <c:tx>
            <c:v>50uM CGS21680 Perfusion</c:v>
          </c:tx>
          <c:spPr>
            <a:noFill/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noFill/>
              <a:ln w="2222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36B-4A62-8C21-EE58A643B644}"/>
              </c:ext>
            </c:extLst>
          </c:dPt>
          <c:dPt>
            <c:idx val="1"/>
            <c:invertIfNegative val="0"/>
            <c:bubble3D val="0"/>
            <c:spPr>
              <a:noFill/>
              <a:ln w="2222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36B-4A62-8C21-EE58A643B644}"/>
              </c:ext>
            </c:extLst>
          </c:dPt>
          <c:dPt>
            <c:idx val="2"/>
            <c:invertIfNegative val="0"/>
            <c:bubble3D val="0"/>
            <c:spPr>
              <a:noFill/>
              <a:ln w="2222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36B-4A62-8C21-EE58A643B644}"/>
              </c:ext>
            </c:extLst>
          </c:dPt>
          <c:dPt>
            <c:idx val="3"/>
            <c:invertIfNegative val="0"/>
            <c:bubble3D val="0"/>
            <c:spPr>
              <a:noFill/>
              <a:ln w="2222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36B-4A62-8C21-EE58A643B644}"/>
              </c:ext>
            </c:extLst>
          </c:dPt>
          <c:errBars>
            <c:errBarType val="plus"/>
            <c:errValType val="cust"/>
            <c:noEndCap val="0"/>
            <c:plus>
              <c:numLit>
                <c:formatCode>General</c:formatCode>
                <c:ptCount val="4"/>
                <c:pt idx="0">
                  <c:v>5</c:v>
                </c:pt>
                <c:pt idx="1">
                  <c:v>5</c:v>
                </c:pt>
                <c:pt idx="2">
                  <c:v>7</c:v>
                </c:pt>
                <c:pt idx="3">
                  <c:v>12</c:v>
                </c:pt>
              </c:numLit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222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numLit>
              <c:formatCode>General</c:formatCode>
              <c:ptCount val="4"/>
              <c:pt idx="0">
                <c:v>15</c:v>
              </c:pt>
              <c:pt idx="1">
                <c:v>30</c:v>
              </c:pt>
              <c:pt idx="2">
                <c:v>45</c:v>
              </c:pt>
              <c:pt idx="3">
                <c:v>60</c:v>
              </c:pt>
            </c:numLit>
          </c:cat>
          <c:val>
            <c:numRef>
              <c:f>'Fig. 9,10,11'!$B$33:$B$36</c:f>
              <c:numCache>
                <c:formatCode>General</c:formatCode>
                <c:ptCount val="4"/>
                <c:pt idx="0">
                  <c:v>120</c:v>
                </c:pt>
                <c:pt idx="1">
                  <c:v>149</c:v>
                </c:pt>
                <c:pt idx="2">
                  <c:v>170</c:v>
                </c:pt>
                <c:pt idx="3">
                  <c:v>207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36B-4A62-8C21-EE58A643B6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53457640"/>
        <c:axId val="353450752"/>
      </c:barChart>
      <c:catAx>
        <c:axId val="3534576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Time (min) post-intervention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3450752"/>
        <c:crosses val="autoZero"/>
        <c:auto val="1"/>
        <c:lblAlgn val="ctr"/>
        <c:lblOffset val="100"/>
        <c:noMultiLvlLbl val="0"/>
      </c:catAx>
      <c:valAx>
        <c:axId val="35345075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∫GG EMG (% Baseline)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3457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CA"/>
              <a:t>Fig. 9A - Terazosin (1 µM) perfused into XII motor pool abolishes apnea-induced LTF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1uM Teraz 15-min after apneas</c:v>
          </c:tx>
          <c:spPr>
            <a:solidFill>
              <a:schemeClr val="tx1"/>
            </a:solidFill>
            <a:ln w="22225">
              <a:solidFill>
                <a:schemeClr val="tx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Lit>
                <c:formatCode>General</c:formatCode>
                <c:ptCount val="4"/>
                <c:pt idx="0">
                  <c:v>10</c:v>
                </c:pt>
                <c:pt idx="1">
                  <c:v>11.5</c:v>
                </c:pt>
                <c:pt idx="2">
                  <c:v>12.5</c:v>
                </c:pt>
                <c:pt idx="3">
                  <c:v>12</c:v>
                </c:pt>
              </c:numLit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222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numLit>
              <c:formatCode>General</c:formatCode>
              <c:ptCount val="4"/>
              <c:pt idx="0">
                <c:v>15</c:v>
              </c:pt>
              <c:pt idx="1">
                <c:v>30</c:v>
              </c:pt>
              <c:pt idx="2">
                <c:v>45</c:v>
              </c:pt>
              <c:pt idx="3">
                <c:v>60</c:v>
              </c:pt>
            </c:numLit>
          </c:cat>
          <c:val>
            <c:numLit>
              <c:formatCode>General</c:formatCode>
              <c:ptCount val="4"/>
              <c:pt idx="0">
                <c:v>137.5</c:v>
              </c:pt>
              <c:pt idx="1">
                <c:v>97</c:v>
              </c:pt>
              <c:pt idx="2">
                <c:v>86</c:v>
              </c:pt>
              <c:pt idx="3">
                <c:v>102</c:v>
              </c:pt>
            </c:numLit>
          </c:val>
          <c:extLst>
            <c:ext xmlns:c16="http://schemas.microsoft.com/office/drawing/2014/chart" uri="{C3380CC4-5D6E-409C-BE32-E72D297353CC}">
              <c16:uniqueId val="{00000000-4AF4-46EF-AF8A-A90F0AD6773B}"/>
            </c:ext>
          </c:extLst>
        </c:ser>
        <c:ser>
          <c:idx val="1"/>
          <c:order val="1"/>
          <c:tx>
            <c:v>Saline + Apneas</c:v>
          </c:tx>
          <c:spPr>
            <a:noFill/>
            <a:ln w="22225">
              <a:solidFill>
                <a:schemeClr val="tx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Lit>
                <c:formatCode>General</c:formatCode>
                <c:ptCount val="4"/>
                <c:pt idx="0">
                  <c:v>12.5</c:v>
                </c:pt>
                <c:pt idx="1">
                  <c:v>18.5</c:v>
                </c:pt>
                <c:pt idx="2">
                  <c:v>23</c:v>
                </c:pt>
                <c:pt idx="3">
                  <c:v>13</c:v>
                </c:pt>
              </c:numLit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222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numLit>
              <c:formatCode>General</c:formatCode>
              <c:ptCount val="4"/>
              <c:pt idx="0">
                <c:v>15</c:v>
              </c:pt>
              <c:pt idx="1">
                <c:v>30</c:v>
              </c:pt>
              <c:pt idx="2">
                <c:v>45</c:v>
              </c:pt>
              <c:pt idx="3">
                <c:v>60</c:v>
              </c:pt>
            </c:numLit>
          </c:cat>
          <c:val>
            <c:numLit>
              <c:formatCode>General</c:formatCode>
              <c:ptCount val="4"/>
              <c:pt idx="0">
                <c:v>160</c:v>
              </c:pt>
              <c:pt idx="1">
                <c:v>167</c:v>
              </c:pt>
              <c:pt idx="2">
                <c:v>175</c:v>
              </c:pt>
              <c:pt idx="3">
                <c:v>171</c:v>
              </c:pt>
            </c:numLit>
          </c:val>
          <c:extLst>
            <c:ext xmlns:c16="http://schemas.microsoft.com/office/drawing/2014/chart" uri="{C3380CC4-5D6E-409C-BE32-E72D297353CC}">
              <c16:uniqueId val="{00000001-4AF4-46EF-AF8A-A90F0AD677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53949728"/>
        <c:axId val="353950056"/>
      </c:barChart>
      <c:catAx>
        <c:axId val="35394972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Time (min) post-intervention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3950056"/>
        <c:crosses val="autoZero"/>
        <c:auto val="1"/>
        <c:lblAlgn val="ctr"/>
        <c:lblOffset val="100"/>
        <c:noMultiLvlLbl val="0"/>
      </c:catAx>
      <c:valAx>
        <c:axId val="353950056"/>
        <c:scaling>
          <c:orientation val="minMax"/>
          <c:max val="2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∫GG EMG (% Baseline)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3949728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Fig. 11A - Terazosin </a:t>
            </a:r>
            <a:r>
              <a:rPr lang="en-CA"/>
              <a:t>(1 µM)</a:t>
            </a:r>
            <a:r>
              <a:rPr lang="en-US"/>
              <a:t> perfused into XII motor pool abolishes CGS21680 (50 </a:t>
            </a:r>
            <a:r>
              <a:rPr lang="en-CA"/>
              <a:t>µ</a:t>
            </a:r>
            <a:r>
              <a:rPr lang="en-US"/>
              <a:t>M)-induced LTF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1uM Teraz 15-min after CGS21680</c:v>
          </c:tx>
          <c:spPr>
            <a:noFill/>
            <a:ln w="22225">
              <a:solidFill>
                <a:schemeClr val="tx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Lit>
                <c:formatCode>General</c:formatCode>
                <c:ptCount val="4"/>
                <c:pt idx="0">
                  <c:v>6</c:v>
                </c:pt>
                <c:pt idx="1">
                  <c:v>8</c:v>
                </c:pt>
                <c:pt idx="2">
                  <c:v>8</c:v>
                </c:pt>
                <c:pt idx="3">
                  <c:v>5</c:v>
                </c:pt>
              </c:numLit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222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numLit>
              <c:formatCode>General</c:formatCode>
              <c:ptCount val="4"/>
              <c:pt idx="0">
                <c:v>15</c:v>
              </c:pt>
              <c:pt idx="1">
                <c:v>30</c:v>
              </c:pt>
              <c:pt idx="2">
                <c:v>45</c:v>
              </c:pt>
              <c:pt idx="3">
                <c:v>60</c:v>
              </c:pt>
            </c:numLit>
          </c:cat>
          <c:val>
            <c:numRef>
              <c:f>'Fig. 9,10,11'!$B$83:$B$86</c:f>
              <c:numCache>
                <c:formatCode>General</c:formatCode>
                <c:ptCount val="4"/>
                <c:pt idx="0">
                  <c:v>137</c:v>
                </c:pt>
                <c:pt idx="1">
                  <c:v>101</c:v>
                </c:pt>
                <c:pt idx="2">
                  <c:v>98</c:v>
                </c:pt>
                <c:pt idx="3">
                  <c:v>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4D2-4829-9E6B-3BEDBC2E1A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53949728"/>
        <c:axId val="353950056"/>
      </c:barChart>
      <c:catAx>
        <c:axId val="35394972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Time (min) post-intervention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3950056"/>
        <c:crosses val="autoZero"/>
        <c:auto val="1"/>
        <c:lblAlgn val="ctr"/>
        <c:lblOffset val="100"/>
        <c:noMultiLvlLbl val="0"/>
      </c:catAx>
      <c:valAx>
        <c:axId val="353950056"/>
        <c:scaling>
          <c:orientation val="minMax"/>
          <c:max val="15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∫GG EMG (% Baseline)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3949728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440" b="0" i="0" u="none" strike="noStrike" baseline="0">
                <a:effectLst/>
              </a:rPr>
              <a:t>Fig. 10A - </a:t>
            </a:r>
            <a:r>
              <a:rPr lang="en-US"/>
              <a:t>K252a (10 µM) perfusion into XII motor pool abolishes apnea-induced LTF</a:t>
            </a:r>
            <a:endParaRPr lang="en-C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'Fig. 9,10,11'!$A$17</c:f>
              <c:strCache>
                <c:ptCount val="1"/>
                <c:pt idx="0">
                  <c:v>K252a (10um) + Apneas</c:v>
                </c:pt>
              </c:strCache>
            </c:strRef>
          </c:tx>
          <c:spPr>
            <a:solidFill>
              <a:schemeClr val="bg1"/>
            </a:solidFill>
            <a:ln w="22225">
              <a:solidFill>
                <a:schemeClr val="tx1"/>
              </a:solidFill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Lit>
                <c:formatCode>General</c:formatCode>
                <c:ptCount val="4"/>
                <c:pt idx="0">
                  <c:v>18</c:v>
                </c:pt>
                <c:pt idx="1">
                  <c:v>23</c:v>
                </c:pt>
                <c:pt idx="2">
                  <c:v>14</c:v>
                </c:pt>
                <c:pt idx="3">
                  <c:v>15</c:v>
                </c:pt>
              </c:numLit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222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numRef>
              <c:f>'Fig. 9,10,11'!$A$18:$A$21</c:f>
              <c:numCache>
                <c:formatCode>General</c:formatCode>
                <c:ptCount val="4"/>
                <c:pt idx="0">
                  <c:v>15</c:v>
                </c:pt>
                <c:pt idx="1">
                  <c:v>30</c:v>
                </c:pt>
                <c:pt idx="2">
                  <c:v>45</c:v>
                </c:pt>
                <c:pt idx="3">
                  <c:v>60</c:v>
                </c:pt>
              </c:numCache>
            </c:numRef>
          </c:cat>
          <c:val>
            <c:numRef>
              <c:f>'Fig. 9,10,11'!$B$18:$B$21</c:f>
              <c:numCache>
                <c:formatCode>General</c:formatCode>
                <c:ptCount val="4"/>
                <c:pt idx="0">
                  <c:v>111</c:v>
                </c:pt>
                <c:pt idx="1">
                  <c:v>101</c:v>
                </c:pt>
                <c:pt idx="2">
                  <c:v>93</c:v>
                </c:pt>
                <c:pt idx="3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E3-49A9-A107-25BD05CF4C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08991768"/>
        <c:axId val="408994392"/>
      </c:barChart>
      <c:catAx>
        <c:axId val="40899176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Time (min) post-intervention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8994392"/>
        <c:crosses val="autoZero"/>
        <c:auto val="1"/>
        <c:lblAlgn val="ctr"/>
        <c:lblOffset val="100"/>
        <c:noMultiLvlLbl val="0"/>
      </c:catAx>
      <c:valAx>
        <c:axId val="40899439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∫GG EMG (% Baseline)</a:t>
                </a:r>
              </a:p>
            </c:rich>
          </c:tx>
          <c:layout>
            <c:manualLayout>
              <c:xMode val="edge"/>
              <c:yMode val="edge"/>
              <c:x val="2.6396832380114386E-2"/>
              <c:y val="0.1813119348620104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8991768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440" b="0" i="0" u="none" strike="noStrike" baseline="0">
                <a:effectLst/>
              </a:rPr>
              <a:t>Fig. 10B - </a:t>
            </a:r>
            <a:r>
              <a:rPr lang="en-US"/>
              <a:t>CGS21680 (25 µM) perfused into XII motor pool does not induce LTF</a:t>
            </a:r>
            <a:endParaRPr lang="en-C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125752492858922"/>
          <c:y val="0.30748755953017187"/>
          <c:w val="0.81423904793357782"/>
          <c:h val="0.4395947791593924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'Fig. 9,10,11'!$A$47</c:f>
              <c:strCache>
                <c:ptCount val="1"/>
                <c:pt idx="0">
                  <c:v>CGS21680 (25um)</c:v>
                </c:pt>
              </c:strCache>
            </c:strRef>
          </c:tx>
          <c:spPr>
            <a:noFill/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noFill/>
              <a:ln w="2222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751-4A2A-960C-1C2DF02588A5}"/>
              </c:ext>
            </c:extLst>
          </c:dPt>
          <c:dPt>
            <c:idx val="1"/>
            <c:invertIfNegative val="0"/>
            <c:bubble3D val="0"/>
            <c:spPr>
              <a:noFill/>
              <a:ln w="2222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751-4A2A-960C-1C2DF02588A5}"/>
              </c:ext>
            </c:extLst>
          </c:dPt>
          <c:dPt>
            <c:idx val="2"/>
            <c:invertIfNegative val="0"/>
            <c:bubble3D val="0"/>
            <c:spPr>
              <a:noFill/>
              <a:ln w="2222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751-4A2A-960C-1C2DF02588A5}"/>
              </c:ext>
            </c:extLst>
          </c:dPt>
          <c:dPt>
            <c:idx val="3"/>
            <c:invertIfNegative val="0"/>
            <c:bubble3D val="0"/>
            <c:spPr>
              <a:noFill/>
              <a:ln w="22225"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751-4A2A-960C-1C2DF02588A5}"/>
              </c:ext>
            </c:extLst>
          </c:dPt>
          <c:errBars>
            <c:errBarType val="plus"/>
            <c:errValType val="cust"/>
            <c:noEndCap val="0"/>
            <c:plus>
              <c:numLit>
                <c:formatCode>General</c:formatCode>
                <c:ptCount val="4"/>
                <c:pt idx="0">
                  <c:v>5</c:v>
                </c:pt>
                <c:pt idx="1">
                  <c:v>5</c:v>
                </c:pt>
                <c:pt idx="2">
                  <c:v>7</c:v>
                </c:pt>
                <c:pt idx="3">
                  <c:v>12</c:v>
                </c:pt>
              </c:numLit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222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numLit>
              <c:formatCode>General</c:formatCode>
              <c:ptCount val="4"/>
              <c:pt idx="0">
                <c:v>15</c:v>
              </c:pt>
              <c:pt idx="1">
                <c:v>30</c:v>
              </c:pt>
              <c:pt idx="2">
                <c:v>45</c:v>
              </c:pt>
              <c:pt idx="3">
                <c:v>60</c:v>
              </c:pt>
            </c:numLit>
          </c:cat>
          <c:val>
            <c:numRef>
              <c:f>'Fig. 9,10,11'!$B$48:$B$51</c:f>
              <c:numCache>
                <c:formatCode>General</c:formatCode>
                <c:ptCount val="4"/>
                <c:pt idx="0">
                  <c:v>109</c:v>
                </c:pt>
                <c:pt idx="1">
                  <c:v>107</c:v>
                </c:pt>
                <c:pt idx="2">
                  <c:v>106</c:v>
                </c:pt>
                <c:pt idx="3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751-4A2A-960C-1C2DF02588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53457640"/>
        <c:axId val="353450752"/>
      </c:barChart>
      <c:catAx>
        <c:axId val="3534576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Time (min) post-intervention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3450752"/>
        <c:crosses val="autoZero"/>
        <c:auto val="1"/>
        <c:lblAlgn val="ctr"/>
        <c:lblOffset val="100"/>
        <c:noMultiLvlLbl val="0"/>
      </c:catAx>
      <c:valAx>
        <c:axId val="35345075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∫GG EMG (% Baseline)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3457640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6.xml"/><Relationship Id="rId3" Type="http://schemas.openxmlformats.org/officeDocument/2006/relationships/chart" Target="../charts/chart11.xml"/><Relationship Id="rId7" Type="http://schemas.openxmlformats.org/officeDocument/2006/relationships/chart" Target="../charts/chart15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11" Type="http://schemas.openxmlformats.org/officeDocument/2006/relationships/chart" Target="../charts/chart19.xml"/><Relationship Id="rId5" Type="http://schemas.openxmlformats.org/officeDocument/2006/relationships/chart" Target="../charts/chart13.xml"/><Relationship Id="rId10" Type="http://schemas.openxmlformats.org/officeDocument/2006/relationships/chart" Target="../charts/chart18.xml"/><Relationship Id="rId4" Type="http://schemas.openxmlformats.org/officeDocument/2006/relationships/chart" Target="../charts/chart12.xml"/><Relationship Id="rId9" Type="http://schemas.openxmlformats.org/officeDocument/2006/relationships/chart" Target="../charts/chart17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6" Type="http://schemas.openxmlformats.org/officeDocument/2006/relationships/chart" Target="../charts/chart27.xml"/><Relationship Id="rId5" Type="http://schemas.openxmlformats.org/officeDocument/2006/relationships/chart" Target="../charts/chart26.xml"/><Relationship Id="rId4" Type="http://schemas.openxmlformats.org/officeDocument/2006/relationships/chart" Target="../charts/chart2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142875</xdr:colOff>
      <xdr:row>1</xdr:row>
      <xdr:rowOff>38100</xdr:rowOff>
    </xdr:from>
    <xdr:to>
      <xdr:col>25</xdr:col>
      <xdr:colOff>447675</xdr:colOff>
      <xdr:row>15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1AA0306-7D96-4CE8-8508-AC6DD191CB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136712</xdr:colOff>
      <xdr:row>15</xdr:row>
      <xdr:rowOff>187137</xdr:rowOff>
    </xdr:from>
    <xdr:to>
      <xdr:col>25</xdr:col>
      <xdr:colOff>472888</xdr:colOff>
      <xdr:row>30</xdr:row>
      <xdr:rowOff>63312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FC5DFF75-DFF6-4B4A-8E34-BD2734027F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114300</xdr:colOff>
      <xdr:row>31</xdr:row>
      <xdr:rowOff>19050</xdr:rowOff>
    </xdr:from>
    <xdr:to>
      <xdr:col>25</xdr:col>
      <xdr:colOff>447675</xdr:colOff>
      <xdr:row>46</xdr:row>
      <xdr:rowOff>188323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F1F4D901-60E2-4EA4-9B5D-3D7056047C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18</xdr:col>
      <xdr:colOff>114300</xdr:colOff>
      <xdr:row>47</xdr:row>
      <xdr:rowOff>104775</xdr:rowOff>
    </xdr:from>
    <xdr:to>
      <xdr:col>25</xdr:col>
      <xdr:colOff>200025</xdr:colOff>
      <xdr:row>58</xdr:row>
      <xdr:rowOff>123825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939CBD1-86E0-4F36-9F5D-95AA7A2868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18</xdr:col>
      <xdr:colOff>123824</xdr:colOff>
      <xdr:row>59</xdr:row>
      <xdr:rowOff>19050</xdr:rowOff>
    </xdr:from>
    <xdr:to>
      <xdr:col>25</xdr:col>
      <xdr:colOff>171449</xdr:colOff>
      <xdr:row>70</xdr:row>
      <xdr:rowOff>47625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BC2E796-6B9F-412F-88D9-02C7BBEA74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104775</xdr:colOff>
      <xdr:row>1</xdr:row>
      <xdr:rowOff>42862</xdr:rowOff>
    </xdr:from>
    <xdr:to>
      <xdr:col>11</xdr:col>
      <xdr:colOff>476250</xdr:colOff>
      <xdr:row>13</xdr:row>
      <xdr:rowOff>152400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A9E67FF8-3039-B90C-A538-A371596D14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104775</xdr:colOff>
      <xdr:row>14</xdr:row>
      <xdr:rowOff>85725</xdr:rowOff>
    </xdr:from>
    <xdr:to>
      <xdr:col>11</xdr:col>
      <xdr:colOff>514350</xdr:colOff>
      <xdr:row>28</xdr:row>
      <xdr:rowOff>19050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B3B99F73-C66B-4F6D-ABB3-61AE942EAC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114301</xdr:colOff>
      <xdr:row>28</xdr:row>
      <xdr:rowOff>114300</xdr:rowOff>
    </xdr:from>
    <xdr:to>
      <xdr:col>11</xdr:col>
      <xdr:colOff>476251</xdr:colOff>
      <xdr:row>43</xdr:row>
      <xdr:rowOff>100013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E35FFD99-8EC9-414F-A54B-CC9E273C84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219075</xdr:colOff>
      <xdr:row>1</xdr:row>
      <xdr:rowOff>0</xdr:rowOff>
    </xdr:from>
    <xdr:to>
      <xdr:col>13</xdr:col>
      <xdr:colOff>276225</xdr:colOff>
      <xdr:row>18</xdr:row>
      <xdr:rowOff>47625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0006199-670B-4638-A2BF-6248A85AB4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33</xdr:col>
      <xdr:colOff>295275</xdr:colOff>
      <xdr:row>0</xdr:row>
      <xdr:rowOff>76200</xdr:rowOff>
    </xdr:from>
    <xdr:to>
      <xdr:col>40</xdr:col>
      <xdr:colOff>600075</xdr:colOff>
      <xdr:row>14</xdr:row>
      <xdr:rowOff>152400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AF80486-2027-436B-85E3-52B0FE5893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33</xdr:col>
      <xdr:colOff>238125</xdr:colOff>
      <xdr:row>19</xdr:row>
      <xdr:rowOff>0</xdr:rowOff>
    </xdr:from>
    <xdr:to>
      <xdr:col>40</xdr:col>
      <xdr:colOff>542925</xdr:colOff>
      <xdr:row>33</xdr:row>
      <xdr:rowOff>19050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164CFFA-B419-4279-84BB-4DA7508A01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33</xdr:col>
      <xdr:colOff>228600</xdr:colOff>
      <xdr:row>38</xdr:row>
      <xdr:rowOff>152400</xdr:rowOff>
    </xdr:from>
    <xdr:to>
      <xdr:col>40</xdr:col>
      <xdr:colOff>533400</xdr:colOff>
      <xdr:row>52</xdr:row>
      <xdr:rowOff>171450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AC5825D3-7BC7-4948-AF28-BCE0FB18FB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33</xdr:col>
      <xdr:colOff>238125</xdr:colOff>
      <xdr:row>57</xdr:row>
      <xdr:rowOff>0</xdr:rowOff>
    </xdr:from>
    <xdr:to>
      <xdr:col>40</xdr:col>
      <xdr:colOff>542925</xdr:colOff>
      <xdr:row>71</xdr:row>
      <xdr:rowOff>19050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36AE3D8E-2571-4838-B69C-43EE47BE5F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48</xdr:col>
      <xdr:colOff>223837</xdr:colOff>
      <xdr:row>13</xdr:row>
      <xdr:rowOff>61912</xdr:rowOff>
    </xdr:from>
    <xdr:to>
      <xdr:col>55</xdr:col>
      <xdr:colOff>528637</xdr:colOff>
      <xdr:row>27</xdr:row>
      <xdr:rowOff>14287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8C423A2-E04C-3D14-B314-368927CF384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</xdr:col>
      <xdr:colOff>228600</xdr:colOff>
      <xdr:row>75</xdr:row>
      <xdr:rowOff>142875</xdr:rowOff>
    </xdr:from>
    <xdr:to>
      <xdr:col>13</xdr:col>
      <xdr:colOff>266700</xdr:colOff>
      <xdr:row>93</xdr:row>
      <xdr:rowOff>133350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6A75313-61C6-41C0-A078-2BDD5E75F2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5</xdr:col>
      <xdr:colOff>266701</xdr:colOff>
      <xdr:row>20</xdr:row>
      <xdr:rowOff>66675</xdr:rowOff>
    </xdr:from>
    <xdr:to>
      <xdr:col>13</xdr:col>
      <xdr:colOff>238125</xdr:colOff>
      <xdr:row>36</xdr:row>
      <xdr:rowOff>123824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9EF58585-4526-4172-8B97-0303A90A9D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5</xdr:col>
      <xdr:colOff>123825</xdr:colOff>
      <xdr:row>39</xdr:row>
      <xdr:rowOff>19050</xdr:rowOff>
    </xdr:from>
    <xdr:to>
      <xdr:col>13</xdr:col>
      <xdr:colOff>219075</xdr:colOff>
      <xdr:row>55</xdr:row>
      <xdr:rowOff>171450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2648A95C-F702-4858-9244-BD7D4F9BFB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</xdr:col>
      <xdr:colOff>200024</xdr:colOff>
      <xdr:row>58</xdr:row>
      <xdr:rowOff>19050</xdr:rowOff>
    </xdr:from>
    <xdr:to>
      <xdr:col>13</xdr:col>
      <xdr:colOff>228599</xdr:colOff>
      <xdr:row>75</xdr:row>
      <xdr:rowOff>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FF6A892B-C383-4AFE-B7EF-8F78ECA1A0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20</xdr:col>
      <xdr:colOff>123825</xdr:colOff>
      <xdr:row>31</xdr:row>
      <xdr:rowOff>28575</xdr:rowOff>
    </xdr:from>
    <xdr:to>
      <xdr:col>27</xdr:col>
      <xdr:colOff>171450</xdr:colOff>
      <xdr:row>44</xdr:row>
      <xdr:rowOff>142875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10BC89C5-2515-47E9-AA83-462AFF6C51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604837</xdr:colOff>
      <xdr:row>2</xdr:row>
      <xdr:rowOff>14286</xdr:rowOff>
    </xdr:from>
    <xdr:to>
      <xdr:col>17</xdr:col>
      <xdr:colOff>581025</xdr:colOff>
      <xdr:row>17</xdr:row>
      <xdr:rowOff>180974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1BE3031-615F-5828-058F-E12E2F1DD5F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219074</xdr:colOff>
      <xdr:row>1</xdr:row>
      <xdr:rowOff>161925</xdr:rowOff>
    </xdr:from>
    <xdr:to>
      <xdr:col>12</xdr:col>
      <xdr:colOff>485775</xdr:colOff>
      <xdr:row>15</xdr:row>
      <xdr:rowOff>180975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152399</xdr:colOff>
      <xdr:row>1</xdr:row>
      <xdr:rowOff>47624</xdr:rowOff>
    </xdr:from>
    <xdr:to>
      <xdr:col>10</xdr:col>
      <xdr:colOff>180974</xdr:colOff>
      <xdr:row>14</xdr:row>
      <xdr:rowOff>152400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83003A4-EB99-4F6B-A980-5396D0762D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171450</xdr:colOff>
      <xdr:row>31</xdr:row>
      <xdr:rowOff>57150</xdr:rowOff>
    </xdr:from>
    <xdr:to>
      <xdr:col>10</xdr:col>
      <xdr:colOff>161925</xdr:colOff>
      <xdr:row>44</xdr:row>
      <xdr:rowOff>104775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E2C32CDA-5DD1-4A12-9A7E-B17EFDDAD3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200025</xdr:colOff>
      <xdr:row>61</xdr:row>
      <xdr:rowOff>0</xdr:rowOff>
    </xdr:from>
    <xdr:to>
      <xdr:col>10</xdr:col>
      <xdr:colOff>123825</xdr:colOff>
      <xdr:row>79</xdr:row>
      <xdr:rowOff>38100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9985144D-CD72-4C13-A105-7A6E72329C8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85725</xdr:colOff>
      <xdr:row>81</xdr:row>
      <xdr:rowOff>9524</xdr:rowOff>
    </xdr:from>
    <xdr:to>
      <xdr:col>10</xdr:col>
      <xdr:colOff>171450</xdr:colOff>
      <xdr:row>97</xdr:row>
      <xdr:rowOff>142875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6F5859D4-C380-479C-989E-3997C98CBAF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152400</xdr:colOff>
      <xdr:row>16</xdr:row>
      <xdr:rowOff>38100</xdr:rowOff>
    </xdr:from>
    <xdr:to>
      <xdr:col>10</xdr:col>
      <xdr:colOff>47625</xdr:colOff>
      <xdr:row>29</xdr:row>
      <xdr:rowOff>161925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7F48282E-E21D-4E6E-94BA-931C974E29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200025</xdr:colOff>
      <xdr:row>46</xdr:row>
      <xdr:rowOff>28575</xdr:rowOff>
    </xdr:from>
    <xdr:to>
      <xdr:col>10</xdr:col>
      <xdr:colOff>171450</xdr:colOff>
      <xdr:row>59</xdr:row>
      <xdr:rowOff>123825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FE3EFBB4-E681-4CCC-B23F-F668D3E515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CBBE3-776F-4C14-A9D3-472CE05D3E07}">
  <dimension ref="A1:A12"/>
  <sheetViews>
    <sheetView tabSelected="1" workbookViewId="0">
      <selection activeCell="C19" sqref="C19"/>
    </sheetView>
  </sheetViews>
  <sheetFormatPr defaultRowHeight="15" x14ac:dyDescent="0.25"/>
  <sheetData>
    <row r="1" spans="1:1" x14ac:dyDescent="0.25">
      <c r="A1" s="1" t="s">
        <v>99</v>
      </c>
    </row>
    <row r="2" spans="1:1" ht="15.75" x14ac:dyDescent="0.25">
      <c r="A2" s="66" t="s">
        <v>98</v>
      </c>
    </row>
    <row r="3" spans="1:1" ht="15.75" x14ac:dyDescent="0.25">
      <c r="A3" s="66" t="s">
        <v>100</v>
      </c>
    </row>
    <row r="4" spans="1:1" ht="15.75" x14ac:dyDescent="0.25">
      <c r="A4" s="66" t="s">
        <v>101</v>
      </c>
    </row>
    <row r="5" spans="1:1" ht="15.75" x14ac:dyDescent="0.25">
      <c r="A5" s="66" t="s">
        <v>109</v>
      </c>
    </row>
    <row r="6" spans="1:1" ht="15.75" x14ac:dyDescent="0.25">
      <c r="A6" s="66" t="s">
        <v>102</v>
      </c>
    </row>
    <row r="7" spans="1:1" ht="15.75" x14ac:dyDescent="0.25">
      <c r="A7" s="66" t="s">
        <v>103</v>
      </c>
    </row>
    <row r="8" spans="1:1" ht="15.75" x14ac:dyDescent="0.25">
      <c r="A8" s="66" t="s">
        <v>104</v>
      </c>
    </row>
    <row r="9" spans="1:1" ht="15.75" x14ac:dyDescent="0.25">
      <c r="A9" s="66" t="s">
        <v>105</v>
      </c>
    </row>
    <row r="10" spans="1:1" ht="15.75" x14ac:dyDescent="0.25">
      <c r="A10" s="66" t="s">
        <v>106</v>
      </c>
    </row>
    <row r="11" spans="1:1" ht="15.75" x14ac:dyDescent="0.25">
      <c r="A11" s="66" t="s">
        <v>107</v>
      </c>
    </row>
    <row r="12" spans="1:1" ht="15.75" x14ac:dyDescent="0.25">
      <c r="A12" s="66" t="s">
        <v>108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66"/>
  <sheetViews>
    <sheetView workbookViewId="0">
      <selection activeCell="Q19" sqref="Q19"/>
    </sheetView>
  </sheetViews>
  <sheetFormatPr defaultRowHeight="15" x14ac:dyDescent="0.25"/>
  <cols>
    <col min="13" max="13" width="21" customWidth="1"/>
    <col min="14" max="14" width="19.42578125" bestFit="1" customWidth="1"/>
    <col min="15" max="15" width="12" bestFit="1" customWidth="1"/>
    <col min="16" max="16" width="12.140625" bestFit="1" customWidth="1"/>
    <col min="17" max="17" width="16.7109375" bestFit="1" customWidth="1"/>
    <col min="18" max="18" width="15.5703125" bestFit="1" customWidth="1"/>
  </cols>
  <sheetData>
    <row r="1" spans="1:18" ht="15.75" thickBot="1" x14ac:dyDescent="0.3">
      <c r="A1" s="1" t="s">
        <v>73</v>
      </c>
      <c r="M1" s="1" t="s">
        <v>76</v>
      </c>
    </row>
    <row r="2" spans="1:18" ht="15.75" thickBot="1" x14ac:dyDescent="0.3">
      <c r="A2" s="2" t="s">
        <v>1</v>
      </c>
      <c r="B2" s="3"/>
      <c r="C2" s="7" t="s">
        <v>0</v>
      </c>
      <c r="D2" s="3" t="s">
        <v>2</v>
      </c>
      <c r="E2" s="7" t="s">
        <v>3</v>
      </c>
      <c r="M2" s="7" t="s">
        <v>75</v>
      </c>
      <c r="N2" s="7" t="s">
        <v>10</v>
      </c>
      <c r="O2" s="16" t="s">
        <v>0</v>
      </c>
      <c r="P2" s="3" t="s">
        <v>2</v>
      </c>
      <c r="Q2" s="7" t="s">
        <v>3</v>
      </c>
      <c r="R2" s="12"/>
    </row>
    <row r="3" spans="1:18" x14ac:dyDescent="0.25">
      <c r="A3" s="8" t="s">
        <v>65</v>
      </c>
      <c r="B3" s="9">
        <v>15</v>
      </c>
      <c r="C3" s="13">
        <v>94.974756940697304</v>
      </c>
      <c r="D3">
        <v>28.69754673406063</v>
      </c>
      <c r="E3" s="4">
        <v>8.6526359018698304</v>
      </c>
      <c r="M3" s="15" t="s">
        <v>38</v>
      </c>
      <c r="N3" s="8">
        <v>5</v>
      </c>
      <c r="O3" s="11">
        <v>19.53846153846154</v>
      </c>
      <c r="P3" s="11">
        <v>1.5421827458642299</v>
      </c>
      <c r="Q3" s="12">
        <v>1.2418465065636051</v>
      </c>
      <c r="R3" s="4"/>
    </row>
    <row r="4" spans="1:18" ht="15.75" thickBot="1" x14ac:dyDescent="0.3">
      <c r="A4" s="9"/>
      <c r="B4" s="9">
        <v>30</v>
      </c>
      <c r="C4" s="13">
        <v>87.108533040388309</v>
      </c>
      <c r="D4">
        <v>28.70176027119825</v>
      </c>
      <c r="E4" s="4">
        <v>8.6539063311176214</v>
      </c>
      <c r="M4" s="14" t="s">
        <v>7</v>
      </c>
      <c r="N4" s="10">
        <v>5</v>
      </c>
      <c r="O4" s="5">
        <v>34.5</v>
      </c>
      <c r="P4" s="5">
        <v>2.0493616877644518</v>
      </c>
      <c r="Q4" s="6">
        <v>1.4315591806713588</v>
      </c>
      <c r="R4" s="4"/>
    </row>
    <row r="5" spans="1:18" ht="15.75" thickBot="1" x14ac:dyDescent="0.3">
      <c r="A5" s="9"/>
      <c r="B5" s="9">
        <v>45</v>
      </c>
      <c r="C5" s="13">
        <v>76.601604826948375</v>
      </c>
      <c r="D5">
        <v>30.351170976122056</v>
      </c>
      <c r="E5" s="4">
        <v>9.1512223705201556</v>
      </c>
      <c r="M5" s="13"/>
      <c r="N5" s="41"/>
      <c r="O5" s="41"/>
      <c r="P5" s="41"/>
      <c r="Q5" s="41"/>
      <c r="R5" s="4"/>
    </row>
    <row r="6" spans="1:18" ht="15.75" thickBot="1" x14ac:dyDescent="0.3">
      <c r="A6" s="9"/>
      <c r="B6" s="9">
        <v>60</v>
      </c>
      <c r="C6" s="13">
        <v>79.881062397728911</v>
      </c>
      <c r="D6">
        <v>27.993117802438718</v>
      </c>
      <c r="E6" s="4">
        <v>8.4402425875370302</v>
      </c>
      <c r="M6" s="2" t="s">
        <v>23</v>
      </c>
      <c r="N6" s="30"/>
      <c r="O6" s="31"/>
      <c r="P6" s="41"/>
      <c r="Q6" s="41"/>
      <c r="R6" s="4"/>
    </row>
    <row r="7" spans="1:18" ht="15.75" thickBot="1" x14ac:dyDescent="0.3">
      <c r="A7" s="8" t="s">
        <v>6</v>
      </c>
      <c r="B7" s="8">
        <v>15</v>
      </c>
      <c r="C7" s="15">
        <v>145.71127730296078</v>
      </c>
      <c r="D7" s="11">
        <v>45.501054787952775</v>
      </c>
      <c r="E7" s="12">
        <v>13.71908420882213</v>
      </c>
      <c r="M7" s="29" t="s">
        <v>11</v>
      </c>
      <c r="N7" s="30" t="s">
        <v>39</v>
      </c>
      <c r="O7" s="31" t="s">
        <v>21</v>
      </c>
      <c r="P7" s="41"/>
      <c r="Q7" s="41"/>
      <c r="R7" s="4"/>
    </row>
    <row r="8" spans="1:18" x14ac:dyDescent="0.25">
      <c r="A8" s="9"/>
      <c r="B8" s="9">
        <v>30</v>
      </c>
      <c r="C8" s="13">
        <v>170.66346483018705</v>
      </c>
      <c r="D8">
        <v>46.383771950132655</v>
      </c>
      <c r="E8" s="4">
        <v>13.985233447272854</v>
      </c>
      <c r="M8" s="13"/>
      <c r="N8" s="41"/>
      <c r="O8" s="41"/>
      <c r="P8" s="41"/>
      <c r="Q8" s="41"/>
      <c r="R8" s="4"/>
    </row>
    <row r="9" spans="1:18" ht="15.75" thickBot="1" x14ac:dyDescent="0.3">
      <c r="A9" s="9"/>
      <c r="B9" s="9">
        <v>45</v>
      </c>
      <c r="C9" s="13">
        <v>161.9366670356595</v>
      </c>
      <c r="D9">
        <v>31.954748210652774</v>
      </c>
      <c r="E9" s="4">
        <v>9.6347190986378042</v>
      </c>
      <c r="M9" s="33" t="s">
        <v>16</v>
      </c>
      <c r="N9" s="41"/>
      <c r="O9" s="41"/>
      <c r="P9" s="41"/>
      <c r="Q9" s="41"/>
      <c r="R9" s="4"/>
    </row>
    <row r="10" spans="1:18" ht="15.75" thickBot="1" x14ac:dyDescent="0.3">
      <c r="A10" s="9"/>
      <c r="B10" s="9">
        <v>60</v>
      </c>
      <c r="C10" s="13">
        <v>196.20046126346043</v>
      </c>
      <c r="D10">
        <v>58.657410310036376</v>
      </c>
      <c r="E10" s="4">
        <v>17.685874652028641</v>
      </c>
      <c r="M10" s="42" t="s">
        <v>16</v>
      </c>
      <c r="N10" s="37" t="s">
        <v>57</v>
      </c>
      <c r="O10" s="38" t="s">
        <v>58</v>
      </c>
      <c r="P10" s="41"/>
      <c r="Q10" s="41"/>
      <c r="R10" s="4"/>
    </row>
    <row r="11" spans="1:18" ht="15.75" thickBot="1" x14ac:dyDescent="0.3">
      <c r="A11" s="2" t="s">
        <v>9</v>
      </c>
      <c r="B11" s="3"/>
      <c r="C11" s="7" t="s">
        <v>0</v>
      </c>
      <c r="D11" s="3" t="s">
        <v>2</v>
      </c>
      <c r="E11" s="7" t="s">
        <v>3</v>
      </c>
      <c r="M11" s="47">
        <v>34.333329999999997</v>
      </c>
      <c r="N11" s="48">
        <v>34</v>
      </c>
      <c r="O11" s="49">
        <v>26.33333</v>
      </c>
      <c r="P11" s="41"/>
      <c r="Q11" s="41"/>
      <c r="R11" s="4"/>
    </row>
    <row r="12" spans="1:18" x14ac:dyDescent="0.25">
      <c r="A12" s="8" t="s">
        <v>4</v>
      </c>
      <c r="B12" s="9">
        <v>15</v>
      </c>
      <c r="C12" s="13">
        <v>99.335544620524303</v>
      </c>
      <c r="D12">
        <v>8.9818645622564457</v>
      </c>
      <c r="E12" s="4">
        <v>2.7081340609813074</v>
      </c>
      <c r="M12" s="43">
        <v>25</v>
      </c>
      <c r="N12" s="44">
        <v>23</v>
      </c>
      <c r="O12" s="50">
        <v>20.66667</v>
      </c>
      <c r="P12" s="41"/>
      <c r="Q12" s="41"/>
      <c r="R12" s="4"/>
    </row>
    <row r="13" spans="1:18" x14ac:dyDescent="0.25">
      <c r="A13" s="9"/>
      <c r="B13" s="9">
        <v>30</v>
      </c>
      <c r="C13" s="13">
        <v>98.231240126215383</v>
      </c>
      <c r="D13">
        <v>10.264235168831224</v>
      </c>
      <c r="E13" s="4">
        <v>3.094783346816671</v>
      </c>
      <c r="M13" s="43">
        <v>21.66667</v>
      </c>
      <c r="N13" s="44">
        <v>13</v>
      </c>
      <c r="O13" s="50">
        <v>16</v>
      </c>
      <c r="P13" s="41"/>
      <c r="Q13" s="41"/>
      <c r="R13" s="4"/>
    </row>
    <row r="14" spans="1:18" x14ac:dyDescent="0.25">
      <c r="A14" s="9"/>
      <c r="B14" s="9">
        <v>45</v>
      </c>
      <c r="C14" s="13">
        <v>92.673991953755745</v>
      </c>
      <c r="D14">
        <v>8.7635013797042074</v>
      </c>
      <c r="E14" s="4">
        <v>2.6422950842037021</v>
      </c>
      <c r="M14" s="43">
        <v>41</v>
      </c>
      <c r="N14" s="44">
        <v>25</v>
      </c>
      <c r="O14" s="50">
        <v>27.5</v>
      </c>
      <c r="P14" s="41"/>
      <c r="Q14" s="41"/>
      <c r="R14" s="4"/>
    </row>
    <row r="15" spans="1:18" ht="15.75" thickBot="1" x14ac:dyDescent="0.3">
      <c r="A15" s="9"/>
      <c r="B15" s="9">
        <v>60</v>
      </c>
      <c r="C15" s="13">
        <v>89.148850980086777</v>
      </c>
      <c r="D15">
        <v>12.646625599901922</v>
      </c>
      <c r="E15" s="4">
        <v>3.8131010889979953</v>
      </c>
      <c r="M15" s="43">
        <v>26</v>
      </c>
      <c r="N15" s="44">
        <v>18</v>
      </c>
      <c r="O15" s="50">
        <v>36.333333333333336</v>
      </c>
      <c r="P15" s="41"/>
      <c r="Q15" s="41"/>
      <c r="R15" s="4"/>
    </row>
    <row r="16" spans="1:18" x14ac:dyDescent="0.25">
      <c r="A16" s="8" t="s">
        <v>6</v>
      </c>
      <c r="B16" s="9">
        <v>15</v>
      </c>
      <c r="C16" s="13">
        <v>87.441745334134652</v>
      </c>
      <c r="D16">
        <v>15.29741777070579</v>
      </c>
      <c r="E16" s="4">
        <v>4.6123450006132778</v>
      </c>
      <c r="M16" s="43">
        <v>17.5</v>
      </c>
      <c r="N16" s="44">
        <v>31</v>
      </c>
      <c r="O16" s="50">
        <v>37</v>
      </c>
      <c r="P16" s="41"/>
      <c r="Q16" s="41"/>
      <c r="R16" s="4"/>
    </row>
    <row r="17" spans="1:18" x14ac:dyDescent="0.25">
      <c r="A17" s="9"/>
      <c r="B17" s="9">
        <v>30</v>
      </c>
      <c r="C17" s="13">
        <v>84.331559902965708</v>
      </c>
      <c r="D17">
        <v>14.964069102671667</v>
      </c>
      <c r="E17" s="4">
        <v>4.5118365955011033</v>
      </c>
      <c r="M17" s="43"/>
      <c r="N17" s="44">
        <v>28</v>
      </c>
      <c r="O17" s="50">
        <v>29.333333333333332</v>
      </c>
      <c r="P17" s="41"/>
      <c r="Q17" s="41"/>
      <c r="R17" s="4"/>
    </row>
    <row r="18" spans="1:18" x14ac:dyDescent="0.25">
      <c r="A18" s="9"/>
      <c r="B18" s="9">
        <v>45</v>
      </c>
      <c r="C18" s="13">
        <v>83.759558878210584</v>
      </c>
      <c r="D18">
        <v>14.852643812695327</v>
      </c>
      <c r="E18" s="4">
        <v>4.4782406065003695</v>
      </c>
      <c r="M18" s="13"/>
      <c r="N18" s="44">
        <v>8</v>
      </c>
      <c r="O18" s="4"/>
      <c r="P18" s="41"/>
      <c r="Q18" s="41"/>
      <c r="R18" s="4"/>
    </row>
    <row r="19" spans="1:18" ht="15.75" thickBot="1" x14ac:dyDescent="0.3">
      <c r="A19" s="9"/>
      <c r="B19" s="9">
        <v>60</v>
      </c>
      <c r="C19" s="13">
        <v>82.714587642206297</v>
      </c>
      <c r="D19">
        <v>16.073793805668796</v>
      </c>
      <c r="E19" s="4">
        <v>4.8464311828129265</v>
      </c>
      <c r="M19" s="13"/>
      <c r="N19" s="44">
        <v>36</v>
      </c>
      <c r="O19" s="4"/>
      <c r="P19" s="41"/>
      <c r="Q19" s="41"/>
      <c r="R19" s="4"/>
    </row>
    <row r="20" spans="1:18" ht="15.75" thickBot="1" x14ac:dyDescent="0.3">
      <c r="A20" s="2" t="s">
        <v>8</v>
      </c>
      <c r="B20" s="3"/>
      <c r="C20" s="7" t="s">
        <v>0</v>
      </c>
      <c r="D20" s="3" t="s">
        <v>2</v>
      </c>
      <c r="E20" s="7" t="s">
        <v>3</v>
      </c>
      <c r="M20" s="13"/>
      <c r="N20" s="44">
        <v>12.66667</v>
      </c>
      <c r="O20" s="4"/>
      <c r="P20" s="41"/>
      <c r="Q20" s="41"/>
      <c r="R20" s="4"/>
    </row>
    <row r="21" spans="1:18" x14ac:dyDescent="0.25">
      <c r="A21" s="8" t="s">
        <v>4</v>
      </c>
      <c r="B21" s="9">
        <v>15</v>
      </c>
      <c r="C21" s="13">
        <v>96.791994410443877</v>
      </c>
      <c r="D21">
        <v>10.172060479987302</v>
      </c>
      <c r="E21" s="4">
        <v>3.0669916324473028</v>
      </c>
      <c r="M21" s="13"/>
      <c r="N21" s="44">
        <v>14.33333</v>
      </c>
      <c r="O21" s="4"/>
      <c r="P21" s="41"/>
      <c r="Q21" s="41"/>
      <c r="R21" s="4"/>
    </row>
    <row r="22" spans="1:18" ht="15.75" thickBot="1" x14ac:dyDescent="0.3">
      <c r="A22" s="9"/>
      <c r="B22" s="9">
        <v>30</v>
      </c>
      <c r="C22" s="13">
        <v>98.47299305359752</v>
      </c>
      <c r="D22">
        <v>10.150928531264228</v>
      </c>
      <c r="E22" s="4">
        <v>3.0606201101742605</v>
      </c>
      <c r="M22" s="14"/>
      <c r="N22" s="51">
        <v>16.66667</v>
      </c>
      <c r="O22" s="6"/>
      <c r="P22" s="41"/>
      <c r="Q22" s="41"/>
      <c r="R22" s="4"/>
    </row>
    <row r="23" spans="1:18" x14ac:dyDescent="0.25">
      <c r="A23" s="9"/>
      <c r="B23" s="9">
        <v>45</v>
      </c>
      <c r="C23" s="13">
        <v>98.507256438987028</v>
      </c>
      <c r="D23">
        <v>10.470000716539376</v>
      </c>
      <c r="E23" s="4">
        <v>3.1568239937739357</v>
      </c>
      <c r="M23" s="15">
        <f>AVERAGE(M11:M17)</f>
        <v>27.583333333333332</v>
      </c>
      <c r="N23" s="15">
        <f>AVERAGE(N11:N22)</f>
        <v>21.638889166666669</v>
      </c>
      <c r="O23" s="11">
        <f>AVERAGE(O11:O17)</f>
        <v>27.595238095238098</v>
      </c>
      <c r="P23" s="12" t="s">
        <v>0</v>
      </c>
      <c r="Q23" s="41"/>
      <c r="R23" s="4"/>
    </row>
    <row r="24" spans="1:18" ht="15.75" thickBot="1" x14ac:dyDescent="0.3">
      <c r="A24" s="9"/>
      <c r="B24" s="9">
        <v>60</v>
      </c>
      <c r="C24" s="13">
        <v>99.881619358588651</v>
      </c>
      <c r="D24">
        <v>7.3380614167191824</v>
      </c>
      <c r="E24" s="4">
        <v>2.2125087643492098</v>
      </c>
      <c r="M24" s="13">
        <f>STDEV(M11:M17)</f>
        <v>8.6189381145374586</v>
      </c>
      <c r="N24" s="13">
        <f>STDEV(N11:N22)</f>
        <v>9.2085359326861465</v>
      </c>
      <c r="O24" s="41">
        <f>STDEV(O11:O17)</f>
        <v>7.658121120779728</v>
      </c>
      <c r="P24" s="4" t="s">
        <v>53</v>
      </c>
      <c r="Q24" s="41"/>
      <c r="R24" s="4"/>
    </row>
    <row r="25" spans="1:18" ht="15.75" thickBot="1" x14ac:dyDescent="0.3">
      <c r="A25" s="8" t="s">
        <v>6</v>
      </c>
      <c r="B25" s="8">
        <v>15</v>
      </c>
      <c r="C25" s="15">
        <v>87.054423813702201</v>
      </c>
      <c r="D25" s="11">
        <v>11.622646447058822</v>
      </c>
      <c r="E25" s="12">
        <v>3.5043597578046723</v>
      </c>
      <c r="M25" s="14">
        <f>M24/SQRT(6)</f>
        <v>3.5186667508737486</v>
      </c>
      <c r="N25" s="14">
        <f>N24/SQRT(12)</f>
        <v>2.6582753497893443</v>
      </c>
      <c r="O25" s="5">
        <f>O24/SQRT(7)</f>
        <v>2.8944977136563423</v>
      </c>
      <c r="P25" s="6" t="s">
        <v>59</v>
      </c>
      <c r="Q25" s="41"/>
      <c r="R25" s="4"/>
    </row>
    <row r="26" spans="1:18" ht="15.75" thickBot="1" x14ac:dyDescent="0.3">
      <c r="A26" s="9"/>
      <c r="B26" s="9">
        <v>30</v>
      </c>
      <c r="C26" s="13">
        <v>83.362260708252322</v>
      </c>
      <c r="D26">
        <v>12.925774881048691</v>
      </c>
      <c r="E26" s="4">
        <v>3.8972677640944733</v>
      </c>
      <c r="M26" s="13"/>
      <c r="N26" s="41"/>
      <c r="O26" s="41"/>
      <c r="P26" s="41"/>
      <c r="Q26" s="41"/>
      <c r="R26" s="4"/>
    </row>
    <row r="27" spans="1:18" ht="15.75" thickBot="1" x14ac:dyDescent="0.3">
      <c r="A27" s="9"/>
      <c r="B27" s="9">
        <v>45</v>
      </c>
      <c r="C27" s="13">
        <v>82.261410331529405</v>
      </c>
      <c r="D27">
        <v>13.205765853049334</v>
      </c>
      <c r="E27" s="4">
        <v>3.9816882185320224</v>
      </c>
      <c r="M27" s="7" t="s">
        <v>74</v>
      </c>
      <c r="N27" s="41"/>
      <c r="O27" s="41"/>
      <c r="P27" s="41"/>
      <c r="Q27" s="41"/>
      <c r="R27" s="4"/>
    </row>
    <row r="28" spans="1:18" ht="15.75" thickBot="1" x14ac:dyDescent="0.3">
      <c r="A28" s="10"/>
      <c r="B28" s="10">
        <v>60</v>
      </c>
      <c r="C28" s="14">
        <v>83.049715501625116</v>
      </c>
      <c r="D28" s="5">
        <v>13.379423603359431</v>
      </c>
      <c r="E28" s="6">
        <v>4.0340480003243693</v>
      </c>
      <c r="M28" s="8" t="s">
        <v>12</v>
      </c>
      <c r="N28" s="52" t="s">
        <v>13</v>
      </c>
      <c r="O28" s="41"/>
      <c r="P28" s="41"/>
      <c r="Q28" s="41"/>
      <c r="R28" s="4"/>
    </row>
    <row r="29" spans="1:18" x14ac:dyDescent="0.25">
      <c r="M29" s="8">
        <v>11.333333333333334</v>
      </c>
      <c r="N29" s="9">
        <v>7.666666666666667</v>
      </c>
      <c r="O29" s="41"/>
      <c r="P29" s="41"/>
      <c r="Q29" s="41"/>
      <c r="R29" s="4"/>
    </row>
    <row r="30" spans="1:18" x14ac:dyDescent="0.25">
      <c r="M30" s="9">
        <v>11</v>
      </c>
      <c r="N30" s="9">
        <v>5.666666666666667</v>
      </c>
      <c r="O30" s="41"/>
      <c r="P30" s="41"/>
      <c r="Q30" s="41"/>
      <c r="R30" s="4"/>
    </row>
    <row r="31" spans="1:18" x14ac:dyDescent="0.25">
      <c r="M31" s="9">
        <v>6</v>
      </c>
      <c r="N31" s="9">
        <v>6.333333333333333</v>
      </c>
      <c r="O31" s="41"/>
      <c r="P31" s="41"/>
      <c r="Q31" s="41"/>
      <c r="R31" s="4"/>
    </row>
    <row r="32" spans="1:18" x14ac:dyDescent="0.25">
      <c r="M32" s="9">
        <v>14</v>
      </c>
      <c r="N32" s="9"/>
      <c r="O32" s="41"/>
      <c r="P32" s="41"/>
      <c r="Q32" s="41"/>
      <c r="R32" s="4"/>
    </row>
    <row r="33" spans="13:24" x14ac:dyDescent="0.25">
      <c r="M33" s="9">
        <v>5.666666666666667</v>
      </c>
      <c r="N33" s="9"/>
      <c r="O33" s="41"/>
      <c r="P33" s="41"/>
      <c r="Q33" s="41"/>
      <c r="R33" s="4"/>
      <c r="T33" s="39"/>
      <c r="V33" s="39"/>
      <c r="X33" s="39"/>
    </row>
    <row r="34" spans="13:24" x14ac:dyDescent="0.25">
      <c r="M34" s="9">
        <v>5.666666666666667</v>
      </c>
      <c r="N34" s="9"/>
      <c r="O34" s="41"/>
      <c r="P34" s="41"/>
      <c r="Q34" s="41"/>
      <c r="R34" s="4"/>
    </row>
    <row r="35" spans="13:24" x14ac:dyDescent="0.25">
      <c r="M35" s="9"/>
      <c r="N35" s="9"/>
      <c r="O35" s="41"/>
      <c r="P35" s="41"/>
      <c r="Q35" s="41"/>
      <c r="R35" s="4"/>
    </row>
    <row r="36" spans="13:24" ht="15.75" thickBot="1" x14ac:dyDescent="0.3">
      <c r="M36" s="9"/>
      <c r="N36" s="9"/>
      <c r="O36" s="41"/>
      <c r="P36" s="41"/>
      <c r="Q36" s="41"/>
      <c r="R36" s="4"/>
    </row>
    <row r="37" spans="13:24" x14ac:dyDescent="0.25">
      <c r="M37" s="9">
        <f>AVERAGE(M29:M35)</f>
        <v>8.9444444444444446</v>
      </c>
      <c r="N37" s="9">
        <f>AVERAGE(N29:N32)</f>
        <v>6.5555555555555562</v>
      </c>
      <c r="O37" s="12" t="s">
        <v>0</v>
      </c>
      <c r="P37" s="41"/>
      <c r="Q37" s="41"/>
      <c r="R37" s="4"/>
    </row>
    <row r="38" spans="13:24" x14ac:dyDescent="0.25">
      <c r="M38" s="9">
        <f>STDEV(M29:M34)</f>
        <v>3.6234830798045174</v>
      </c>
      <c r="N38" s="9">
        <f>STDEV(N29:N34)</f>
        <v>1.0183501544346247</v>
      </c>
      <c r="O38" s="4" t="s">
        <v>53</v>
      </c>
      <c r="P38" s="41"/>
      <c r="Q38" s="41"/>
      <c r="R38" s="4"/>
    </row>
    <row r="39" spans="13:24" ht="15.75" thickBot="1" x14ac:dyDescent="0.3">
      <c r="M39" s="10">
        <f>M38/SQRT(6)</f>
        <v>1.4792807728549278</v>
      </c>
      <c r="N39" s="10">
        <f>N38/SQRT(3)</f>
        <v>0.58794473579212758</v>
      </c>
      <c r="O39" s="6" t="s">
        <v>59</v>
      </c>
      <c r="P39" s="41"/>
      <c r="Q39" s="41"/>
      <c r="R39" s="4"/>
    </row>
    <row r="40" spans="13:24" ht="15.75" thickBot="1" x14ac:dyDescent="0.3">
      <c r="M40" s="13"/>
      <c r="N40" s="41"/>
      <c r="O40" s="41"/>
      <c r="P40" s="41"/>
      <c r="Q40" s="41"/>
      <c r="R40" s="4"/>
    </row>
    <row r="41" spans="13:24" ht="15.75" thickBot="1" x14ac:dyDescent="0.3">
      <c r="M41" s="7" t="s">
        <v>60</v>
      </c>
      <c r="N41" s="41"/>
      <c r="O41" s="41"/>
      <c r="P41" s="41"/>
      <c r="Q41" s="41"/>
      <c r="R41" s="4"/>
    </row>
    <row r="42" spans="13:24" ht="15.75" thickBot="1" x14ac:dyDescent="0.3">
      <c r="M42" s="52" t="s">
        <v>66</v>
      </c>
      <c r="N42" s="52" t="s">
        <v>67</v>
      </c>
      <c r="O42" s="41"/>
      <c r="P42" s="41"/>
      <c r="Q42" s="41"/>
      <c r="R42" s="4"/>
    </row>
    <row r="43" spans="13:24" x14ac:dyDescent="0.25">
      <c r="M43" s="9">
        <v>18</v>
      </c>
      <c r="N43" s="9">
        <v>9</v>
      </c>
      <c r="O43" s="41"/>
      <c r="P43" s="41"/>
      <c r="Q43" s="41"/>
      <c r="R43" s="4"/>
    </row>
    <row r="44" spans="13:24" x14ac:dyDescent="0.25">
      <c r="M44" s="9">
        <v>15</v>
      </c>
      <c r="N44" s="9">
        <v>8</v>
      </c>
      <c r="O44" s="41"/>
      <c r="P44" s="41"/>
      <c r="Q44" s="41"/>
      <c r="R44" s="4"/>
    </row>
    <row r="45" spans="13:24" x14ac:dyDescent="0.25">
      <c r="M45" s="9">
        <v>12</v>
      </c>
      <c r="N45" s="9">
        <v>6</v>
      </c>
      <c r="O45" s="41"/>
      <c r="P45" s="41"/>
      <c r="Q45" s="41"/>
      <c r="R45" s="4"/>
    </row>
    <row r="46" spans="13:24" x14ac:dyDescent="0.25">
      <c r="M46" s="9">
        <v>16</v>
      </c>
      <c r="N46" s="9"/>
      <c r="O46" s="41"/>
      <c r="P46" s="41"/>
      <c r="Q46" s="41"/>
      <c r="R46" s="4"/>
    </row>
    <row r="47" spans="13:24" x14ac:dyDescent="0.25">
      <c r="M47" s="9">
        <v>11</v>
      </c>
      <c r="N47" s="9"/>
      <c r="O47" s="41"/>
      <c r="P47" s="41"/>
      <c r="Q47" s="41"/>
      <c r="R47" s="4"/>
    </row>
    <row r="48" spans="13:24" x14ac:dyDescent="0.25">
      <c r="M48" s="9">
        <v>8</v>
      </c>
      <c r="N48" s="9"/>
      <c r="O48" s="41"/>
      <c r="P48" s="41"/>
      <c r="Q48" s="41"/>
      <c r="R48" s="4"/>
    </row>
    <row r="49" spans="13:18" x14ac:dyDescent="0.25">
      <c r="M49" s="9"/>
      <c r="N49" s="9"/>
      <c r="O49" s="41"/>
      <c r="P49" s="41"/>
      <c r="Q49" s="41"/>
      <c r="R49" s="4"/>
    </row>
    <row r="50" spans="13:18" ht="15.75" thickBot="1" x14ac:dyDescent="0.3">
      <c r="M50" s="9"/>
      <c r="N50" s="9"/>
      <c r="O50" s="41"/>
      <c r="P50" s="41"/>
      <c r="Q50" s="41"/>
      <c r="R50" s="4"/>
    </row>
    <row r="51" spans="13:18" x14ac:dyDescent="0.25">
      <c r="M51" s="8">
        <f>AVERAGE(M43:M49)</f>
        <v>13.333333333333334</v>
      </c>
      <c r="N51" s="8">
        <f>AVERAGE(N43:N46)</f>
        <v>7.666666666666667</v>
      </c>
      <c r="O51" s="12" t="s">
        <v>0</v>
      </c>
      <c r="P51" s="41"/>
      <c r="Q51" s="41"/>
      <c r="R51" s="4"/>
    </row>
    <row r="52" spans="13:18" x14ac:dyDescent="0.25">
      <c r="M52" s="9">
        <f>STDEV(M43:M48)</f>
        <v>3.6696957185394337</v>
      </c>
      <c r="N52" s="9">
        <f>STDEV(N43:N48)</f>
        <v>1.5275252316519452</v>
      </c>
      <c r="O52" s="4" t="s">
        <v>53</v>
      </c>
      <c r="P52" s="41"/>
      <c r="Q52" s="41"/>
      <c r="R52" s="4"/>
    </row>
    <row r="53" spans="13:18" ht="15.75" thickBot="1" x14ac:dyDescent="0.3">
      <c r="M53" s="10">
        <f>M52/SQRT(6)</f>
        <v>1.4981470036162814</v>
      </c>
      <c r="N53" s="10">
        <f>N52/SQRT(3)</f>
        <v>0.88191710368819609</v>
      </c>
      <c r="O53" s="6" t="s">
        <v>59</v>
      </c>
      <c r="P53" s="41"/>
      <c r="Q53" s="41"/>
      <c r="R53" s="4"/>
    </row>
    <row r="54" spans="13:18" ht="15.75" thickBot="1" x14ac:dyDescent="0.3">
      <c r="M54" s="13"/>
      <c r="N54" s="41"/>
      <c r="O54" s="41"/>
      <c r="P54" s="41"/>
      <c r="Q54" s="41"/>
      <c r="R54" s="4"/>
    </row>
    <row r="55" spans="13:18" ht="15.75" thickBot="1" x14ac:dyDescent="0.3">
      <c r="M55" s="40" t="s">
        <v>64</v>
      </c>
      <c r="N55" s="41"/>
      <c r="O55" s="41"/>
      <c r="P55" s="41"/>
      <c r="Q55" s="41"/>
      <c r="R55" s="4"/>
    </row>
    <row r="56" spans="13:18" ht="15.75" thickBot="1" x14ac:dyDescent="0.3">
      <c r="M56" s="37" t="s">
        <v>16</v>
      </c>
      <c r="N56" s="42" t="s">
        <v>57</v>
      </c>
      <c r="O56" s="38" t="s">
        <v>61</v>
      </c>
      <c r="P56" s="42" t="s">
        <v>13</v>
      </c>
      <c r="Q56" s="38" t="s">
        <v>63</v>
      </c>
      <c r="R56" s="42" t="s">
        <v>62</v>
      </c>
    </row>
    <row r="57" spans="13:18" x14ac:dyDescent="0.25">
      <c r="M57" s="45">
        <v>6</v>
      </c>
      <c r="N57" s="53">
        <v>48</v>
      </c>
      <c r="O57" s="46">
        <v>13</v>
      </c>
      <c r="P57" s="53">
        <v>17</v>
      </c>
      <c r="Q57" s="41">
        <v>17.5</v>
      </c>
      <c r="R57" s="53">
        <v>13.5</v>
      </c>
    </row>
    <row r="58" spans="13:18" x14ac:dyDescent="0.25">
      <c r="M58" s="45">
        <v>15</v>
      </c>
      <c r="N58" s="53">
        <v>46</v>
      </c>
      <c r="O58" s="46">
        <v>15</v>
      </c>
      <c r="P58" s="53">
        <v>27</v>
      </c>
      <c r="Q58" s="41">
        <v>10.666666666666666</v>
      </c>
      <c r="R58" s="53">
        <v>8.3333333333333339</v>
      </c>
    </row>
    <row r="59" spans="13:18" x14ac:dyDescent="0.25">
      <c r="M59" s="45">
        <v>14</v>
      </c>
      <c r="N59" s="53">
        <v>37</v>
      </c>
      <c r="O59" s="46">
        <v>9</v>
      </c>
      <c r="P59" s="53">
        <v>26</v>
      </c>
      <c r="Q59" s="41">
        <v>23.333333333333332</v>
      </c>
      <c r="R59" s="53">
        <v>8.3333333333333339</v>
      </c>
    </row>
    <row r="60" spans="13:18" x14ac:dyDescent="0.25">
      <c r="M60" s="45"/>
      <c r="N60" s="53">
        <v>39</v>
      </c>
      <c r="O60" s="46">
        <v>10</v>
      </c>
      <c r="P60" s="53">
        <v>27</v>
      </c>
      <c r="Q60" s="41">
        <v>17.333333333333332</v>
      </c>
      <c r="R60" s="53">
        <v>9.6666666666666661</v>
      </c>
    </row>
    <row r="61" spans="13:18" x14ac:dyDescent="0.25">
      <c r="M61" s="45"/>
      <c r="N61" s="53">
        <v>49</v>
      </c>
      <c r="O61" s="46"/>
      <c r="P61" s="53">
        <v>34</v>
      </c>
      <c r="Q61" s="46"/>
      <c r="R61" s="53">
        <v>5.333333333333333</v>
      </c>
    </row>
    <row r="62" spans="13:18" x14ac:dyDescent="0.25">
      <c r="M62" s="45"/>
      <c r="N62" s="53">
        <v>21</v>
      </c>
      <c r="O62" s="46"/>
      <c r="P62" s="53"/>
      <c r="Q62" s="46"/>
      <c r="R62" s="53">
        <v>6</v>
      </c>
    </row>
    <row r="63" spans="13:18" x14ac:dyDescent="0.25">
      <c r="M63" s="13"/>
      <c r="N63" s="9"/>
      <c r="O63" s="41"/>
      <c r="P63" s="9"/>
      <c r="Q63" s="41"/>
      <c r="R63" s="9"/>
    </row>
    <row r="64" spans="13:18" x14ac:dyDescent="0.25">
      <c r="M64" s="13">
        <f>AVERAGE(M57:M62)</f>
        <v>11.666666666666666</v>
      </c>
      <c r="N64" s="9">
        <f>AVERAGE(N57:N62)</f>
        <v>40</v>
      </c>
      <c r="O64" s="41">
        <f t="shared" ref="O64:P64" si="0">AVERAGE(O57:O62)</f>
        <v>11.75</v>
      </c>
      <c r="P64" s="9">
        <f t="shared" si="0"/>
        <v>26.2</v>
      </c>
      <c r="Q64" s="41">
        <f>AVERAGE(Q57:Q62)</f>
        <v>17.208333333333332</v>
      </c>
      <c r="R64" s="9">
        <f>AVERAGE(R57:R62)</f>
        <v>8.5277777777777786</v>
      </c>
    </row>
    <row r="65" spans="13:18" x14ac:dyDescent="0.25">
      <c r="M65" s="13">
        <f>STDEV(M57:M62)</f>
        <v>4.932882862316248</v>
      </c>
      <c r="N65" s="9">
        <f>STDEV(N57:N62)</f>
        <v>10.507140429250958</v>
      </c>
      <c r="O65" s="41">
        <f t="shared" ref="O65:P65" si="1">STDEV(O57:O62)</f>
        <v>2.753785273643051</v>
      </c>
      <c r="P65" s="9">
        <f t="shared" si="1"/>
        <v>6.0580524923443875</v>
      </c>
      <c r="Q65" s="41">
        <f>STDEV(Q57:Q62)</f>
        <v>5.1771846346002306</v>
      </c>
      <c r="R65" s="9">
        <f>STDEV(R57:R62)</f>
        <v>2.9219792885924014</v>
      </c>
    </row>
    <row r="66" spans="13:18" ht="15.75" thickBot="1" x14ac:dyDescent="0.3">
      <c r="M66" s="14">
        <f>M65/SQRT(3)</f>
        <v>2.8480012484391777</v>
      </c>
      <c r="N66" s="10">
        <f>N65/SQRT(6)</f>
        <v>4.2895221179054435</v>
      </c>
      <c r="O66" s="5">
        <f>O65/SQRT(4)</f>
        <v>1.3768926368215255</v>
      </c>
      <c r="P66" s="10">
        <f>P65/SQRT(5)</f>
        <v>2.7092434368288147</v>
      </c>
      <c r="Q66" s="5">
        <f>Q65/SQRT(3)</f>
        <v>2.9890489424308377</v>
      </c>
      <c r="R66" s="10">
        <f>R65/SQRT(6)</f>
        <v>1.1928930493386627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3C4D2-1062-4113-A37A-BACE6BF4F720}">
  <dimension ref="A1:AX75"/>
  <sheetViews>
    <sheetView topLeftCell="AK1" workbookViewId="0">
      <selection activeCell="V24" sqref="V24"/>
    </sheetView>
  </sheetViews>
  <sheetFormatPr defaultRowHeight="15" x14ac:dyDescent="0.25"/>
  <cols>
    <col min="1" max="1" width="11.7109375" bestFit="1" customWidth="1"/>
    <col min="16" max="16" width="11.7109375" bestFit="1" customWidth="1"/>
    <col min="29" max="29" width="14" bestFit="1" customWidth="1"/>
    <col min="30" max="30" width="8.5703125" bestFit="1" customWidth="1"/>
    <col min="31" max="31" width="18.42578125" bestFit="1" customWidth="1"/>
  </cols>
  <sheetData>
    <row r="1" spans="1:48" ht="15.75" thickBot="1" x14ac:dyDescent="0.3">
      <c r="A1" s="1" t="s">
        <v>77</v>
      </c>
      <c r="P1" s="1" t="s">
        <v>81</v>
      </c>
      <c r="AC1" s="1" t="s">
        <v>84</v>
      </c>
      <c r="AQ1" s="1" t="s">
        <v>88</v>
      </c>
    </row>
    <row r="2" spans="1:48" ht="15.75" thickBot="1" x14ac:dyDescent="0.3">
      <c r="A2" s="2" t="s">
        <v>1</v>
      </c>
      <c r="B2" s="3"/>
      <c r="C2" s="7" t="s">
        <v>0</v>
      </c>
      <c r="D2" s="3" t="s">
        <v>2</v>
      </c>
      <c r="E2" s="7" t="s">
        <v>3</v>
      </c>
      <c r="P2" s="7" t="s">
        <v>16</v>
      </c>
      <c r="Q2" s="7" t="s">
        <v>10</v>
      </c>
      <c r="R2" s="16" t="s">
        <v>0</v>
      </c>
      <c r="S2" s="3" t="s">
        <v>2</v>
      </c>
      <c r="T2" s="7" t="s">
        <v>3</v>
      </c>
      <c r="AC2" s="2" t="s">
        <v>52</v>
      </c>
      <c r="AD2" s="7" t="s">
        <v>5</v>
      </c>
      <c r="AE2" s="7" t="s">
        <v>68</v>
      </c>
      <c r="AF2" s="11"/>
      <c r="AG2" s="12"/>
      <c r="AQ2" s="7" t="s">
        <v>52</v>
      </c>
      <c r="AR2" s="3"/>
      <c r="AS2" s="63" t="s">
        <v>9</v>
      </c>
      <c r="AT2" s="63" t="s">
        <v>8</v>
      </c>
      <c r="AU2" s="63" t="s">
        <v>50</v>
      </c>
      <c r="AV2" s="64" t="s">
        <v>56</v>
      </c>
    </row>
    <row r="3" spans="1:48" ht="15.75" x14ac:dyDescent="0.25">
      <c r="A3" s="8" t="s">
        <v>12</v>
      </c>
      <c r="B3" s="9">
        <v>15</v>
      </c>
      <c r="C3" s="13">
        <v>105.61976835497234</v>
      </c>
      <c r="D3">
        <v>33.11053373473834</v>
      </c>
      <c r="E3" s="4">
        <v>11.706341466269711</v>
      </c>
      <c r="P3" s="13" t="s">
        <v>17</v>
      </c>
      <c r="Q3" s="17">
        <v>6</v>
      </c>
      <c r="R3" s="18">
        <v>20.666666666666668</v>
      </c>
      <c r="S3" s="19">
        <v>7.4277472070223647</v>
      </c>
      <c r="T3" s="20">
        <v>3.0323650992646138</v>
      </c>
      <c r="AC3" s="13"/>
      <c r="AD3" s="59">
        <v>1</v>
      </c>
      <c r="AE3" s="59">
        <v>0.69958089999999995</v>
      </c>
      <c r="AF3" s="41"/>
      <c r="AG3" s="4"/>
      <c r="AQ3" s="13"/>
      <c r="AR3" s="41"/>
      <c r="AS3" s="41">
        <v>0.96947317177974068</v>
      </c>
      <c r="AT3" s="41">
        <v>1.0212765957446808</v>
      </c>
      <c r="AU3" s="41">
        <v>0.99946686053556277</v>
      </c>
      <c r="AV3" s="4">
        <v>1.0088486849429223</v>
      </c>
    </row>
    <row r="4" spans="1:48" ht="15.75" x14ac:dyDescent="0.25">
      <c r="A4" s="9"/>
      <c r="B4" s="9">
        <v>30</v>
      </c>
      <c r="C4" s="13">
        <v>117.83583769806492</v>
      </c>
      <c r="D4">
        <v>18.963840955990335</v>
      </c>
      <c r="E4" s="4">
        <v>6.7047302686619723</v>
      </c>
      <c r="P4" s="13" t="s">
        <v>13</v>
      </c>
      <c r="Q4" s="21">
        <v>5</v>
      </c>
      <c r="R4" s="22">
        <v>16.733333333333334</v>
      </c>
      <c r="S4" s="23">
        <v>6.8472341412146402</v>
      </c>
      <c r="T4" s="24">
        <v>3.062176199522666</v>
      </c>
      <c r="AC4" s="13"/>
      <c r="AD4" s="59">
        <v>1</v>
      </c>
      <c r="AE4" s="59">
        <v>0.92087439999999998</v>
      </c>
      <c r="AF4" s="41"/>
      <c r="AG4" s="4"/>
      <c r="AQ4" s="13"/>
      <c r="AR4" s="41"/>
      <c r="AS4" s="41">
        <v>0.99454088789631379</v>
      </c>
      <c r="AT4" s="41">
        <v>0.98305084745762716</v>
      </c>
      <c r="AU4" s="41">
        <v>0.99975805085770986</v>
      </c>
      <c r="AV4" s="4">
        <v>0.99159088805308915</v>
      </c>
    </row>
    <row r="5" spans="1:48" ht="15.75" x14ac:dyDescent="0.25">
      <c r="A5" s="9"/>
      <c r="B5" s="9">
        <v>45</v>
      </c>
      <c r="C5" s="13">
        <v>131.18722102384348</v>
      </c>
      <c r="D5">
        <v>26.888804348677319</v>
      </c>
      <c r="E5" s="4">
        <v>9.5066279464740298</v>
      </c>
      <c r="P5" s="13" t="s">
        <v>18</v>
      </c>
      <c r="Q5" s="21">
        <v>4</v>
      </c>
      <c r="R5" s="22">
        <v>16.75</v>
      </c>
      <c r="S5" s="23">
        <v>9.7246173096005073</v>
      </c>
      <c r="T5" s="24">
        <v>4.8623086548002536</v>
      </c>
      <c r="AC5" s="13"/>
      <c r="AD5" s="59">
        <v>1</v>
      </c>
      <c r="AE5" s="59">
        <v>0.78095539999999997</v>
      </c>
      <c r="AF5" s="41"/>
      <c r="AG5" s="4"/>
      <c r="AQ5" s="13"/>
      <c r="AR5" s="41"/>
      <c r="AS5" s="41">
        <v>1.0178374718481675</v>
      </c>
      <c r="AT5" s="41">
        <v>1.0714285714285714</v>
      </c>
      <c r="AU5" s="41">
        <v>1.0012397899649941</v>
      </c>
      <c r="AV5" s="4">
        <v>1.0177017855994752</v>
      </c>
    </row>
    <row r="6" spans="1:48" ht="16.5" thickBot="1" x14ac:dyDescent="0.3">
      <c r="A6" s="9"/>
      <c r="B6" s="9">
        <v>60</v>
      </c>
      <c r="C6" s="13">
        <v>141.72410284730134</v>
      </c>
      <c r="D6">
        <v>30.673868779836898</v>
      </c>
      <c r="E6" s="4">
        <v>10.844850309724499</v>
      </c>
      <c r="P6" s="14" t="s">
        <v>16</v>
      </c>
      <c r="Q6" s="25">
        <v>3</v>
      </c>
      <c r="R6" s="26">
        <v>21</v>
      </c>
      <c r="S6" s="27">
        <v>10.535653752852738</v>
      </c>
      <c r="T6" s="28">
        <v>6.0827625302982193</v>
      </c>
      <c r="AC6" s="13"/>
      <c r="AD6" s="59">
        <v>1</v>
      </c>
      <c r="AE6" s="59">
        <v>0.67264990000000002</v>
      </c>
      <c r="AF6" s="41"/>
      <c r="AG6" s="4"/>
      <c r="AQ6" s="13"/>
      <c r="AR6" s="41"/>
      <c r="AS6" s="41">
        <v>0.99537002156381893</v>
      </c>
      <c r="AT6" s="41">
        <v>1.0666666666666667</v>
      </c>
      <c r="AU6" s="41">
        <v>0.99992696465089115</v>
      </c>
      <c r="AV6" s="4">
        <v>1.0086968365013231</v>
      </c>
    </row>
    <row r="7" spans="1:48" ht="15.75" thickBot="1" x14ac:dyDescent="0.3">
      <c r="A7" s="8" t="s">
        <v>14</v>
      </c>
      <c r="B7" s="8">
        <v>15</v>
      </c>
      <c r="C7" s="15">
        <v>92.568339771635962</v>
      </c>
      <c r="D7" s="11">
        <v>23.679600836156073</v>
      </c>
      <c r="E7" s="12">
        <v>10.589839429941167</v>
      </c>
      <c r="AC7" s="13"/>
      <c r="AD7" s="59">
        <v>1</v>
      </c>
      <c r="AE7" s="59">
        <v>1.0352730000000001</v>
      </c>
      <c r="AF7" s="41"/>
      <c r="AG7" s="4"/>
      <c r="AQ7" s="60"/>
      <c r="AR7" s="41"/>
      <c r="AS7" s="41"/>
      <c r="AT7" s="41"/>
      <c r="AU7" s="41"/>
      <c r="AV7" s="4"/>
    </row>
    <row r="8" spans="1:48" x14ac:dyDescent="0.25">
      <c r="A8" s="9"/>
      <c r="B8" s="9">
        <v>30</v>
      </c>
      <c r="C8" s="13">
        <v>92.020577238751557</v>
      </c>
      <c r="D8">
        <v>23.165964234357066</v>
      </c>
      <c r="E8" s="4">
        <v>10.360134158470252</v>
      </c>
      <c r="P8" s="15" t="s">
        <v>24</v>
      </c>
      <c r="Q8" s="11"/>
      <c r="R8" s="12"/>
      <c r="S8" s="15" t="s">
        <v>29</v>
      </c>
      <c r="T8" s="12" t="s">
        <v>22</v>
      </c>
      <c r="AC8" s="13"/>
      <c r="AD8" s="59">
        <v>1</v>
      </c>
      <c r="AE8" s="59">
        <v>0.4824831</v>
      </c>
      <c r="AF8" s="41"/>
      <c r="AG8" s="4"/>
      <c r="AQ8" s="61" t="s">
        <v>0</v>
      </c>
      <c r="AR8" s="11"/>
      <c r="AS8" s="11">
        <f>AVERAGE(AS3:AS6)</f>
        <v>0.9943053882720102</v>
      </c>
      <c r="AT8" s="11">
        <f>AVERAGE(AT3:AT6)</f>
        <v>1.0356056703243863</v>
      </c>
      <c r="AU8" s="11">
        <f>AVERAGE(AU3:AU6)</f>
        <v>1.0000979165022894</v>
      </c>
      <c r="AV8" s="12">
        <f>AVERAGE(AV3:AV6)</f>
        <v>1.0067095487742024</v>
      </c>
    </row>
    <row r="9" spans="1:48" x14ac:dyDescent="0.25">
      <c r="A9" s="9"/>
      <c r="B9" s="9">
        <v>45</v>
      </c>
      <c r="C9" s="13">
        <v>95.209110353316447</v>
      </c>
      <c r="D9">
        <v>11.114915991518744</v>
      </c>
      <c r="E9" s="4">
        <v>4.970741544247077</v>
      </c>
      <c r="P9" s="13" t="s">
        <v>26</v>
      </c>
      <c r="R9" s="4"/>
      <c r="S9" s="13" t="s">
        <v>30</v>
      </c>
      <c r="T9" s="4" t="s">
        <v>22</v>
      </c>
      <c r="AC9" s="13"/>
      <c r="AD9" s="59">
        <v>1</v>
      </c>
      <c r="AE9" s="59">
        <v>1.11758</v>
      </c>
      <c r="AF9" s="41"/>
      <c r="AG9" s="4"/>
      <c r="AQ9" s="60" t="s">
        <v>53</v>
      </c>
      <c r="AR9" s="41"/>
      <c r="AS9" s="41">
        <f>STDEV(AS3:AS6)</f>
        <v>1.9761805226861828E-2</v>
      </c>
      <c r="AT9" s="41">
        <f>STDEV(AT3:AT6)</f>
        <v>4.169491384714516E-2</v>
      </c>
      <c r="AU9" s="41">
        <f>STDEV(AU3:AU6)</f>
        <v>7.8461027052339864E-4</v>
      </c>
      <c r="AV9" s="4">
        <f>STDEV(AV3:AV6)</f>
        <v>1.0922887110431732E-2</v>
      </c>
    </row>
    <row r="10" spans="1:48" ht="15.75" thickBot="1" x14ac:dyDescent="0.3">
      <c r="A10" s="10"/>
      <c r="B10" s="10">
        <v>60</v>
      </c>
      <c r="C10" s="14">
        <v>93.41312972728285</v>
      </c>
      <c r="D10" s="5">
        <v>11.119204224435512</v>
      </c>
      <c r="E10" s="6">
        <v>4.9726593003081261</v>
      </c>
      <c r="P10" s="14" t="s">
        <v>72</v>
      </c>
      <c r="Q10" s="5"/>
      <c r="R10" s="6"/>
      <c r="S10" s="14" t="s">
        <v>31</v>
      </c>
      <c r="T10" s="6" t="s">
        <v>22</v>
      </c>
      <c r="AC10" s="13"/>
      <c r="AD10" s="59">
        <v>1</v>
      </c>
      <c r="AE10" s="59">
        <v>1.0315639999999999</v>
      </c>
      <c r="AF10" s="41"/>
      <c r="AG10" s="4"/>
      <c r="AQ10" s="62" t="s">
        <v>40</v>
      </c>
      <c r="AR10" s="5"/>
      <c r="AS10" s="5">
        <f>AS9/SQRT(COUNT(AS3:AS6))</f>
        <v>9.8809026134309141E-3</v>
      </c>
      <c r="AT10" s="5">
        <f>AT9/SQRT(COUNT(AT3:AT6))</f>
        <v>2.084745692357258E-2</v>
      </c>
      <c r="AU10" s="5">
        <f>AU9/SQRT(COUNT(AU3:AU6))</f>
        <v>3.9230513526169932E-4</v>
      </c>
      <c r="AV10" s="6">
        <f>AV9/SQRT(COUNT(AV3:AV6))</f>
        <v>5.4614435552158662E-3</v>
      </c>
    </row>
    <row r="11" spans="1:48" ht="15.75" thickBot="1" x14ac:dyDescent="0.3">
      <c r="A11" s="8" t="s">
        <v>15</v>
      </c>
      <c r="B11" s="9">
        <v>15</v>
      </c>
      <c r="C11" s="13">
        <v>91.419163018758837</v>
      </c>
      <c r="D11">
        <v>22.378629379908759</v>
      </c>
      <c r="E11" s="4">
        <v>10.008027307349989</v>
      </c>
      <c r="AC11" s="13"/>
      <c r="AD11" s="59">
        <v>1</v>
      </c>
      <c r="AE11" s="59">
        <v>0.5961514</v>
      </c>
      <c r="AF11" s="41"/>
      <c r="AG11" s="4"/>
      <c r="AQ11" s="60"/>
      <c r="AR11" s="41"/>
      <c r="AS11" s="41"/>
      <c r="AT11" s="41"/>
      <c r="AU11" s="41"/>
      <c r="AV11" s="4"/>
    </row>
    <row r="12" spans="1:48" ht="15.75" thickBot="1" x14ac:dyDescent="0.3">
      <c r="A12" s="9"/>
      <c r="B12" s="9">
        <v>30</v>
      </c>
      <c r="C12" s="13">
        <v>90.278193103710819</v>
      </c>
      <c r="D12">
        <v>24.86190271948362</v>
      </c>
      <c r="E12" s="4">
        <v>11.118580906150452</v>
      </c>
      <c r="P12" s="7" t="s">
        <v>82</v>
      </c>
      <c r="Q12" s="7" t="s">
        <v>10</v>
      </c>
      <c r="R12" s="16" t="s">
        <v>0</v>
      </c>
      <c r="S12" s="3" t="s">
        <v>2</v>
      </c>
      <c r="T12" s="7" t="s">
        <v>3</v>
      </c>
      <c r="AC12" s="13"/>
      <c r="AD12" s="10"/>
      <c r="AE12" s="10"/>
      <c r="AF12" s="41"/>
      <c r="AG12" s="4"/>
      <c r="AQ12" s="61" t="s">
        <v>0</v>
      </c>
      <c r="AR12" s="11"/>
      <c r="AS12" s="11">
        <f>AS8*100</f>
        <v>99.430538827201019</v>
      </c>
      <c r="AT12" s="11">
        <f t="shared" ref="AT12:AV12" si="0">AT8*100</f>
        <v>103.56056703243863</v>
      </c>
      <c r="AU12" s="11">
        <f t="shared" si="0"/>
        <v>100.00979165022895</v>
      </c>
      <c r="AV12" s="12">
        <f t="shared" si="0"/>
        <v>100.67095487742024</v>
      </c>
    </row>
    <row r="13" spans="1:48" x14ac:dyDescent="0.25">
      <c r="A13" s="9"/>
      <c r="B13" s="9">
        <v>45</v>
      </c>
      <c r="C13" s="13">
        <v>91.162754885571601</v>
      </c>
      <c r="D13">
        <v>29.910016044133602</v>
      </c>
      <c r="E13" s="4">
        <v>13.376165816558416</v>
      </c>
      <c r="P13" s="13" t="s">
        <v>17</v>
      </c>
      <c r="Q13">
        <v>6</v>
      </c>
      <c r="R13">
        <v>8.9444444444444446</v>
      </c>
      <c r="S13">
        <v>4.7157284949512555</v>
      </c>
      <c r="T13" s="4">
        <v>1.9251880963555759</v>
      </c>
      <c r="AC13" s="32" t="s">
        <v>0</v>
      </c>
      <c r="AD13" s="11">
        <f>AVERAGE(AD3:AD11)</f>
        <v>1</v>
      </c>
      <c r="AE13" s="11">
        <f>AVERAGE(AE3:AE11)</f>
        <v>0.81523467777777781</v>
      </c>
      <c r="AF13" s="11">
        <f>AD13*100</f>
        <v>100</v>
      </c>
      <c r="AG13" s="12">
        <f>AE13*100</f>
        <v>81.523467777777782</v>
      </c>
      <c r="AQ13" s="60" t="s">
        <v>53</v>
      </c>
      <c r="AR13" s="41"/>
      <c r="AS13" s="41">
        <f t="shared" ref="AS13:AV14" si="1">AS9*100</f>
        <v>1.9761805226861828</v>
      </c>
      <c r="AT13" s="41">
        <f t="shared" si="1"/>
        <v>4.1694913847145161</v>
      </c>
      <c r="AU13" s="41">
        <f t="shared" si="1"/>
        <v>7.8461027052339871E-2</v>
      </c>
      <c r="AV13" s="4">
        <f t="shared" si="1"/>
        <v>1.0922887110431732</v>
      </c>
    </row>
    <row r="14" spans="1:48" ht="15.75" thickBot="1" x14ac:dyDescent="0.3">
      <c r="A14" s="10"/>
      <c r="B14" s="10">
        <v>60</v>
      </c>
      <c r="C14" s="14">
        <v>95.76281969882065</v>
      </c>
      <c r="D14" s="5">
        <v>33.692193854791959</v>
      </c>
      <c r="E14" s="6">
        <v>15.067607154083099</v>
      </c>
      <c r="P14" s="13" t="s">
        <v>13</v>
      </c>
      <c r="Q14">
        <v>5</v>
      </c>
      <c r="R14">
        <v>7.2333333333333343</v>
      </c>
      <c r="S14">
        <v>2.9575754846246518</v>
      </c>
      <c r="T14" s="4">
        <v>1.3226679664415211</v>
      </c>
      <c r="AC14" s="33" t="s">
        <v>53</v>
      </c>
      <c r="AD14" s="41">
        <f>STDEV(AD3:AD11)</f>
        <v>0</v>
      </c>
      <c r="AE14" s="41">
        <f>STDEV(AE3:AE11)</f>
        <v>0.2211871557213976</v>
      </c>
      <c r="AF14" s="41">
        <f t="shared" ref="AF14:AG15" si="2">AD14*100</f>
        <v>0</v>
      </c>
      <c r="AG14" s="4">
        <f t="shared" si="2"/>
        <v>22.118715572139759</v>
      </c>
      <c r="AQ14" s="62" t="s">
        <v>40</v>
      </c>
      <c r="AR14" s="5"/>
      <c r="AS14" s="5">
        <f t="shared" si="1"/>
        <v>0.98809026134309141</v>
      </c>
      <c r="AT14" s="5">
        <f t="shared" si="1"/>
        <v>2.084745692357258</v>
      </c>
      <c r="AU14" s="5">
        <f t="shared" si="1"/>
        <v>3.9230513526169936E-2</v>
      </c>
      <c r="AV14" s="6">
        <f t="shared" si="1"/>
        <v>0.54614435552158658</v>
      </c>
    </row>
    <row r="15" spans="1:48" ht="15.75" thickBot="1" x14ac:dyDescent="0.3">
      <c r="A15" s="8" t="s">
        <v>16</v>
      </c>
      <c r="B15" s="9">
        <v>15</v>
      </c>
      <c r="C15" s="13">
        <v>109.49364238100925</v>
      </c>
      <c r="D15">
        <v>24.70761434569614</v>
      </c>
      <c r="E15" s="4">
        <v>10.086841318070867</v>
      </c>
      <c r="P15" s="13" t="s">
        <v>18</v>
      </c>
      <c r="Q15">
        <v>4</v>
      </c>
      <c r="R15">
        <v>5.3333333333333339</v>
      </c>
      <c r="S15">
        <v>3.984819679582488</v>
      </c>
      <c r="T15" s="4">
        <v>1.992409839791244</v>
      </c>
      <c r="AC15" s="34" t="s">
        <v>40</v>
      </c>
      <c r="AD15" s="5">
        <f>AD14/SQRT(COUNT(AD3:AD11))</f>
        <v>0</v>
      </c>
      <c r="AE15" s="5">
        <f>AE14/SQRT(COUNT(AE3:AE11))</f>
        <v>7.372905190713254E-2</v>
      </c>
      <c r="AF15" s="5">
        <f t="shared" si="2"/>
        <v>0</v>
      </c>
      <c r="AG15" s="6">
        <f t="shared" si="2"/>
        <v>7.3729051907132543</v>
      </c>
      <c r="AQ15" s="2" t="s">
        <v>54</v>
      </c>
      <c r="AR15" s="3"/>
      <c r="AS15" s="63" t="s">
        <v>9</v>
      </c>
      <c r="AT15" s="63" t="s">
        <v>8</v>
      </c>
      <c r="AU15" s="63" t="s">
        <v>50</v>
      </c>
      <c r="AV15" s="64" t="s">
        <v>56</v>
      </c>
    </row>
    <row r="16" spans="1:48" ht="15.75" thickBot="1" x14ac:dyDescent="0.3">
      <c r="A16" s="9"/>
      <c r="B16" s="9">
        <v>30</v>
      </c>
      <c r="C16" s="13">
        <v>115.64402688845917</v>
      </c>
      <c r="D16">
        <v>47.05693029796705</v>
      </c>
      <c r="E16" s="4">
        <v>19.210911348622211</v>
      </c>
      <c r="P16" s="14" t="s">
        <v>16</v>
      </c>
      <c r="Q16" s="5">
        <v>3</v>
      </c>
      <c r="R16" s="5">
        <v>7.8888888888888884</v>
      </c>
      <c r="S16" s="5">
        <v>4.3716256828680011</v>
      </c>
      <c r="T16" s="6">
        <v>2.5239592648001223</v>
      </c>
      <c r="AQ16" s="13"/>
      <c r="AR16" s="41"/>
      <c r="AS16" s="41">
        <v>0.94219165627539903</v>
      </c>
      <c r="AT16" s="41">
        <v>0.94545454545454533</v>
      </c>
      <c r="AU16" s="41">
        <v>0.99990786744488924</v>
      </c>
      <c r="AV16" s="4">
        <v>1.0546783664845421</v>
      </c>
    </row>
    <row r="17" spans="1:48" ht="15.75" thickBot="1" x14ac:dyDescent="0.3">
      <c r="A17" s="9"/>
      <c r="B17" s="9">
        <v>45</v>
      </c>
      <c r="C17" s="13">
        <v>115.9598406956645</v>
      </c>
      <c r="D17">
        <v>37.052913860949715</v>
      </c>
      <c r="E17" s="4">
        <v>15.126788740437497</v>
      </c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Q17" s="13"/>
      <c r="AR17" s="41"/>
      <c r="AS17" s="41">
        <v>0.98008972671793582</v>
      </c>
      <c r="AT17" s="41">
        <v>0.95661375661375669</v>
      </c>
      <c r="AU17" s="41">
        <v>0.99986897338218517</v>
      </c>
      <c r="AV17" s="4"/>
    </row>
    <row r="18" spans="1:48" ht="15.75" thickBot="1" x14ac:dyDescent="0.3">
      <c r="A18" s="10"/>
      <c r="B18" s="10">
        <v>60</v>
      </c>
      <c r="C18" s="14">
        <v>105.53249349581044</v>
      </c>
      <c r="D18" s="5">
        <v>23.46534975958761</v>
      </c>
      <c r="E18" s="6">
        <v>9.579688924488261</v>
      </c>
      <c r="P18" s="15" t="s">
        <v>24</v>
      </c>
      <c r="Q18" s="11"/>
      <c r="R18" s="12"/>
      <c r="S18" s="11" t="s">
        <v>32</v>
      </c>
      <c r="T18" s="12" t="s">
        <v>22</v>
      </c>
      <c r="AC18" s="55" t="s">
        <v>85</v>
      </c>
      <c r="AQ18" s="13"/>
      <c r="AR18" s="41"/>
      <c r="AS18" s="41">
        <v>0.85890032929660332</v>
      </c>
      <c r="AT18" s="41">
        <v>0.91428571428571426</v>
      </c>
      <c r="AU18" s="41">
        <v>1.0005755065013608</v>
      </c>
      <c r="AV18" s="4">
        <v>1.040274114994403</v>
      </c>
    </row>
    <row r="19" spans="1:48" ht="15.75" thickBot="1" x14ac:dyDescent="0.3">
      <c r="P19" s="13" t="s">
        <v>26</v>
      </c>
      <c r="R19" s="4"/>
      <c r="S19" t="s">
        <v>33</v>
      </c>
      <c r="T19" s="4" t="s">
        <v>22</v>
      </c>
      <c r="AC19" s="2" t="s">
        <v>54</v>
      </c>
      <c r="AD19" s="7" t="s">
        <v>5</v>
      </c>
      <c r="AE19" s="7" t="s">
        <v>68</v>
      </c>
      <c r="AF19" s="11"/>
      <c r="AG19" s="12"/>
      <c r="AQ19" s="13"/>
      <c r="AR19" s="41"/>
      <c r="AS19" s="41">
        <v>0.99225057505160963</v>
      </c>
      <c r="AT19" s="41">
        <v>0.8727272727272728</v>
      </c>
      <c r="AU19" s="41">
        <v>0.99923458745714966</v>
      </c>
      <c r="AV19" s="4">
        <v>1.0334159241405483</v>
      </c>
    </row>
    <row r="20" spans="1:48" ht="15.75" thickBot="1" x14ac:dyDescent="0.3">
      <c r="A20" s="1" t="s">
        <v>78</v>
      </c>
      <c r="P20" s="14" t="s">
        <v>72</v>
      </c>
      <c r="Q20" s="5"/>
      <c r="R20" s="6"/>
      <c r="S20" s="5" t="s">
        <v>34</v>
      </c>
      <c r="T20" s="6" t="s">
        <v>22</v>
      </c>
      <c r="AC20" s="13"/>
      <c r="AD20" s="53">
        <v>1</v>
      </c>
      <c r="AE20" s="53">
        <v>0.89890099999999995</v>
      </c>
      <c r="AF20" s="41"/>
      <c r="AG20" s="4"/>
      <c r="AQ20" s="13"/>
      <c r="AR20" s="41"/>
      <c r="AS20" s="41"/>
      <c r="AT20" s="41"/>
      <c r="AU20" s="41"/>
      <c r="AV20" s="4"/>
    </row>
    <row r="21" spans="1:48" ht="15.75" thickBot="1" x14ac:dyDescent="0.3">
      <c r="A21" s="2" t="s">
        <v>9</v>
      </c>
      <c r="B21" s="3"/>
      <c r="C21" s="7" t="s">
        <v>0</v>
      </c>
      <c r="D21" s="3" t="s">
        <v>2</v>
      </c>
      <c r="E21" s="7" t="s">
        <v>3</v>
      </c>
      <c r="AC21" s="13"/>
      <c r="AD21" s="53">
        <v>1</v>
      </c>
      <c r="AE21" s="53">
        <v>1.0670729999999999</v>
      </c>
      <c r="AF21" s="41"/>
      <c r="AG21" s="4"/>
      <c r="AQ21" s="61" t="s">
        <v>0</v>
      </c>
      <c r="AR21" s="11"/>
      <c r="AS21" s="11">
        <f>AVERAGE(AS16:AS19)</f>
        <v>0.943358071835387</v>
      </c>
      <c r="AT21" s="11">
        <f>AVERAGE(AT16:AT19)</f>
        <v>0.92227032227032235</v>
      </c>
      <c r="AU21" s="11">
        <f>AVERAGE(AU16:AU19)</f>
        <v>0.9998967336963962</v>
      </c>
      <c r="AV21" s="12">
        <f>AVERAGE(AV16:AV19)</f>
        <v>1.0427894685398311</v>
      </c>
    </row>
    <row r="22" spans="1:48" ht="15.75" thickBot="1" x14ac:dyDescent="0.3">
      <c r="A22" s="8" t="s">
        <v>12</v>
      </c>
      <c r="B22" s="9">
        <v>15</v>
      </c>
      <c r="C22" s="13">
        <v>93.545568578186973</v>
      </c>
      <c r="D22">
        <v>8.6263282811623121</v>
      </c>
      <c r="E22" s="4">
        <v>3.2604456227941059</v>
      </c>
      <c r="P22" s="7" t="s">
        <v>83</v>
      </c>
      <c r="Q22" s="7" t="s">
        <v>10</v>
      </c>
      <c r="R22" s="16" t="s">
        <v>0</v>
      </c>
      <c r="S22" s="3" t="s">
        <v>2</v>
      </c>
      <c r="T22" s="7" t="s">
        <v>3</v>
      </c>
      <c r="AC22" s="13"/>
      <c r="AD22" s="53">
        <v>1</v>
      </c>
      <c r="AE22" s="53">
        <v>1.0187740000000001</v>
      </c>
      <c r="AF22" s="41"/>
      <c r="AG22" s="4"/>
      <c r="AQ22" s="60" t="s">
        <v>53</v>
      </c>
      <c r="AR22" s="41"/>
      <c r="AS22" s="41">
        <f>STDEV(AS16:AS19)</f>
        <v>6.020565350298665E-2</v>
      </c>
      <c r="AT22" s="41">
        <f>STDEV(AT16:AT19)</f>
        <v>3.7573250280177509E-2</v>
      </c>
      <c r="AU22" s="41">
        <f>STDEV(AU16:AU19)</f>
        <v>5.4774226247646541E-4</v>
      </c>
      <c r="AV22" s="4">
        <f>STDEV(AV16:AV19)</f>
        <v>1.0852101925516E-2</v>
      </c>
    </row>
    <row r="23" spans="1:48" ht="15.75" thickBot="1" x14ac:dyDescent="0.3">
      <c r="A23" s="9"/>
      <c r="B23" s="9">
        <v>30</v>
      </c>
      <c r="C23" s="13">
        <v>91.117005322845984</v>
      </c>
      <c r="D23">
        <v>7.8153843727486922</v>
      </c>
      <c r="E23" s="4">
        <v>2.9539376358105094</v>
      </c>
      <c r="P23" s="13" t="s">
        <v>17</v>
      </c>
      <c r="Q23">
        <v>6</v>
      </c>
      <c r="R23">
        <v>6.6388888888888893</v>
      </c>
      <c r="S23">
        <v>3.8022549700332902</v>
      </c>
      <c r="T23" s="4">
        <v>1.5522640914238175</v>
      </c>
      <c r="AC23" s="13"/>
      <c r="AD23" s="53">
        <v>1</v>
      </c>
      <c r="AE23" s="53">
        <v>0.3250789</v>
      </c>
      <c r="AF23" s="41"/>
      <c r="AG23" s="4"/>
      <c r="AQ23" s="62" t="s">
        <v>40</v>
      </c>
      <c r="AR23" s="5"/>
      <c r="AS23" s="5">
        <f>AS22/SQRT(COUNT(AS16:AS19))</f>
        <v>3.0102826751493325E-2</v>
      </c>
      <c r="AT23" s="5">
        <f>AT22/SQRT(COUNT(AT16:AT19))</f>
        <v>1.8786625140088754E-2</v>
      </c>
      <c r="AU23" s="5">
        <f>AU22/SQRT(COUNT(AU16:AU19))</f>
        <v>2.738711312382327E-4</v>
      </c>
      <c r="AV23" s="6">
        <f>AV22/SQRT(COUNT(AV16:AV19))</f>
        <v>6.2654639679699193E-3</v>
      </c>
    </row>
    <row r="24" spans="1:48" ht="15.75" thickBot="1" x14ac:dyDescent="0.3">
      <c r="A24" s="9"/>
      <c r="B24" s="9">
        <v>45</v>
      </c>
      <c r="C24" s="13">
        <v>89.72560542586946</v>
      </c>
      <c r="D24">
        <v>11.231982437087993</v>
      </c>
      <c r="E24" s="4">
        <v>4.2452903226828589</v>
      </c>
      <c r="P24" s="13" t="s">
        <v>13</v>
      </c>
      <c r="Q24">
        <v>5</v>
      </c>
      <c r="R24">
        <v>4.166666666666667</v>
      </c>
      <c r="S24">
        <v>2.55489188175792</v>
      </c>
      <c r="T24" s="4">
        <v>1.1425823845546128</v>
      </c>
      <c r="AC24" s="13"/>
      <c r="AD24" s="53">
        <v>1</v>
      </c>
      <c r="AE24" s="53">
        <v>0.79478349999999998</v>
      </c>
      <c r="AF24" s="41"/>
      <c r="AG24" s="4"/>
      <c r="AQ24" s="60"/>
      <c r="AR24" s="41"/>
      <c r="AS24" s="41">
        <v>100</v>
      </c>
      <c r="AT24" s="41">
        <v>100</v>
      </c>
      <c r="AU24" s="41">
        <v>100</v>
      </c>
      <c r="AV24" s="4">
        <v>100</v>
      </c>
    </row>
    <row r="25" spans="1:48" ht="15.75" thickBot="1" x14ac:dyDescent="0.3">
      <c r="A25" s="9"/>
      <c r="B25" s="9">
        <v>60</v>
      </c>
      <c r="C25" s="13">
        <v>87.896586561163843</v>
      </c>
      <c r="D25">
        <v>8.517640351729872</v>
      </c>
      <c r="E25" s="4">
        <v>3.2193654468237098</v>
      </c>
      <c r="P25" s="13" t="s">
        <v>18</v>
      </c>
      <c r="Q25">
        <v>4</v>
      </c>
      <c r="R25">
        <v>3.3333333333333335</v>
      </c>
      <c r="S25">
        <v>2.4984843890695498</v>
      </c>
      <c r="T25" s="4">
        <v>1.2492421945347749</v>
      </c>
      <c r="AC25" s="13"/>
      <c r="AD25" s="53">
        <v>1</v>
      </c>
      <c r="AE25" s="53">
        <v>1.078646</v>
      </c>
      <c r="AF25" s="41"/>
      <c r="AG25" s="4"/>
      <c r="AQ25" s="61" t="s">
        <v>0</v>
      </c>
      <c r="AR25" s="11"/>
      <c r="AS25" s="11">
        <f>AS21*100</f>
        <v>94.335807183538705</v>
      </c>
      <c r="AT25" s="11">
        <f t="shared" ref="AT25:AV25" si="3">AT21*100</f>
        <v>92.22703222703224</v>
      </c>
      <c r="AU25" s="11">
        <f t="shared" si="3"/>
        <v>99.989673369639618</v>
      </c>
      <c r="AV25" s="12">
        <f t="shared" si="3"/>
        <v>104.27894685398311</v>
      </c>
    </row>
    <row r="26" spans="1:48" ht="15.75" thickBot="1" x14ac:dyDescent="0.3">
      <c r="A26" s="8" t="s">
        <v>14</v>
      </c>
      <c r="B26" s="8">
        <v>15</v>
      </c>
      <c r="C26" s="15">
        <v>94.429468828349528</v>
      </c>
      <c r="D26" s="11">
        <v>10.202266627041073</v>
      </c>
      <c r="E26" s="12">
        <v>4.1650579093460403</v>
      </c>
      <c r="P26" s="14" t="s">
        <v>16</v>
      </c>
      <c r="Q26" s="5">
        <v>3</v>
      </c>
      <c r="R26" s="5">
        <v>4.333333333333333</v>
      </c>
      <c r="S26" s="5">
        <v>3.5</v>
      </c>
      <c r="T26" s="6">
        <v>2.0207259421636903</v>
      </c>
      <c r="AC26" s="13"/>
      <c r="AD26" s="53">
        <v>1</v>
      </c>
      <c r="AE26" s="53">
        <v>0.87552010000000002</v>
      </c>
      <c r="AF26" s="41"/>
      <c r="AG26" s="4"/>
      <c r="AQ26" s="60" t="s">
        <v>53</v>
      </c>
      <c r="AR26" s="41"/>
      <c r="AS26" s="41">
        <f t="shared" ref="AS26:AV27" si="4">AS22*100</f>
        <v>6.0205653502986651</v>
      </c>
      <c r="AT26" s="41">
        <f t="shared" si="4"/>
        <v>3.757325028017751</v>
      </c>
      <c r="AU26" s="41">
        <f t="shared" si="4"/>
        <v>5.4774226247646537E-2</v>
      </c>
      <c r="AV26" s="4">
        <f>AV22*100</f>
        <v>1.0852101925516</v>
      </c>
    </row>
    <row r="27" spans="1:48" ht="15.75" thickBot="1" x14ac:dyDescent="0.3">
      <c r="A27" s="9"/>
      <c r="B27" s="9">
        <v>30</v>
      </c>
      <c r="C27" s="13">
        <v>91.892926922165742</v>
      </c>
      <c r="D27">
        <v>15.166470696060538</v>
      </c>
      <c r="E27" s="4">
        <v>6.19168573403699</v>
      </c>
      <c r="AC27" s="13"/>
      <c r="AD27" s="53">
        <v>1</v>
      </c>
      <c r="AE27" s="53">
        <v>0.96177699999999999</v>
      </c>
      <c r="AF27" s="41"/>
      <c r="AG27" s="4"/>
      <c r="AQ27" s="62" t="s">
        <v>40</v>
      </c>
      <c r="AR27" s="5"/>
      <c r="AS27" s="5">
        <f t="shared" si="4"/>
        <v>3.0102826751493326</v>
      </c>
      <c r="AT27" s="5">
        <f t="shared" si="4"/>
        <v>1.8786625140088755</v>
      </c>
      <c r="AU27" s="5">
        <f t="shared" si="4"/>
        <v>2.7387113123823269E-2</v>
      </c>
      <c r="AV27" s="6">
        <f t="shared" si="4"/>
        <v>0.62654639679699198</v>
      </c>
    </row>
    <row r="28" spans="1:48" x14ac:dyDescent="0.25">
      <c r="A28" s="9"/>
      <c r="B28" s="9">
        <v>45</v>
      </c>
      <c r="C28" s="13">
        <v>87.982201503607797</v>
      </c>
      <c r="D28">
        <v>16.102569257945618</v>
      </c>
      <c r="E28" s="4">
        <v>6.5738463716322544</v>
      </c>
      <c r="P28" s="15" t="s">
        <v>24</v>
      </c>
      <c r="Q28" s="11"/>
      <c r="R28" s="12"/>
      <c r="S28" s="11" t="s">
        <v>35</v>
      </c>
      <c r="T28" s="12" t="s">
        <v>22</v>
      </c>
      <c r="AC28" s="13"/>
      <c r="AD28" s="53">
        <v>1</v>
      </c>
      <c r="AE28" s="53">
        <v>1.2912920000000001</v>
      </c>
      <c r="AF28" s="41"/>
      <c r="AG28" s="4"/>
    </row>
    <row r="29" spans="1:48" ht="15.75" thickBot="1" x14ac:dyDescent="0.3">
      <c r="A29" s="10"/>
      <c r="B29" s="10">
        <v>60</v>
      </c>
      <c r="C29" s="14">
        <v>86.72903892435076</v>
      </c>
      <c r="D29" s="5">
        <v>11.571527317809158</v>
      </c>
      <c r="E29" s="6">
        <v>4.7240562455514796</v>
      </c>
      <c r="P29" s="13" t="s">
        <v>26</v>
      </c>
      <c r="R29" s="4"/>
      <c r="S29" t="s">
        <v>36</v>
      </c>
      <c r="T29" s="4" t="s">
        <v>22</v>
      </c>
      <c r="AC29" s="13"/>
      <c r="AD29" s="53">
        <v>1</v>
      </c>
      <c r="AE29" s="53">
        <v>0.29862759999999999</v>
      </c>
      <c r="AF29" s="41"/>
      <c r="AG29" s="4"/>
    </row>
    <row r="30" spans="1:48" ht="15.75" thickBot="1" x14ac:dyDescent="0.3">
      <c r="A30" s="8" t="s">
        <v>15</v>
      </c>
      <c r="B30" s="9">
        <v>15</v>
      </c>
      <c r="C30" s="13">
        <v>95.587128897072986</v>
      </c>
      <c r="D30">
        <v>6.8842589814031196</v>
      </c>
      <c r="E30" s="4">
        <v>3.0787342114261671</v>
      </c>
      <c r="P30" s="14" t="s">
        <v>72</v>
      </c>
      <c r="Q30" s="5"/>
      <c r="R30" s="6"/>
      <c r="S30" s="5" t="s">
        <v>37</v>
      </c>
      <c r="T30" s="6" t="s">
        <v>22</v>
      </c>
      <c r="AC30" s="13"/>
      <c r="AD30" s="53">
        <v>1</v>
      </c>
      <c r="AE30" s="53">
        <v>0.5451859</v>
      </c>
      <c r="AF30" s="41"/>
      <c r="AG30" s="4"/>
    </row>
    <row r="31" spans="1:48" ht="15.75" thickBot="1" x14ac:dyDescent="0.3">
      <c r="A31" s="9"/>
      <c r="B31" s="9">
        <v>30</v>
      </c>
      <c r="C31" s="13">
        <v>96.486298831365559</v>
      </c>
      <c r="D31">
        <v>10.356404574752087</v>
      </c>
      <c r="E31" s="4">
        <v>4.6315249263270939</v>
      </c>
      <c r="AC31" s="13"/>
      <c r="AD31" s="10"/>
      <c r="AE31" s="10"/>
      <c r="AF31" s="41"/>
      <c r="AG31" s="4"/>
    </row>
    <row r="32" spans="1:48" ht="15.75" thickBot="1" x14ac:dyDescent="0.3">
      <c r="A32" s="9"/>
      <c r="B32" s="9">
        <v>45</v>
      </c>
      <c r="C32" s="13">
        <v>95.587128897072986</v>
      </c>
      <c r="D32">
        <v>15.403514896266687</v>
      </c>
      <c r="E32" s="4">
        <v>6.8886612800965867</v>
      </c>
      <c r="P32" s="7" t="s">
        <v>19</v>
      </c>
      <c r="Q32" s="7" t="s">
        <v>10</v>
      </c>
      <c r="R32" s="16" t="s">
        <v>0</v>
      </c>
      <c r="S32" s="3" t="s">
        <v>2</v>
      </c>
      <c r="T32" s="7" t="s">
        <v>3</v>
      </c>
      <c r="AC32" s="32" t="s">
        <v>0</v>
      </c>
      <c r="AD32" s="11">
        <f>AVERAGE(AD20:AD30)</f>
        <v>1</v>
      </c>
      <c r="AE32" s="11">
        <f>AVERAGE(AE20:AE30)</f>
        <v>0.83233263636363619</v>
      </c>
      <c r="AF32" s="11">
        <f>AD32*100</f>
        <v>100</v>
      </c>
      <c r="AG32" s="12">
        <f>AE32*100</f>
        <v>83.233263636363617</v>
      </c>
    </row>
    <row r="33" spans="1:50" ht="15.75" thickBot="1" x14ac:dyDescent="0.3">
      <c r="A33" s="10"/>
      <c r="B33" s="10">
        <v>60</v>
      </c>
      <c r="C33" s="14">
        <v>95.054885570224954</v>
      </c>
      <c r="D33" s="5">
        <v>16.82849045328285</v>
      </c>
      <c r="E33" s="6">
        <v>7.52592972244934</v>
      </c>
      <c r="P33" s="13" t="s">
        <v>17</v>
      </c>
      <c r="Q33">
        <v>6</v>
      </c>
      <c r="R33">
        <v>10.722222222222221</v>
      </c>
      <c r="S33">
        <v>3.8334368516043273</v>
      </c>
      <c r="T33" s="4">
        <v>1.5649940412686401</v>
      </c>
      <c r="AC33" s="33" t="s">
        <v>53</v>
      </c>
      <c r="AD33" s="41">
        <f>STDEV(AD20:AD30)</f>
        <v>0</v>
      </c>
      <c r="AE33" s="41">
        <f>STDEV(AE20:AE30)</f>
        <v>0.3178427823689865</v>
      </c>
      <c r="AF33" s="41">
        <f t="shared" ref="AF33:AG34" si="5">AD33*100</f>
        <v>0</v>
      </c>
      <c r="AG33" s="4">
        <f t="shared" si="5"/>
        <v>31.784278236898651</v>
      </c>
    </row>
    <row r="34" spans="1:50" ht="15.75" thickBot="1" x14ac:dyDescent="0.3">
      <c r="A34" s="8" t="s">
        <v>16</v>
      </c>
      <c r="B34" s="9">
        <v>15</v>
      </c>
      <c r="C34" s="13">
        <v>97.330294959686299</v>
      </c>
      <c r="D34">
        <v>5.7951887634277588</v>
      </c>
      <c r="E34" s="4">
        <v>2.3658759055847711</v>
      </c>
      <c r="P34" s="13" t="s">
        <v>13</v>
      </c>
      <c r="Q34">
        <v>5</v>
      </c>
      <c r="R34">
        <v>7.3666666666666671</v>
      </c>
      <c r="S34">
        <v>4.0876388305219926</v>
      </c>
      <c r="T34" s="4">
        <v>1.8280476585029835</v>
      </c>
      <c r="AC34" s="34" t="s">
        <v>40</v>
      </c>
      <c r="AD34" s="5">
        <f>AD33/SQRT(COUNT(AD20:AD30))</f>
        <v>0</v>
      </c>
      <c r="AE34" s="5">
        <f>AE33/SQRT(COUNT(AE20:AE30))</f>
        <v>9.5833204676410627E-2</v>
      </c>
      <c r="AF34" s="5">
        <f t="shared" si="5"/>
        <v>0</v>
      </c>
      <c r="AG34" s="6">
        <f t="shared" si="5"/>
        <v>9.5833204676410624</v>
      </c>
    </row>
    <row r="35" spans="1:50" ht="15.75" thickBot="1" x14ac:dyDescent="0.3">
      <c r="A35" s="9"/>
      <c r="B35" s="9">
        <v>30</v>
      </c>
      <c r="C35" s="13">
        <v>96.517513028188588</v>
      </c>
      <c r="D35">
        <v>5.2293229617433292</v>
      </c>
      <c r="E35" s="4">
        <v>2.1348621594151393</v>
      </c>
      <c r="P35" s="13" t="s">
        <v>18</v>
      </c>
      <c r="Q35">
        <v>4</v>
      </c>
      <c r="R35">
        <v>5.5833333333333339</v>
      </c>
      <c r="S35">
        <v>2.9063670960444243</v>
      </c>
      <c r="T35" s="4">
        <v>1.4531835480222122</v>
      </c>
    </row>
    <row r="36" spans="1:50" ht="15.75" thickBot="1" x14ac:dyDescent="0.3">
      <c r="A36" s="9"/>
      <c r="B36" s="9">
        <v>45</v>
      </c>
      <c r="C36" s="13">
        <v>96.16996787651459</v>
      </c>
      <c r="D36">
        <v>10.125654164154943</v>
      </c>
      <c r="E36" s="4">
        <v>4.1337810023445511</v>
      </c>
      <c r="P36" s="14" t="s">
        <v>16</v>
      </c>
      <c r="Q36" s="5">
        <v>3</v>
      </c>
      <c r="R36" s="5">
        <v>6.666666666666667</v>
      </c>
      <c r="S36" s="5">
        <v>3.872983346207417</v>
      </c>
      <c r="T36" s="6">
        <v>2.2360679774997898</v>
      </c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Q36" s="35"/>
      <c r="AR36" s="35"/>
      <c r="AS36" s="35"/>
      <c r="AT36" s="35"/>
      <c r="AU36" s="35"/>
      <c r="AV36" s="35"/>
      <c r="AW36" s="35"/>
      <c r="AX36" s="35"/>
    </row>
    <row r="37" spans="1:50" ht="15.75" thickBot="1" x14ac:dyDescent="0.3">
      <c r="A37" s="10"/>
      <c r="B37" s="10">
        <v>60</v>
      </c>
      <c r="C37" s="14">
        <v>94.329373115946169</v>
      </c>
      <c r="D37" s="5">
        <v>15.053137950504425</v>
      </c>
      <c r="E37" s="6">
        <v>6.1454178344101305</v>
      </c>
    </row>
    <row r="38" spans="1:50" ht="15" customHeight="1" thickBot="1" x14ac:dyDescent="0.3">
      <c r="AC38" s="1" t="s">
        <v>86</v>
      </c>
    </row>
    <row r="39" spans="1:50" ht="15.75" thickBot="1" x14ac:dyDescent="0.3">
      <c r="A39" s="1" t="s">
        <v>79</v>
      </c>
      <c r="P39" s="15" t="s">
        <v>24</v>
      </c>
      <c r="Q39" s="11"/>
      <c r="R39" s="12"/>
      <c r="S39" s="11" t="s">
        <v>25</v>
      </c>
      <c r="T39" s="12" t="s">
        <v>20</v>
      </c>
      <c r="AC39" s="7" t="s">
        <v>55</v>
      </c>
      <c r="AD39" s="3" t="s">
        <v>5</v>
      </c>
      <c r="AE39" s="7" t="s">
        <v>68</v>
      </c>
      <c r="AF39" s="41"/>
    </row>
    <row r="40" spans="1:50" ht="15.75" thickBot="1" x14ac:dyDescent="0.3">
      <c r="A40" s="2" t="s">
        <v>8</v>
      </c>
      <c r="B40" s="3"/>
      <c r="C40" s="7" t="s">
        <v>0</v>
      </c>
      <c r="D40" s="3" t="s">
        <v>2</v>
      </c>
      <c r="E40" s="7" t="s">
        <v>3</v>
      </c>
      <c r="P40" s="13" t="s">
        <v>26</v>
      </c>
      <c r="R40" s="4"/>
      <c r="S40" t="s">
        <v>27</v>
      </c>
      <c r="T40" s="4" t="s">
        <v>21</v>
      </c>
      <c r="AC40" s="9"/>
      <c r="AD40" s="46">
        <v>1</v>
      </c>
      <c r="AE40" s="9">
        <v>0.91407020738646727</v>
      </c>
      <c r="AF40" s="41"/>
    </row>
    <row r="41" spans="1:50" ht="15.75" thickBot="1" x14ac:dyDescent="0.3">
      <c r="A41" s="8" t="s">
        <v>12</v>
      </c>
      <c r="B41" s="9">
        <v>15</v>
      </c>
      <c r="C41" s="13">
        <v>98.819404771131119</v>
      </c>
      <c r="D41">
        <v>12.458182660223697</v>
      </c>
      <c r="E41" s="4">
        <v>4.4046327201524189</v>
      </c>
      <c r="P41" s="14" t="s">
        <v>72</v>
      </c>
      <c r="Q41" s="5"/>
      <c r="R41" s="6"/>
      <c r="S41" s="5" t="s">
        <v>28</v>
      </c>
      <c r="T41" s="6" t="s">
        <v>20</v>
      </c>
      <c r="AC41" s="9"/>
      <c r="AD41" s="46">
        <v>1</v>
      </c>
      <c r="AE41" s="9">
        <v>0.6217695097738507</v>
      </c>
      <c r="AF41" s="41"/>
    </row>
    <row r="42" spans="1:50" x14ac:dyDescent="0.25">
      <c r="A42" s="9"/>
      <c r="B42" s="9">
        <v>30</v>
      </c>
      <c r="C42" s="13">
        <v>92.550004982230035</v>
      </c>
      <c r="D42">
        <v>8.8590921390910609</v>
      </c>
      <c r="E42" s="4">
        <v>3.1321620633538627</v>
      </c>
      <c r="AC42" s="9"/>
      <c r="AD42" s="46">
        <v>1</v>
      </c>
      <c r="AE42" s="9">
        <v>0.83125550563863937</v>
      </c>
      <c r="AF42" s="41"/>
    </row>
    <row r="43" spans="1:50" x14ac:dyDescent="0.25">
      <c r="A43" s="9"/>
      <c r="B43" s="9">
        <v>45</v>
      </c>
      <c r="C43" s="13">
        <v>90.178197453772896</v>
      </c>
      <c r="D43">
        <v>10.251465124840857</v>
      </c>
      <c r="E43" s="4">
        <v>3.6244402534361835</v>
      </c>
      <c r="AC43" s="9"/>
      <c r="AD43" s="46">
        <v>1</v>
      </c>
      <c r="AE43" s="9">
        <v>0.4215301282309718</v>
      </c>
      <c r="AF43" s="41"/>
    </row>
    <row r="44" spans="1:50" ht="15.75" thickBot="1" x14ac:dyDescent="0.3">
      <c r="A44" s="9"/>
      <c r="B44" s="9">
        <v>60</v>
      </c>
      <c r="C44" s="13">
        <v>89.84853851509861</v>
      </c>
      <c r="D44">
        <v>10.208429943904324</v>
      </c>
      <c r="E44" s="4">
        <v>3.6092250193012769</v>
      </c>
      <c r="AC44" s="10"/>
      <c r="AD44" s="56">
        <v>1</v>
      </c>
      <c r="AE44" s="10">
        <v>0.74034704740428936</v>
      </c>
      <c r="AF44" s="41"/>
    </row>
    <row r="45" spans="1:50" x14ac:dyDescent="0.25">
      <c r="A45" s="8" t="s">
        <v>14</v>
      </c>
      <c r="B45" s="8">
        <v>15</v>
      </c>
      <c r="C45" s="15">
        <v>95.512102545937296</v>
      </c>
      <c r="D45" s="11">
        <v>4.0424574754395026</v>
      </c>
      <c r="E45" s="12">
        <v>1.6503263536210406</v>
      </c>
      <c r="AD45" s="36"/>
      <c r="AE45" s="36"/>
    </row>
    <row r="46" spans="1:50" x14ac:dyDescent="0.25">
      <c r="A46" s="9"/>
      <c r="B46" s="9">
        <v>30</v>
      </c>
      <c r="C46" s="13">
        <v>97.048098946517726</v>
      </c>
      <c r="D46">
        <v>15.591250217184594</v>
      </c>
      <c r="E46" s="4">
        <v>6.3651012473599442</v>
      </c>
      <c r="AD46" s="36"/>
      <c r="AE46" s="36"/>
    </row>
    <row r="47" spans="1:50" x14ac:dyDescent="0.25">
      <c r="A47" s="9"/>
      <c r="B47" s="9">
        <v>45</v>
      </c>
      <c r="C47" s="13">
        <v>96.326876737273764</v>
      </c>
      <c r="D47">
        <v>6.4156679527874756</v>
      </c>
      <c r="E47" s="4">
        <v>2.6191854739092788</v>
      </c>
      <c r="AD47" s="36"/>
      <c r="AE47" s="36"/>
    </row>
    <row r="48" spans="1:50" ht="15.75" thickBot="1" x14ac:dyDescent="0.3">
      <c r="A48" s="10"/>
      <c r="B48" s="10">
        <v>60</v>
      </c>
      <c r="C48" s="14">
        <v>95.31974347558463</v>
      </c>
      <c r="D48" s="5">
        <v>7.2933106749617451</v>
      </c>
      <c r="E48" s="6">
        <v>2.9774816148749754</v>
      </c>
      <c r="AD48" s="36"/>
      <c r="AE48" s="36"/>
    </row>
    <row r="49" spans="1:41" ht="15.75" thickBot="1" x14ac:dyDescent="0.3">
      <c r="A49" s="8" t="s">
        <v>15</v>
      </c>
      <c r="B49" s="9">
        <v>15</v>
      </c>
      <c r="C49" s="13">
        <v>96.779805057759148</v>
      </c>
      <c r="D49">
        <v>7.2365781841538208</v>
      </c>
      <c r="E49" s="4">
        <v>3.236296148851987</v>
      </c>
    </row>
    <row r="50" spans="1:41" x14ac:dyDescent="0.25">
      <c r="A50" s="9"/>
      <c r="B50" s="9">
        <v>30</v>
      </c>
      <c r="C50" s="13">
        <v>92.790962875769125</v>
      </c>
      <c r="D50">
        <v>10.553482733578146</v>
      </c>
      <c r="E50" s="4">
        <v>4.7196609583302074</v>
      </c>
      <c r="AC50" s="32" t="s">
        <v>0</v>
      </c>
      <c r="AD50" s="11">
        <f>AVERAGE(AD40:AD48)</f>
        <v>1</v>
      </c>
      <c r="AE50" s="11">
        <f>AVERAGE(AE40:AE48)</f>
        <v>0.70579447968684372</v>
      </c>
      <c r="AF50" s="11">
        <f>AD50*100</f>
        <v>100</v>
      </c>
      <c r="AG50" s="12">
        <f>AE50*100</f>
        <v>70.579447968684377</v>
      </c>
    </row>
    <row r="51" spans="1:41" x14ac:dyDescent="0.25">
      <c r="A51" s="9"/>
      <c r="B51" s="9">
        <v>45</v>
      </c>
      <c r="C51" s="13">
        <v>89.889927532837859</v>
      </c>
      <c r="D51">
        <v>12.484998176813649</v>
      </c>
      <c r="E51" s="4">
        <v>5.5834609244632514</v>
      </c>
      <c r="AC51" s="33" t="s">
        <v>53</v>
      </c>
      <c r="AD51">
        <f>STDEV(AD40:AD48)</f>
        <v>0</v>
      </c>
      <c r="AE51">
        <f>STDEV(AE40:AE48)</f>
        <v>0.19247048136991063</v>
      </c>
      <c r="AF51">
        <f>AD51*100</f>
        <v>0</v>
      </c>
      <c r="AG51" s="4">
        <f>AE51*100</f>
        <v>19.247048136991062</v>
      </c>
    </row>
    <row r="52" spans="1:41" ht="15.75" thickBot="1" x14ac:dyDescent="0.3">
      <c r="A52" s="10"/>
      <c r="B52" s="10">
        <v>60</v>
      </c>
      <c r="C52" s="14">
        <v>89.157708539153901</v>
      </c>
      <c r="D52" s="5">
        <v>13.518958146418978</v>
      </c>
      <c r="E52" s="6">
        <v>6.0458618800734776</v>
      </c>
      <c r="AC52" s="34" t="s">
        <v>40</v>
      </c>
      <c r="AD52" s="5">
        <f>AD51/SQRT(COUNT(AD40:AD48))</f>
        <v>0</v>
      </c>
      <c r="AE52" s="5">
        <f>AE51/SQRT(COUNT(AE40:AE48))</f>
        <v>8.6075416001045402E-2</v>
      </c>
      <c r="AF52" s="5">
        <f>AD52*100</f>
        <v>0</v>
      </c>
      <c r="AG52" s="6">
        <f>AE52*100</f>
        <v>8.6075416001045397</v>
      </c>
    </row>
    <row r="53" spans="1:41" x14ac:dyDescent="0.25">
      <c r="A53" s="8" t="s">
        <v>16</v>
      </c>
      <c r="B53" s="9">
        <v>15</v>
      </c>
      <c r="C53" s="13">
        <v>99.614698866204506</v>
      </c>
      <c r="D53">
        <v>18.098800108165499</v>
      </c>
      <c r="E53" s="4">
        <v>7.3888042036057442</v>
      </c>
    </row>
    <row r="54" spans="1:41" ht="15.75" thickBot="1" x14ac:dyDescent="0.3">
      <c r="A54" s="9"/>
      <c r="B54" s="9">
        <v>30</v>
      </c>
      <c r="C54" s="13">
        <v>99.774878271908221</v>
      </c>
      <c r="D54">
        <v>19.863250300674746</v>
      </c>
      <c r="E54" s="4">
        <v>8.1091379783062791</v>
      </c>
    </row>
    <row r="55" spans="1:41" ht="15.75" thickBot="1" x14ac:dyDescent="0.3">
      <c r="A55" s="9"/>
      <c r="B55" s="9">
        <v>45</v>
      </c>
      <c r="C55" s="13">
        <v>98.102731220873281</v>
      </c>
      <c r="D55">
        <v>14.197533583968838</v>
      </c>
      <c r="E55" s="4">
        <v>5.7961188144585609</v>
      </c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  <c r="AO55" s="35"/>
    </row>
    <row r="56" spans="1:41" ht="15.75" thickBot="1" x14ac:dyDescent="0.3">
      <c r="A56" s="10"/>
      <c r="B56" s="10">
        <v>60</v>
      </c>
      <c r="C56" s="14">
        <v>94.612745146116978</v>
      </c>
      <c r="D56" s="5">
        <v>10.661252055477902</v>
      </c>
      <c r="E56" s="6">
        <v>4.3524379258531996</v>
      </c>
    </row>
    <row r="57" spans="1:41" ht="15.75" thickBot="1" x14ac:dyDescent="0.3">
      <c r="AC57" s="1" t="s">
        <v>87</v>
      </c>
    </row>
    <row r="58" spans="1:41" ht="15.75" thickBot="1" x14ac:dyDescent="0.3">
      <c r="A58" s="1" t="s">
        <v>80</v>
      </c>
      <c r="AC58" s="2" t="s">
        <v>16</v>
      </c>
      <c r="AD58" s="7" t="s">
        <v>5</v>
      </c>
      <c r="AE58" s="16" t="s">
        <v>68</v>
      </c>
    </row>
    <row r="59" spans="1:41" ht="15.75" thickBot="1" x14ac:dyDescent="0.3">
      <c r="A59" s="2" t="s">
        <v>69</v>
      </c>
      <c r="B59" s="3"/>
      <c r="C59" s="7" t="s">
        <v>0</v>
      </c>
      <c r="D59" s="3" t="s">
        <v>2</v>
      </c>
      <c r="E59" s="7" t="s">
        <v>3</v>
      </c>
      <c r="AC59" s="13"/>
      <c r="AD59" s="53">
        <v>1</v>
      </c>
      <c r="AE59" s="4">
        <v>0.99108017990152564</v>
      </c>
    </row>
    <row r="60" spans="1:41" x14ac:dyDescent="0.25">
      <c r="A60" s="8" t="s">
        <v>12</v>
      </c>
      <c r="B60" s="9">
        <v>15</v>
      </c>
      <c r="C60" s="13">
        <v>99.894180057985125</v>
      </c>
      <c r="D60">
        <v>0.17899094430707446</v>
      </c>
      <c r="E60" s="4">
        <v>6.7652217938447334E-2</v>
      </c>
      <c r="AC60" s="13"/>
      <c r="AD60" s="53">
        <v>1</v>
      </c>
      <c r="AE60" s="4">
        <v>1.0111691392484237</v>
      </c>
    </row>
    <row r="61" spans="1:41" x14ac:dyDescent="0.25">
      <c r="A61" s="9"/>
      <c r="B61" s="9">
        <v>30</v>
      </c>
      <c r="C61" s="13">
        <v>99.832168704449899</v>
      </c>
      <c r="D61">
        <v>0.27479221531801062</v>
      </c>
      <c r="E61" s="4">
        <v>0.10386169484970997</v>
      </c>
      <c r="AC61" s="13"/>
      <c r="AD61" s="53">
        <v>1</v>
      </c>
      <c r="AE61" s="4">
        <v>0.9565611042679919</v>
      </c>
    </row>
    <row r="62" spans="1:41" ht="15.75" thickBot="1" x14ac:dyDescent="0.3">
      <c r="A62" s="9"/>
      <c r="B62" s="9">
        <v>45</v>
      </c>
      <c r="C62" s="13">
        <v>99.714755435974951</v>
      </c>
      <c r="D62">
        <v>0.45795345373356711</v>
      </c>
      <c r="E62" s="4">
        <v>0.17309013580316321</v>
      </c>
      <c r="AC62" s="14"/>
      <c r="AD62" s="58">
        <v>1</v>
      </c>
      <c r="AE62" s="6">
        <v>0.95792362538493447</v>
      </c>
    </row>
    <row r="63" spans="1:41" ht="15.75" thickBot="1" x14ac:dyDescent="0.3">
      <c r="A63" s="9"/>
      <c r="B63" s="9">
        <v>60</v>
      </c>
      <c r="C63" s="13">
        <v>99.708387817670541</v>
      </c>
      <c r="D63">
        <v>0.44238292983361743</v>
      </c>
      <c r="E63" s="4">
        <v>0.16720503094284114</v>
      </c>
      <c r="AD63" s="36"/>
      <c r="AE63" s="36"/>
    </row>
    <row r="64" spans="1:41" x14ac:dyDescent="0.25">
      <c r="A64" s="8" t="s">
        <v>14</v>
      </c>
      <c r="B64" s="8">
        <v>15</v>
      </c>
      <c r="C64" s="15">
        <v>99.965487678796777</v>
      </c>
      <c r="D64" s="11">
        <v>8.1361718804686678E-2</v>
      </c>
      <c r="E64" s="12">
        <v>3.638606680270047E-2</v>
      </c>
      <c r="AD64" s="36"/>
      <c r="AE64" s="36"/>
    </row>
    <row r="65" spans="1:33" x14ac:dyDescent="0.25">
      <c r="A65" s="9"/>
      <c r="B65" s="9">
        <v>30</v>
      </c>
      <c r="C65" s="13">
        <v>99.950550320184988</v>
      </c>
      <c r="D65">
        <v>0.1088124032237157</v>
      </c>
      <c r="E65" s="4">
        <v>4.8662386080669112E-2</v>
      </c>
      <c r="AD65" s="36"/>
      <c r="AE65" s="36"/>
    </row>
    <row r="66" spans="1:33" x14ac:dyDescent="0.25">
      <c r="A66" s="9"/>
      <c r="B66" s="9">
        <v>45</v>
      </c>
      <c r="C66" s="13">
        <v>99.896437823608807</v>
      </c>
      <c r="D66">
        <v>0.10372796741382846</v>
      </c>
      <c r="E66" s="4">
        <v>4.63885572610407E-2</v>
      </c>
      <c r="AD66" s="36"/>
      <c r="AE66" s="36"/>
    </row>
    <row r="67" spans="1:33" ht="15.75" thickBot="1" x14ac:dyDescent="0.3">
      <c r="A67" s="10"/>
      <c r="B67" s="10">
        <v>60</v>
      </c>
      <c r="C67" s="14">
        <v>99.859235859927182</v>
      </c>
      <c r="D67" s="5">
        <v>0.12262967040474824</v>
      </c>
      <c r="E67" s="6">
        <v>5.4841655816682246E-2</v>
      </c>
      <c r="AD67" s="36"/>
      <c r="AE67" s="36"/>
    </row>
    <row r="68" spans="1:33" ht="15.75" thickBot="1" x14ac:dyDescent="0.3">
      <c r="A68" s="8" t="s">
        <v>15</v>
      </c>
      <c r="B68" s="9">
        <v>15</v>
      </c>
      <c r="C68" s="13">
        <v>100.10058168795356</v>
      </c>
      <c r="D68">
        <v>0.16761519968659402</v>
      </c>
      <c r="E68" s="4">
        <v>7.4959796112285135E-2</v>
      </c>
    </row>
    <row r="69" spans="1:33" x14ac:dyDescent="0.25">
      <c r="A69" s="9"/>
      <c r="B69" s="9">
        <v>30</v>
      </c>
      <c r="C69" s="13">
        <v>100.08699493791404</v>
      </c>
      <c r="D69">
        <v>0.15645325997897847</v>
      </c>
      <c r="E69" s="4">
        <v>6.996802492288863E-2</v>
      </c>
      <c r="AC69" s="32" t="s">
        <v>0</v>
      </c>
      <c r="AD69" s="11">
        <f>AVERAGE(AD59:AD67)</f>
        <v>1</v>
      </c>
      <c r="AE69" s="11">
        <f>AVERAGE(AE59:AE67)</f>
        <v>0.97918351220071886</v>
      </c>
      <c r="AF69" s="11">
        <f>AD69*100</f>
        <v>100</v>
      </c>
      <c r="AG69" s="12">
        <f>AE69*100</f>
        <v>97.918351220071884</v>
      </c>
    </row>
    <row r="70" spans="1:33" x14ac:dyDescent="0.25">
      <c r="A70" s="9"/>
      <c r="B70" s="9">
        <v>45</v>
      </c>
      <c r="C70" s="13">
        <v>99.990010017862559</v>
      </c>
      <c r="D70">
        <v>0.25106702653339746</v>
      </c>
      <c r="E70" s="4">
        <v>0.11228058764748401</v>
      </c>
      <c r="AC70" s="33" t="s">
        <v>53</v>
      </c>
      <c r="AD70">
        <f>STDEV(AD59:AD67)</f>
        <v>0</v>
      </c>
      <c r="AE70">
        <f>STDEV(AE59:AE67)</f>
        <v>2.6635610049411639E-2</v>
      </c>
      <c r="AF70">
        <f t="shared" ref="AF70:AF71" si="6">AD70*100</f>
        <v>0</v>
      </c>
      <c r="AG70" s="4">
        <f t="shared" ref="AG70:AG71" si="7">AE70*100</f>
        <v>2.663561004941164</v>
      </c>
    </row>
    <row r="71" spans="1:33" ht="15.75" thickBot="1" x14ac:dyDescent="0.3">
      <c r="A71" s="10"/>
      <c r="B71" s="10">
        <v>60</v>
      </c>
      <c r="C71" s="14">
        <v>99.934776177746372</v>
      </c>
      <c r="D71" s="5">
        <v>0.34818995985465179</v>
      </c>
      <c r="E71" s="6">
        <v>0.15571528386358482</v>
      </c>
      <c r="AC71" s="34" t="s">
        <v>40</v>
      </c>
      <c r="AD71" s="5">
        <f>AD70/SQRT(COUNT(AD59:AD67))</f>
        <v>0</v>
      </c>
      <c r="AE71" s="5">
        <f>AE70/SQRT(COUNT(AE59:AE67))</f>
        <v>1.3317805024705819E-2</v>
      </c>
      <c r="AF71" s="5">
        <f t="shared" si="6"/>
        <v>0</v>
      </c>
      <c r="AG71" s="6">
        <f t="shared" si="7"/>
        <v>1.331780502470582</v>
      </c>
    </row>
    <row r="72" spans="1:33" x14ac:dyDescent="0.25">
      <c r="A72" s="8" t="s">
        <v>16</v>
      </c>
      <c r="B72" s="9">
        <v>15</v>
      </c>
      <c r="C72" s="13">
        <v>99.815245907431233</v>
      </c>
      <c r="D72">
        <v>0.16834617111145073</v>
      </c>
      <c r="E72" s="4">
        <v>6.8727036562386726E-2</v>
      </c>
    </row>
    <row r="73" spans="1:33" x14ac:dyDescent="0.25">
      <c r="A73" s="9"/>
      <c r="B73" s="9">
        <v>30</v>
      </c>
      <c r="C73" s="13">
        <v>99.586781328546479</v>
      </c>
      <c r="D73">
        <v>0.45121758994128103</v>
      </c>
      <c r="E73" s="4">
        <v>0.18420880972075235</v>
      </c>
    </row>
    <row r="74" spans="1:33" x14ac:dyDescent="0.25">
      <c r="A74" s="9"/>
      <c r="B74" s="9">
        <v>45</v>
      </c>
      <c r="C74" s="13">
        <v>99.62455082630143</v>
      </c>
      <c r="D74">
        <v>0.27761060967853274</v>
      </c>
      <c r="E74" s="4">
        <v>0.11333405681589175</v>
      </c>
    </row>
    <row r="75" spans="1:33" ht="15.75" thickBot="1" x14ac:dyDescent="0.3">
      <c r="A75" s="10"/>
      <c r="B75" s="10">
        <v>60</v>
      </c>
      <c r="C75" s="14">
        <v>99.607584326773818</v>
      </c>
      <c r="D75" s="5">
        <v>0.25009553403459006</v>
      </c>
      <c r="E75" s="6">
        <v>0.10210107422226827</v>
      </c>
    </row>
  </sheetData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50"/>
  <sheetViews>
    <sheetView workbookViewId="0">
      <selection activeCell="S19" sqref="S19"/>
    </sheetView>
  </sheetViews>
  <sheetFormatPr defaultRowHeight="15" x14ac:dyDescent="0.25"/>
  <cols>
    <col min="1" max="1" width="31.140625" customWidth="1"/>
  </cols>
  <sheetData>
    <row r="1" spans="1:5" ht="15.75" thickBot="1" x14ac:dyDescent="0.3">
      <c r="A1" s="1" t="s">
        <v>90</v>
      </c>
    </row>
    <row r="2" spans="1:5" ht="15.75" thickBot="1" x14ac:dyDescent="0.3">
      <c r="A2" s="2" t="s">
        <v>1</v>
      </c>
      <c r="B2" s="7" t="s">
        <v>89</v>
      </c>
      <c r="C2" s="7" t="s">
        <v>0</v>
      </c>
      <c r="D2" s="3" t="s">
        <v>2</v>
      </c>
      <c r="E2" s="7" t="s">
        <v>3</v>
      </c>
    </row>
    <row r="3" spans="1:5" x14ac:dyDescent="0.25">
      <c r="A3" s="9" t="s">
        <v>70</v>
      </c>
      <c r="B3" s="9">
        <v>15</v>
      </c>
      <c r="C3" s="13">
        <v>81.376923601756388</v>
      </c>
      <c r="D3">
        <v>39.023254284490399</v>
      </c>
      <c r="E3" s="4">
        <v>12.340236525091397</v>
      </c>
    </row>
    <row r="4" spans="1:5" x14ac:dyDescent="0.25">
      <c r="A4" s="9"/>
      <c r="B4" s="9">
        <v>30</v>
      </c>
      <c r="C4" s="13">
        <v>68.194529175579603</v>
      </c>
      <c r="D4">
        <v>26.564867249741226</v>
      </c>
      <c r="E4" s="4">
        <v>8.4005486249195283</v>
      </c>
    </row>
    <row r="5" spans="1:5" x14ac:dyDescent="0.25">
      <c r="A5" s="9"/>
      <c r="B5" s="9">
        <v>45</v>
      </c>
      <c r="C5" s="13">
        <v>70.259218575343354</v>
      </c>
      <c r="D5">
        <v>26.335166036832863</v>
      </c>
      <c r="E5" s="4">
        <v>8.3279107235101595</v>
      </c>
    </row>
    <row r="6" spans="1:5" ht="15.75" thickBot="1" x14ac:dyDescent="0.3">
      <c r="A6" s="9"/>
      <c r="B6" s="9">
        <v>60</v>
      </c>
      <c r="C6" s="13">
        <v>71.198033373516196</v>
      </c>
      <c r="D6">
        <v>22.93306799208009</v>
      </c>
      <c r="E6" s="4">
        <v>7.2520728590477379</v>
      </c>
    </row>
    <row r="7" spans="1:5" x14ac:dyDescent="0.25">
      <c r="A7" s="8" t="s">
        <v>71</v>
      </c>
      <c r="B7" s="8">
        <v>15</v>
      </c>
      <c r="C7" s="15">
        <v>112.68360436356176</v>
      </c>
      <c r="D7" s="11">
        <v>14.661572051693749</v>
      </c>
      <c r="E7" s="12">
        <v>5.9855617256167264</v>
      </c>
    </row>
    <row r="8" spans="1:5" x14ac:dyDescent="0.25">
      <c r="A8" s="9"/>
      <c r="B8" s="9">
        <v>30</v>
      </c>
      <c r="C8" s="13">
        <v>105.13346252878573</v>
      </c>
      <c r="D8">
        <v>18.404871661858323</v>
      </c>
      <c r="E8" s="4">
        <v>7.5137573921604588</v>
      </c>
    </row>
    <row r="9" spans="1:5" x14ac:dyDescent="0.25">
      <c r="A9" s="9"/>
      <c r="B9" s="9">
        <v>45</v>
      </c>
      <c r="C9" s="13">
        <v>102.83948778293134</v>
      </c>
      <c r="D9">
        <v>13.851835941445669</v>
      </c>
      <c r="E9" s="4">
        <v>5.6549883428810892</v>
      </c>
    </row>
    <row r="10" spans="1:5" ht="15.75" thickBot="1" x14ac:dyDescent="0.3">
      <c r="A10" s="10"/>
      <c r="B10" s="10">
        <v>60</v>
      </c>
      <c r="C10" s="14">
        <v>119.50184638325429</v>
      </c>
      <c r="D10" s="5">
        <v>23.347828403109766</v>
      </c>
      <c r="E10" s="6">
        <v>9.5317110316131881</v>
      </c>
    </row>
    <row r="11" spans="1:5" ht="15.75" thickBot="1" x14ac:dyDescent="0.3"/>
    <row r="12" spans="1:5" ht="15.75" thickBot="1" x14ac:dyDescent="0.3">
      <c r="A12" s="2" t="s">
        <v>9</v>
      </c>
      <c r="B12" s="3"/>
      <c r="C12" s="7" t="s">
        <v>0</v>
      </c>
      <c r="D12" s="3" t="s">
        <v>2</v>
      </c>
      <c r="E12" s="7" t="s">
        <v>3</v>
      </c>
    </row>
    <row r="13" spans="1:5" x14ac:dyDescent="0.25">
      <c r="A13" s="9" t="s">
        <v>51</v>
      </c>
      <c r="B13" s="9">
        <v>15</v>
      </c>
      <c r="C13" s="13">
        <v>103.71793215464163</v>
      </c>
      <c r="D13">
        <v>11.218093480920636</v>
      </c>
      <c r="E13" s="4">
        <v>3.5474726404395858</v>
      </c>
    </row>
    <row r="14" spans="1:5" x14ac:dyDescent="0.25">
      <c r="A14" s="9"/>
      <c r="B14" s="9">
        <v>30</v>
      </c>
      <c r="C14" s="13">
        <v>104.02872909903249</v>
      </c>
      <c r="D14">
        <v>9.4900582905629207</v>
      </c>
      <c r="E14" s="4">
        <v>3.0010199325942839</v>
      </c>
    </row>
    <row r="15" spans="1:5" x14ac:dyDescent="0.25">
      <c r="A15" s="9"/>
      <c r="B15" s="9">
        <v>45</v>
      </c>
      <c r="C15" s="13">
        <v>103.14574725790023</v>
      </c>
      <c r="D15">
        <v>10.515843951316448</v>
      </c>
      <c r="E15" s="4">
        <v>3.325401840506478</v>
      </c>
    </row>
    <row r="16" spans="1:5" ht="15.75" thickBot="1" x14ac:dyDescent="0.3">
      <c r="A16" s="9"/>
      <c r="B16" s="9">
        <v>60</v>
      </c>
      <c r="C16" s="13">
        <v>100.80825341515185</v>
      </c>
      <c r="D16">
        <v>12.174987180582232</v>
      </c>
      <c r="E16" s="4">
        <v>3.8500689973991591</v>
      </c>
    </row>
    <row r="17" spans="1:5" x14ac:dyDescent="0.25">
      <c r="A17" s="8" t="s">
        <v>71</v>
      </c>
      <c r="B17" s="8">
        <v>15</v>
      </c>
      <c r="C17" s="15">
        <v>99.926239803233614</v>
      </c>
      <c r="D17" s="11">
        <v>7.9983038587954702</v>
      </c>
      <c r="E17" s="12">
        <v>2.5292857611907458</v>
      </c>
    </row>
    <row r="18" spans="1:5" x14ac:dyDescent="0.25">
      <c r="A18" s="9"/>
      <c r="B18" s="9">
        <v>30</v>
      </c>
      <c r="C18" s="13">
        <v>99.616383515823188</v>
      </c>
      <c r="D18">
        <v>10.151397097930403</v>
      </c>
      <c r="E18" s="4">
        <v>3.210153626228343</v>
      </c>
    </row>
    <row r="19" spans="1:5" x14ac:dyDescent="0.25">
      <c r="A19" s="9"/>
      <c r="B19" s="9">
        <v>45</v>
      </c>
      <c r="C19" s="13">
        <v>98.209467939517097</v>
      </c>
      <c r="D19">
        <v>10.597127289515942</v>
      </c>
      <c r="E19" s="4">
        <v>3.3511058889596952</v>
      </c>
    </row>
    <row r="20" spans="1:5" ht="15.75" thickBot="1" x14ac:dyDescent="0.3">
      <c r="A20" s="10"/>
      <c r="B20" s="10">
        <v>60</v>
      </c>
      <c r="C20" s="14">
        <v>97.705162047685988</v>
      </c>
      <c r="D20" s="5">
        <v>10.132617223572808</v>
      </c>
      <c r="E20" s="6">
        <v>3.2042149085141638</v>
      </c>
    </row>
    <row r="21" spans="1:5" ht="15.75" thickBot="1" x14ac:dyDescent="0.3"/>
    <row r="22" spans="1:5" ht="15.75" thickBot="1" x14ac:dyDescent="0.3">
      <c r="A22" s="2" t="s">
        <v>8</v>
      </c>
      <c r="B22" s="3"/>
      <c r="C22" s="7" t="s">
        <v>0</v>
      </c>
      <c r="D22" s="3" t="s">
        <v>2</v>
      </c>
      <c r="E22" s="7" t="s">
        <v>3</v>
      </c>
    </row>
    <row r="23" spans="1:5" x14ac:dyDescent="0.25">
      <c r="A23" s="8" t="s">
        <v>51</v>
      </c>
      <c r="B23" s="8">
        <v>15</v>
      </c>
      <c r="C23" s="15">
        <v>95.732647742029286</v>
      </c>
      <c r="D23" s="11">
        <v>8.329832746553361</v>
      </c>
      <c r="E23" s="12">
        <v>2.6341244007364706</v>
      </c>
    </row>
    <row r="24" spans="1:5" x14ac:dyDescent="0.25">
      <c r="A24" s="9"/>
      <c r="B24" s="9">
        <v>30</v>
      </c>
      <c r="C24" s="13">
        <v>98.995680616464782</v>
      </c>
      <c r="D24">
        <v>11.392959322490412</v>
      </c>
      <c r="E24" s="4">
        <v>3.6027700748718505</v>
      </c>
    </row>
    <row r="25" spans="1:5" x14ac:dyDescent="0.25">
      <c r="A25" s="9"/>
      <c r="B25" s="9">
        <v>45</v>
      </c>
      <c r="C25" s="13">
        <v>99.784840334436055</v>
      </c>
      <c r="D25">
        <v>10.220363308916422</v>
      </c>
      <c r="E25" s="4">
        <v>3.2319626570590976</v>
      </c>
    </row>
    <row r="26" spans="1:5" ht="15.75" thickBot="1" x14ac:dyDescent="0.3">
      <c r="A26" s="10"/>
      <c r="B26" s="10">
        <v>60</v>
      </c>
      <c r="C26" s="14">
        <v>98.954156113190422</v>
      </c>
      <c r="D26" s="5">
        <v>9.5499766088542657</v>
      </c>
      <c r="E26" s="6">
        <v>3.0199677685310418</v>
      </c>
    </row>
    <row r="27" spans="1:5" x14ac:dyDescent="0.25">
      <c r="A27" s="8" t="s">
        <v>71</v>
      </c>
      <c r="B27" s="9">
        <v>15</v>
      </c>
      <c r="C27" s="13">
        <v>100.55611899316432</v>
      </c>
      <c r="D27">
        <v>11.236110487658809</v>
      </c>
      <c r="E27" s="4">
        <v>3.5531701182307085</v>
      </c>
    </row>
    <row r="28" spans="1:5" x14ac:dyDescent="0.25">
      <c r="A28" s="9"/>
      <c r="B28" s="9">
        <v>30</v>
      </c>
      <c r="C28" s="13">
        <v>100.82980407908396</v>
      </c>
      <c r="D28">
        <v>9.2686318351843546</v>
      </c>
      <c r="E28" s="4">
        <v>2.9309987392728929</v>
      </c>
    </row>
    <row r="29" spans="1:5" x14ac:dyDescent="0.25">
      <c r="A29" s="9"/>
      <c r="B29" s="9">
        <v>45</v>
      </c>
      <c r="C29" s="13">
        <v>102.94419885105732</v>
      </c>
      <c r="D29">
        <v>9.1672619856950242</v>
      </c>
      <c r="E29" s="4">
        <v>2.8989427782274189</v>
      </c>
    </row>
    <row r="30" spans="1:5" ht="15.75" thickBot="1" x14ac:dyDescent="0.3">
      <c r="A30" s="10"/>
      <c r="B30" s="10">
        <v>60</v>
      </c>
      <c r="C30" s="14">
        <v>98.578772549328036</v>
      </c>
      <c r="D30" s="5">
        <v>8.9832818239987375</v>
      </c>
      <c r="E30" s="6">
        <v>2.8407631427027855</v>
      </c>
    </row>
    <row r="31" spans="1:5" ht="15.75" thickBot="1" x14ac:dyDescent="0.3"/>
    <row r="32" spans="1:5" ht="15.75" thickBot="1" x14ac:dyDescent="0.3">
      <c r="A32" s="2" t="s">
        <v>49</v>
      </c>
      <c r="B32" s="3"/>
      <c r="C32" s="7" t="s">
        <v>0</v>
      </c>
      <c r="D32" s="3" t="s">
        <v>2</v>
      </c>
      <c r="E32" s="7" t="s">
        <v>3</v>
      </c>
    </row>
    <row r="33" spans="1:5" x14ac:dyDescent="0.25">
      <c r="A33" s="8" t="s">
        <v>51</v>
      </c>
      <c r="B33" s="8">
        <v>15</v>
      </c>
      <c r="C33" s="15">
        <v>111.69986809669277</v>
      </c>
      <c r="D33" s="11">
        <v>8.4742265596417745</v>
      </c>
      <c r="E33" s="12">
        <v>2.9960915328169224</v>
      </c>
    </row>
    <row r="34" spans="1:5" x14ac:dyDescent="0.25">
      <c r="A34" s="9"/>
      <c r="B34" s="9">
        <v>30</v>
      </c>
      <c r="C34" s="13">
        <v>111.75411621440421</v>
      </c>
      <c r="D34">
        <v>11.571682236348527</v>
      </c>
      <c r="E34" s="4">
        <v>4.0912074895289781</v>
      </c>
    </row>
    <row r="35" spans="1:5" x14ac:dyDescent="0.25">
      <c r="A35" s="9"/>
      <c r="B35" s="9">
        <v>45</v>
      </c>
      <c r="C35" s="13">
        <v>112.07281082388423</v>
      </c>
      <c r="D35">
        <v>11.867170649797378</v>
      </c>
      <c r="E35" s="4">
        <v>4.1956784199848469</v>
      </c>
    </row>
    <row r="36" spans="1:5" ht="15.75" thickBot="1" x14ac:dyDescent="0.3">
      <c r="A36" s="10"/>
      <c r="B36" s="10">
        <v>60</v>
      </c>
      <c r="C36" s="14">
        <v>112.44134694394903</v>
      </c>
      <c r="D36" s="5">
        <v>12.122957898995661</v>
      </c>
      <c r="E36" s="6">
        <v>4.2861128692094264</v>
      </c>
    </row>
    <row r="37" spans="1:5" x14ac:dyDescent="0.25">
      <c r="A37" s="8" t="s">
        <v>71</v>
      </c>
      <c r="B37" s="9">
        <v>15</v>
      </c>
      <c r="C37" s="13">
        <v>103.39337556748708</v>
      </c>
      <c r="D37">
        <v>5.5845983147833085</v>
      </c>
      <c r="E37" s="4">
        <v>1.7660050491853234</v>
      </c>
    </row>
    <row r="38" spans="1:5" x14ac:dyDescent="0.25">
      <c r="A38" s="9"/>
      <c r="B38" s="9">
        <v>30</v>
      </c>
      <c r="C38" s="13">
        <v>103.08691587874617</v>
      </c>
      <c r="D38">
        <v>6.9678280581477345</v>
      </c>
      <c r="E38" s="4">
        <v>2.2034207008175</v>
      </c>
    </row>
    <row r="39" spans="1:5" x14ac:dyDescent="0.25">
      <c r="A39" s="9"/>
      <c r="B39" s="9">
        <v>45</v>
      </c>
      <c r="C39" s="13">
        <v>105.83751982344516</v>
      </c>
      <c r="D39">
        <v>7.6152163388880796</v>
      </c>
      <c r="E39" s="4">
        <v>2.4081428505815006</v>
      </c>
    </row>
    <row r="40" spans="1:5" ht="15.75" thickBot="1" x14ac:dyDescent="0.3">
      <c r="A40" s="10"/>
      <c r="B40" s="10">
        <v>60</v>
      </c>
      <c r="C40" s="14">
        <v>107.55152067347657</v>
      </c>
      <c r="D40" s="5">
        <v>8.0964057933895397</v>
      </c>
      <c r="E40" s="6">
        <v>2.5603083168093583</v>
      </c>
    </row>
    <row r="41" spans="1:5" ht="15.75" thickBot="1" x14ac:dyDescent="0.3"/>
    <row r="42" spans="1:5" ht="15.75" thickBot="1" x14ac:dyDescent="0.3">
      <c r="A42" s="2" t="s">
        <v>50</v>
      </c>
      <c r="B42" s="3"/>
      <c r="C42" s="7" t="s">
        <v>0</v>
      </c>
      <c r="D42" s="3" t="s">
        <v>2</v>
      </c>
      <c r="E42" s="7" t="s">
        <v>3</v>
      </c>
    </row>
    <row r="43" spans="1:5" x14ac:dyDescent="0.25">
      <c r="A43" s="8" t="s">
        <v>51</v>
      </c>
      <c r="B43" s="8">
        <v>15</v>
      </c>
      <c r="C43" s="15">
        <v>99.193180308945443</v>
      </c>
      <c r="D43" s="11">
        <v>0.75946390342599046</v>
      </c>
      <c r="E43" s="12">
        <v>0.25315463447533015</v>
      </c>
    </row>
    <row r="44" spans="1:5" x14ac:dyDescent="0.25">
      <c r="A44" s="9"/>
      <c r="B44" s="9">
        <v>30</v>
      </c>
      <c r="C44" s="13">
        <v>98.584270216567631</v>
      </c>
      <c r="D44">
        <v>1.2258896720171588</v>
      </c>
      <c r="E44" s="4">
        <v>0.40862989067238625</v>
      </c>
    </row>
    <row r="45" spans="1:5" x14ac:dyDescent="0.25">
      <c r="A45" s="9"/>
      <c r="B45" s="9">
        <v>45</v>
      </c>
      <c r="C45" s="13">
        <v>97.770822183671285</v>
      </c>
      <c r="D45">
        <v>1.7129886660697689</v>
      </c>
      <c r="E45" s="4">
        <v>0.57099622202325628</v>
      </c>
    </row>
    <row r="46" spans="1:5" ht="15.75" thickBot="1" x14ac:dyDescent="0.3">
      <c r="A46" s="10"/>
      <c r="B46" s="10">
        <v>60</v>
      </c>
      <c r="C46" s="14">
        <v>96.814843468047997</v>
      </c>
      <c r="D46" s="5">
        <v>2.8169821419601542</v>
      </c>
      <c r="E46" s="6">
        <v>0.93899404732005143</v>
      </c>
    </row>
    <row r="47" spans="1:5" x14ac:dyDescent="0.25">
      <c r="A47" s="8" t="s">
        <v>71</v>
      </c>
      <c r="B47" s="9">
        <v>15</v>
      </c>
      <c r="C47" s="13">
        <v>99.190357135754439</v>
      </c>
      <c r="D47">
        <v>1.0703405540109128</v>
      </c>
      <c r="E47" s="4">
        <v>0.3384714022720956</v>
      </c>
    </row>
    <row r="48" spans="1:5" x14ac:dyDescent="0.25">
      <c r="A48" s="9"/>
      <c r="B48" s="9">
        <v>30</v>
      </c>
      <c r="C48" s="13">
        <v>98.839918402125335</v>
      </c>
      <c r="D48">
        <v>1.5147675637246396</v>
      </c>
      <c r="E48" s="4">
        <v>0.47901156271141093</v>
      </c>
    </row>
    <row r="49" spans="1:5" x14ac:dyDescent="0.25">
      <c r="A49" s="9"/>
      <c r="B49" s="9">
        <v>45</v>
      </c>
      <c r="C49" s="13">
        <v>98.193932444574884</v>
      </c>
      <c r="D49">
        <v>2.5636505370025664</v>
      </c>
      <c r="E49" s="4">
        <v>0.81069748216418847</v>
      </c>
    </row>
    <row r="50" spans="1:5" ht="15.75" thickBot="1" x14ac:dyDescent="0.3">
      <c r="A50" s="10"/>
      <c r="B50" s="10">
        <v>60</v>
      </c>
      <c r="C50" s="14">
        <v>97.940848717921583</v>
      </c>
      <c r="D50" s="5">
        <v>2.8257554275880361</v>
      </c>
      <c r="E50" s="6">
        <v>0.89358232617611921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2"/>
  <sheetViews>
    <sheetView workbookViewId="0">
      <selection activeCell="H24" sqref="H24"/>
    </sheetView>
  </sheetViews>
  <sheetFormatPr defaultRowHeight="15" x14ac:dyDescent="0.25"/>
  <cols>
    <col min="1" max="1" width="21" bestFit="1" customWidth="1"/>
  </cols>
  <sheetData>
    <row r="1" spans="1:5" ht="15.75" thickBot="1" x14ac:dyDescent="0.3">
      <c r="A1" s="1" t="s">
        <v>91</v>
      </c>
    </row>
    <row r="2" spans="1:5" ht="15.75" thickBot="1" x14ac:dyDescent="0.3">
      <c r="A2" s="2" t="s">
        <v>1</v>
      </c>
      <c r="B2" s="3"/>
      <c r="C2" s="7" t="s">
        <v>0</v>
      </c>
      <c r="D2" s="3" t="s">
        <v>2</v>
      </c>
      <c r="E2" s="7" t="s">
        <v>3</v>
      </c>
    </row>
    <row r="3" spans="1:5" x14ac:dyDescent="0.25">
      <c r="A3" s="8" t="s">
        <v>48</v>
      </c>
      <c r="B3" s="8">
        <v>15</v>
      </c>
      <c r="C3" s="15">
        <v>95.785317785377003</v>
      </c>
      <c r="D3" s="11">
        <v>40.754840521821933</v>
      </c>
      <c r="E3" s="12">
        <v>20.377420260910966</v>
      </c>
    </row>
    <row r="4" spans="1:5" x14ac:dyDescent="0.25">
      <c r="A4" s="9"/>
      <c r="B4" s="9">
        <v>30</v>
      </c>
      <c r="C4" s="13">
        <v>88.357594056530431</v>
      </c>
      <c r="D4">
        <v>33.146317900667292</v>
      </c>
      <c r="E4" s="4">
        <v>16.573158950333646</v>
      </c>
    </row>
    <row r="5" spans="1:5" x14ac:dyDescent="0.25">
      <c r="A5" s="9"/>
      <c r="B5" s="9">
        <v>45</v>
      </c>
      <c r="C5" s="13">
        <v>79.401519066857759</v>
      </c>
      <c r="D5">
        <v>21.443202754489263</v>
      </c>
      <c r="E5" s="4">
        <v>10.721601377244632</v>
      </c>
    </row>
    <row r="6" spans="1:5" ht="15.75" thickBot="1" x14ac:dyDescent="0.3">
      <c r="A6" s="10"/>
      <c r="B6" s="10">
        <v>60</v>
      </c>
      <c r="C6" s="14">
        <v>73.329018262315529</v>
      </c>
      <c r="D6" s="5">
        <v>8.9244986486823503</v>
      </c>
      <c r="E6" s="6">
        <v>4.4622493243411752</v>
      </c>
    </row>
    <row r="8" spans="1:5" ht="15.75" thickBot="1" x14ac:dyDescent="0.3"/>
    <row r="9" spans="1:5" ht="15.75" thickBot="1" x14ac:dyDescent="0.3">
      <c r="A9" s="2" t="s">
        <v>9</v>
      </c>
      <c r="B9" s="3"/>
      <c r="C9" s="7" t="s">
        <v>0</v>
      </c>
      <c r="D9" s="3" t="s">
        <v>2</v>
      </c>
      <c r="E9" s="7" t="s">
        <v>3</v>
      </c>
    </row>
    <row r="10" spans="1:5" x14ac:dyDescent="0.25">
      <c r="A10" s="8" t="s">
        <v>48</v>
      </c>
      <c r="B10" s="8">
        <v>15</v>
      </c>
      <c r="C10" s="13">
        <v>89.124084663558563</v>
      </c>
      <c r="D10">
        <v>9.9302577790400832</v>
      </c>
      <c r="E10" s="4">
        <v>4.9651288895200416</v>
      </c>
    </row>
    <row r="11" spans="1:5" x14ac:dyDescent="0.25">
      <c r="A11" s="9"/>
      <c r="B11" s="9">
        <v>30</v>
      </c>
      <c r="C11" s="13">
        <v>87.569922328337029</v>
      </c>
      <c r="D11">
        <v>10.660264196139025</v>
      </c>
      <c r="E11" s="4">
        <v>5.3301320980695124</v>
      </c>
    </row>
    <row r="12" spans="1:5" x14ac:dyDescent="0.25">
      <c r="A12" s="9"/>
      <c r="B12" s="9">
        <v>45</v>
      </c>
      <c r="C12" s="13">
        <v>87.935254791502871</v>
      </c>
      <c r="D12">
        <v>10.591386355861895</v>
      </c>
      <c r="E12" s="4">
        <v>5.2956931779309473</v>
      </c>
    </row>
    <row r="13" spans="1:5" ht="15.75" thickBot="1" x14ac:dyDescent="0.3">
      <c r="A13" s="10"/>
      <c r="B13" s="10">
        <v>60</v>
      </c>
      <c r="C13" s="14">
        <v>87.723030590860716</v>
      </c>
      <c r="D13" s="5">
        <v>13.029869473749361</v>
      </c>
      <c r="E13" s="6">
        <v>6.5149347368746806</v>
      </c>
    </row>
    <row r="15" spans="1:5" ht="15.75" thickBot="1" x14ac:dyDescent="0.3"/>
    <row r="16" spans="1:5" ht="15.75" thickBot="1" x14ac:dyDescent="0.3">
      <c r="A16" s="2" t="s">
        <v>8</v>
      </c>
      <c r="B16" s="3"/>
      <c r="C16" s="7" t="s">
        <v>0</v>
      </c>
      <c r="D16" s="3" t="s">
        <v>2</v>
      </c>
      <c r="E16" s="7" t="s">
        <v>3</v>
      </c>
    </row>
    <row r="17" spans="1:5" x14ac:dyDescent="0.25">
      <c r="A17" s="8" t="s">
        <v>48</v>
      </c>
      <c r="B17" s="9">
        <v>15</v>
      </c>
      <c r="C17" s="13">
        <v>101.67309786589014</v>
      </c>
      <c r="D17">
        <v>6.5836732911873526</v>
      </c>
      <c r="E17" s="4">
        <v>3.2918366455936763</v>
      </c>
    </row>
    <row r="18" spans="1:5" x14ac:dyDescent="0.25">
      <c r="A18" s="9"/>
      <c r="B18" s="9">
        <v>30</v>
      </c>
      <c r="C18" s="13">
        <v>101.33176698302873</v>
      </c>
      <c r="D18">
        <v>11.812306169095192</v>
      </c>
      <c r="E18" s="4">
        <v>5.9061530845475962</v>
      </c>
    </row>
    <row r="19" spans="1:5" x14ac:dyDescent="0.25">
      <c r="A19" s="9"/>
      <c r="B19" s="9">
        <v>45</v>
      </c>
      <c r="C19" s="13">
        <v>96.149422298482037</v>
      </c>
      <c r="D19">
        <v>7.5443158019371737</v>
      </c>
      <c r="E19" s="4">
        <v>3.7721579009685868</v>
      </c>
    </row>
    <row r="20" spans="1:5" ht="15.75" thickBot="1" x14ac:dyDescent="0.3">
      <c r="A20" s="10"/>
      <c r="B20" s="10">
        <v>60</v>
      </c>
      <c r="C20" s="14">
        <v>98.261134037939783</v>
      </c>
      <c r="D20" s="5">
        <v>7.7284527160643517</v>
      </c>
      <c r="E20" s="6">
        <v>3.8642263580321758</v>
      </c>
    </row>
    <row r="21" spans="1:5" ht="15.75" thickBot="1" x14ac:dyDescent="0.3"/>
    <row r="22" spans="1:5" ht="15.75" thickBot="1" x14ac:dyDescent="0.3">
      <c r="A22" s="2" t="s">
        <v>49</v>
      </c>
      <c r="B22" s="3"/>
      <c r="C22" s="7" t="s">
        <v>0</v>
      </c>
      <c r="D22" s="3" t="s">
        <v>2</v>
      </c>
      <c r="E22" s="7" t="s">
        <v>3</v>
      </c>
    </row>
    <row r="23" spans="1:5" x14ac:dyDescent="0.25">
      <c r="A23" s="8" t="s">
        <v>48</v>
      </c>
      <c r="B23" s="9">
        <v>15</v>
      </c>
      <c r="C23" s="13">
        <v>102.58264270396886</v>
      </c>
      <c r="D23">
        <v>2.4100490784920563</v>
      </c>
      <c r="E23" s="4">
        <v>1.2050245392460281</v>
      </c>
    </row>
    <row r="24" spans="1:5" x14ac:dyDescent="0.25">
      <c r="A24" s="9"/>
      <c r="B24" s="9">
        <v>30</v>
      </c>
      <c r="C24" s="13">
        <v>105.34777712792105</v>
      </c>
      <c r="D24">
        <v>5.0481723123065176</v>
      </c>
      <c r="E24" s="4">
        <v>2.5240861561532588</v>
      </c>
    </row>
    <row r="25" spans="1:5" x14ac:dyDescent="0.25">
      <c r="A25" s="9"/>
      <c r="B25" s="9">
        <v>45</v>
      </c>
      <c r="C25" s="13">
        <v>110.50296830861734</v>
      </c>
      <c r="D25">
        <v>11.988573993676292</v>
      </c>
      <c r="E25" s="4">
        <v>5.994286996838146</v>
      </c>
    </row>
    <row r="26" spans="1:5" ht="15.75" thickBot="1" x14ac:dyDescent="0.3">
      <c r="A26" s="10"/>
      <c r="B26" s="10">
        <v>60</v>
      </c>
      <c r="C26" s="14">
        <v>112.10366844711363</v>
      </c>
      <c r="D26" s="5">
        <v>13.770922244146957</v>
      </c>
      <c r="E26" s="6">
        <v>6.8854611220734787</v>
      </c>
    </row>
    <row r="27" spans="1:5" ht="15.75" thickBot="1" x14ac:dyDescent="0.3"/>
    <row r="28" spans="1:5" ht="15.75" thickBot="1" x14ac:dyDescent="0.3">
      <c r="A28" s="2" t="s">
        <v>50</v>
      </c>
      <c r="B28" s="3"/>
      <c r="C28" s="7" t="s">
        <v>0</v>
      </c>
      <c r="D28" s="3" t="s">
        <v>2</v>
      </c>
      <c r="E28" s="7" t="s">
        <v>3</v>
      </c>
    </row>
    <row r="29" spans="1:5" x14ac:dyDescent="0.25">
      <c r="A29" s="8" t="s">
        <v>48</v>
      </c>
      <c r="B29" s="9">
        <v>15</v>
      </c>
      <c r="C29" s="13">
        <v>99.774784127961226</v>
      </c>
      <c r="D29">
        <v>0.28564287844980624</v>
      </c>
      <c r="E29" s="4">
        <v>0.14282143922490312</v>
      </c>
    </row>
    <row r="30" spans="1:5" x14ac:dyDescent="0.25">
      <c r="A30" s="9"/>
      <c r="B30" s="9">
        <v>30</v>
      </c>
      <c r="C30" s="13">
        <v>99.683904238545608</v>
      </c>
      <c r="D30">
        <v>0.3714083053321165</v>
      </c>
      <c r="E30" s="4">
        <v>0.18570415266605825</v>
      </c>
    </row>
    <row r="31" spans="1:5" x14ac:dyDescent="0.25">
      <c r="A31" s="9"/>
      <c r="B31" s="9">
        <v>45</v>
      </c>
      <c r="C31" s="13">
        <v>99.630722036665915</v>
      </c>
      <c r="D31">
        <v>0.3378485789632254</v>
      </c>
      <c r="E31" s="4">
        <v>0.1689242894816127</v>
      </c>
    </row>
    <row r="32" spans="1:5" ht="15.75" thickBot="1" x14ac:dyDescent="0.3">
      <c r="A32" s="10"/>
      <c r="B32" s="10">
        <v>60</v>
      </c>
      <c r="C32" s="14">
        <v>99.473089794328942</v>
      </c>
      <c r="D32" s="5">
        <v>0.52165769462286071</v>
      </c>
      <c r="E32" s="6">
        <v>0.26082884731143036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3A144-6F11-480D-8338-8DCEB1917C78}">
  <dimension ref="A1:C86"/>
  <sheetViews>
    <sheetView workbookViewId="0">
      <selection activeCell="L97" sqref="L97"/>
    </sheetView>
  </sheetViews>
  <sheetFormatPr defaultRowHeight="15" x14ac:dyDescent="0.25"/>
  <cols>
    <col min="1" max="1" width="43.85546875" customWidth="1"/>
  </cols>
  <sheetData>
    <row r="1" spans="1:3" ht="15.75" thickBot="1" x14ac:dyDescent="0.3">
      <c r="A1" s="65" t="s">
        <v>92</v>
      </c>
    </row>
    <row r="2" spans="1:3" ht="15.75" thickBot="1" x14ac:dyDescent="0.3">
      <c r="A2" s="29" t="s">
        <v>42</v>
      </c>
      <c r="B2" s="30" t="s">
        <v>0</v>
      </c>
      <c r="C2" s="31" t="s">
        <v>40</v>
      </c>
    </row>
    <row r="3" spans="1:3" x14ac:dyDescent="0.25">
      <c r="A3" s="13">
        <v>15</v>
      </c>
      <c r="B3" s="41">
        <v>98</v>
      </c>
      <c r="C3" s="4">
        <v>16</v>
      </c>
    </row>
    <row r="4" spans="1:3" x14ac:dyDescent="0.25">
      <c r="A4" s="13">
        <v>30</v>
      </c>
      <c r="B4" s="41">
        <v>90</v>
      </c>
      <c r="C4" s="4">
        <v>15</v>
      </c>
    </row>
    <row r="5" spans="1:3" x14ac:dyDescent="0.25">
      <c r="A5" s="13">
        <v>45</v>
      </c>
      <c r="B5" s="41">
        <v>88</v>
      </c>
      <c r="C5" s="4">
        <v>6</v>
      </c>
    </row>
    <row r="6" spans="1:3" ht="15.75" thickBot="1" x14ac:dyDescent="0.3">
      <c r="A6" s="14">
        <v>60</v>
      </c>
      <c r="B6" s="5">
        <v>86</v>
      </c>
      <c r="C6" s="6">
        <v>10</v>
      </c>
    </row>
    <row r="16" spans="1:3" ht="15.75" thickBot="1" x14ac:dyDescent="0.3">
      <c r="A16" s="65" t="s">
        <v>93</v>
      </c>
    </row>
    <row r="17" spans="1:3" ht="15.75" thickBot="1" x14ac:dyDescent="0.3">
      <c r="A17" s="29" t="s">
        <v>46</v>
      </c>
      <c r="B17" s="30" t="s">
        <v>0</v>
      </c>
      <c r="C17" s="31" t="s">
        <v>40</v>
      </c>
    </row>
    <row r="18" spans="1:3" x14ac:dyDescent="0.25">
      <c r="A18" s="13">
        <v>15</v>
      </c>
      <c r="B18" s="41">
        <v>111</v>
      </c>
      <c r="C18" s="4">
        <v>7</v>
      </c>
    </row>
    <row r="19" spans="1:3" x14ac:dyDescent="0.25">
      <c r="A19" s="13">
        <v>30</v>
      </c>
      <c r="B19" s="41">
        <v>101</v>
      </c>
      <c r="C19" s="4">
        <v>9</v>
      </c>
    </row>
    <row r="20" spans="1:3" x14ac:dyDescent="0.25">
      <c r="A20" s="13">
        <v>45</v>
      </c>
      <c r="B20" s="41">
        <v>93</v>
      </c>
      <c r="C20" s="4">
        <v>11</v>
      </c>
    </row>
    <row r="21" spans="1:3" ht="15.75" thickBot="1" x14ac:dyDescent="0.3">
      <c r="A21" s="14">
        <v>60</v>
      </c>
      <c r="B21" s="5">
        <v>96</v>
      </c>
      <c r="C21" s="6">
        <v>10</v>
      </c>
    </row>
    <row r="31" spans="1:3" ht="15.75" thickBot="1" x14ac:dyDescent="0.3">
      <c r="A31" s="65" t="s">
        <v>94</v>
      </c>
    </row>
    <row r="32" spans="1:3" ht="15.75" thickBot="1" x14ac:dyDescent="0.3">
      <c r="A32" s="29" t="s">
        <v>43</v>
      </c>
      <c r="B32" s="30" t="s">
        <v>0</v>
      </c>
      <c r="C32" s="31" t="s">
        <v>40</v>
      </c>
    </row>
    <row r="33" spans="1:3" x14ac:dyDescent="0.25">
      <c r="A33" s="13">
        <v>15</v>
      </c>
      <c r="B33" s="41">
        <v>120</v>
      </c>
      <c r="C33" s="4">
        <v>5</v>
      </c>
    </row>
    <row r="34" spans="1:3" x14ac:dyDescent="0.25">
      <c r="A34" s="13">
        <v>30</v>
      </c>
      <c r="B34" s="41">
        <v>149</v>
      </c>
      <c r="C34" s="4">
        <v>5</v>
      </c>
    </row>
    <row r="35" spans="1:3" x14ac:dyDescent="0.25">
      <c r="A35" s="13">
        <v>45</v>
      </c>
      <c r="B35" s="41">
        <v>170</v>
      </c>
      <c r="C35" s="4">
        <v>7</v>
      </c>
    </row>
    <row r="36" spans="1:3" ht="15.75" thickBot="1" x14ac:dyDescent="0.3">
      <c r="A36" s="14">
        <v>60</v>
      </c>
      <c r="B36" s="5">
        <v>207</v>
      </c>
      <c r="C36" s="6">
        <v>12</v>
      </c>
    </row>
    <row r="46" spans="1:3" ht="15.75" thickBot="1" x14ac:dyDescent="0.3">
      <c r="A46" s="1" t="s">
        <v>95</v>
      </c>
    </row>
    <row r="47" spans="1:3" ht="15.75" thickBot="1" x14ac:dyDescent="0.3">
      <c r="A47" s="29" t="s">
        <v>47</v>
      </c>
      <c r="B47" s="30" t="s">
        <v>0</v>
      </c>
      <c r="C47" s="31" t="s">
        <v>40</v>
      </c>
    </row>
    <row r="48" spans="1:3" x14ac:dyDescent="0.25">
      <c r="A48" s="13">
        <v>15</v>
      </c>
      <c r="B48" s="41">
        <v>109</v>
      </c>
      <c r="C48" s="4">
        <v>4</v>
      </c>
    </row>
    <row r="49" spans="1:3" x14ac:dyDescent="0.25">
      <c r="A49" s="13">
        <v>30</v>
      </c>
      <c r="B49" s="41">
        <v>107</v>
      </c>
      <c r="C49" s="4">
        <v>4</v>
      </c>
    </row>
    <row r="50" spans="1:3" x14ac:dyDescent="0.25">
      <c r="A50" s="13">
        <v>45</v>
      </c>
      <c r="B50" s="41">
        <v>106</v>
      </c>
      <c r="C50" s="4">
        <v>5</v>
      </c>
    </row>
    <row r="51" spans="1:3" ht="15.75" thickBot="1" x14ac:dyDescent="0.3">
      <c r="A51" s="14">
        <v>60</v>
      </c>
      <c r="B51" s="5">
        <v>119</v>
      </c>
      <c r="C51" s="6">
        <v>7</v>
      </c>
    </row>
    <row r="61" spans="1:3" ht="15.75" thickBot="1" x14ac:dyDescent="0.3">
      <c r="A61" s="1" t="s">
        <v>96</v>
      </c>
    </row>
    <row r="62" spans="1:3" x14ac:dyDescent="0.25">
      <c r="A62" s="32" t="s">
        <v>45</v>
      </c>
      <c r="B62" s="54" t="s">
        <v>0</v>
      </c>
      <c r="C62" s="57" t="s">
        <v>40</v>
      </c>
    </row>
    <row r="63" spans="1:3" x14ac:dyDescent="0.25">
      <c r="A63" s="13">
        <v>15</v>
      </c>
      <c r="B63" s="41">
        <v>137.5</v>
      </c>
      <c r="C63" s="4">
        <v>10</v>
      </c>
    </row>
    <row r="64" spans="1:3" x14ac:dyDescent="0.25">
      <c r="A64" s="13">
        <v>30</v>
      </c>
      <c r="B64" s="41">
        <v>97</v>
      </c>
      <c r="C64" s="4">
        <v>11.5</v>
      </c>
    </row>
    <row r="65" spans="1:3" x14ac:dyDescent="0.25">
      <c r="A65" s="13">
        <v>45</v>
      </c>
      <c r="B65" s="41">
        <v>86</v>
      </c>
      <c r="C65" s="4">
        <v>12.5</v>
      </c>
    </row>
    <row r="66" spans="1:3" ht="15.75" thickBot="1" x14ac:dyDescent="0.3">
      <c r="A66" s="13">
        <v>60</v>
      </c>
      <c r="B66" s="41">
        <v>102</v>
      </c>
      <c r="C66" s="4">
        <v>12</v>
      </c>
    </row>
    <row r="67" spans="1:3" ht="15.75" thickBot="1" x14ac:dyDescent="0.3">
      <c r="A67" s="29" t="s">
        <v>41</v>
      </c>
      <c r="B67" s="30" t="s">
        <v>0</v>
      </c>
      <c r="C67" s="31" t="s">
        <v>40</v>
      </c>
    </row>
    <row r="68" spans="1:3" x14ac:dyDescent="0.25">
      <c r="A68" s="13">
        <v>15</v>
      </c>
      <c r="B68" s="41">
        <v>160</v>
      </c>
      <c r="C68" s="4">
        <v>12.5</v>
      </c>
    </row>
    <row r="69" spans="1:3" x14ac:dyDescent="0.25">
      <c r="A69" s="13">
        <v>30</v>
      </c>
      <c r="B69" s="41">
        <v>167</v>
      </c>
      <c r="C69" s="4">
        <v>18.5</v>
      </c>
    </row>
    <row r="70" spans="1:3" x14ac:dyDescent="0.25">
      <c r="A70" s="13">
        <v>45</v>
      </c>
      <c r="B70" s="41">
        <v>175</v>
      </c>
      <c r="C70" s="4">
        <v>23</v>
      </c>
    </row>
    <row r="71" spans="1:3" ht="15.75" thickBot="1" x14ac:dyDescent="0.3">
      <c r="A71" s="14">
        <v>60</v>
      </c>
      <c r="B71" s="5">
        <v>171</v>
      </c>
      <c r="C71" s="6">
        <v>13</v>
      </c>
    </row>
    <row r="81" spans="1:3" ht="15.75" thickBot="1" x14ac:dyDescent="0.3">
      <c r="A81" s="65" t="s">
        <v>97</v>
      </c>
    </row>
    <row r="82" spans="1:3" ht="15.75" thickBot="1" x14ac:dyDescent="0.3">
      <c r="A82" s="29" t="s">
        <v>44</v>
      </c>
      <c r="B82" s="30" t="s">
        <v>0</v>
      </c>
      <c r="C82" s="31" t="s">
        <v>40</v>
      </c>
    </row>
    <row r="83" spans="1:3" x14ac:dyDescent="0.25">
      <c r="A83" s="13">
        <v>15</v>
      </c>
      <c r="B83" s="41">
        <v>137</v>
      </c>
      <c r="C83" s="4">
        <v>6</v>
      </c>
    </row>
    <row r="84" spans="1:3" x14ac:dyDescent="0.25">
      <c r="A84" s="13">
        <v>30</v>
      </c>
      <c r="B84" s="41">
        <v>101</v>
      </c>
      <c r="C84" s="4">
        <v>8</v>
      </c>
    </row>
    <row r="85" spans="1:3" x14ac:dyDescent="0.25">
      <c r="A85" s="13">
        <v>45</v>
      </c>
      <c r="B85" s="41">
        <v>98</v>
      </c>
      <c r="C85" s="4">
        <v>8</v>
      </c>
    </row>
    <row r="86" spans="1:3" ht="15.75" thickBot="1" x14ac:dyDescent="0.3">
      <c r="A86" s="14">
        <v>60</v>
      </c>
      <c r="B86" s="5">
        <v>91</v>
      </c>
      <c r="C86" s="6">
        <v>5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List of Figures</vt:lpstr>
      <vt:lpstr>Fig. 1,2,5</vt:lpstr>
      <vt:lpstr>Fig. 3,4,6</vt:lpstr>
      <vt:lpstr>Fig. 7</vt:lpstr>
      <vt:lpstr>Fig. 8</vt:lpstr>
      <vt:lpstr>Fig. 9,10,11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Simon Lui</cp:lastModifiedBy>
  <dcterms:created xsi:type="dcterms:W3CDTF">2015-04-14T16:48:29Z</dcterms:created>
  <dcterms:modified xsi:type="dcterms:W3CDTF">2023-04-28T05:05:16Z</dcterms:modified>
</cp:coreProperties>
</file>