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S" sheetId="1" r:id="rId4"/>
  </sheets>
  <definedNames>
    <definedName hidden="1" localSheetId="0" name="_xlnm._FilterDatabase">WoS!$A$1:$BT$135</definedName>
  </definedNames>
  <calcPr/>
</workbook>
</file>

<file path=xl/sharedStrings.xml><?xml version="1.0" encoding="utf-8"?>
<sst xmlns="http://schemas.openxmlformats.org/spreadsheetml/2006/main" count="8738" uniqueCount="1258">
  <si>
    <t>Publication Type</t>
  </si>
  <si>
    <t>Authors</t>
  </si>
  <si>
    <t>Book Authors</t>
  </si>
  <si>
    <t>Book Editors</t>
  </si>
  <si>
    <t>Book Group Authors</t>
  </si>
  <si>
    <t>Author Full Names</t>
  </si>
  <si>
    <t>Book Author Full Names</t>
  </si>
  <si>
    <t>Group Authors</t>
  </si>
  <si>
    <t>Article Title</t>
  </si>
  <si>
    <t>Source Title</t>
  </si>
  <si>
    <t>Book Series Title</t>
  </si>
  <si>
    <t>Book Series Subtitle</t>
  </si>
  <si>
    <t>Language</t>
  </si>
  <si>
    <t>Document Type</t>
  </si>
  <si>
    <t>Conference Title</t>
  </si>
  <si>
    <t>Conference Date</t>
  </si>
  <si>
    <t>Conference Location</t>
  </si>
  <si>
    <t>Conference Sponsor</t>
  </si>
  <si>
    <t>Conference Host</t>
  </si>
  <si>
    <t>Author Keywords</t>
  </si>
  <si>
    <t>Keywords Plus</t>
  </si>
  <si>
    <t>Abstract</t>
  </si>
  <si>
    <t>Addresses</t>
  </si>
  <si>
    <t>Affiliations</t>
  </si>
  <si>
    <t>Reprint Addresses</t>
  </si>
  <si>
    <t>Email Addresses</t>
  </si>
  <si>
    <t>Researcher Ids</t>
  </si>
  <si>
    <t>ORCIDs</t>
  </si>
  <si>
    <t>Funding Orgs</t>
  </si>
  <si>
    <t>Funding Name Preferred</t>
  </si>
  <si>
    <t>Funding Text</t>
  </si>
  <si>
    <t>Cited References</t>
  </si>
  <si>
    <t>Cited Reference Count</t>
  </si>
  <si>
    <t>Times Cited, WoS Core</t>
  </si>
  <si>
    <t>Times Cited, All Databases</t>
  </si>
  <si>
    <t>180 Day Usage Count</t>
  </si>
  <si>
    <t>Since 2013 Usage Count</t>
  </si>
  <si>
    <t>Publisher</t>
  </si>
  <si>
    <t>Publisher City</t>
  </si>
  <si>
    <t>Publisher Address</t>
  </si>
  <si>
    <t>ISSN</t>
  </si>
  <si>
    <t>eISSN</t>
  </si>
  <si>
    <t>ISBN</t>
  </si>
  <si>
    <t>Journal Abbreviation</t>
  </si>
  <si>
    <t>Journal ISO Abbreviation</t>
  </si>
  <si>
    <t>Publication Date</t>
  </si>
  <si>
    <t>Publication Year</t>
  </si>
  <si>
    <t>Volume</t>
  </si>
  <si>
    <t>Issue</t>
  </si>
  <si>
    <t>Part Number</t>
  </si>
  <si>
    <t>Supplement</t>
  </si>
  <si>
    <t>Special Issue</t>
  </si>
  <si>
    <t>Meeting Abstract</t>
  </si>
  <si>
    <t>Start Page</t>
  </si>
  <si>
    <t>End Page</t>
  </si>
  <si>
    <t>Article Number</t>
  </si>
  <si>
    <t>DOI</t>
  </si>
  <si>
    <t>DOI Link</t>
  </si>
  <si>
    <t>Book DOI</t>
  </si>
  <si>
    <t>Early Access Date</t>
  </si>
  <si>
    <t>Number of Pages</t>
  </si>
  <si>
    <t>WoS Categories</t>
  </si>
  <si>
    <t>Web of Science Index</t>
  </si>
  <si>
    <t>Research Areas</t>
  </si>
  <si>
    <t>IDS Number</t>
  </si>
  <si>
    <t>Pubmed Id</t>
  </si>
  <si>
    <t>Open Access Designations</t>
  </si>
  <si>
    <t>Highly Cited Status</t>
  </si>
  <si>
    <t>Hot Paper Status</t>
  </si>
  <si>
    <t>Date of Export</t>
  </si>
  <si>
    <t>UT (Unique WOS ID)</t>
  </si>
  <si>
    <t>Web of Science Record</t>
  </si>
  <si>
    <t>J</t>
  </si>
  <si>
    <t>Lao, P; Betthauser, T; Price, J; Klunk, W; Bulova, P; Hartley, S; Hardison, R; Tumuluru, R; Murali, D; Mathis, C; Cohen, A; Barnhart, T; Devenny, D; Johnson, S; Handen, B; Christian, B</t>
  </si>
  <si>
    <t/>
  </si>
  <si>
    <t>Lao, Patrick; Betthauser, Tobey; Price, Julie; Klunk, William; Bulova, Peter; Hartley, Sigan; Hardison, Regina; Tumuluru, Rameshwari; Murali, Dhanabalan; Mathis, Chester; Cohen, Ann; Barnhart, Todd; Devenny, Darlynne; Johnson, Sterling; Handen, Benjamin; Christian, Bradley</t>
  </si>
  <si>
    <t>Longitudinal study of amyloid-ss accumulation in Down syndrome</t>
  </si>
  <si>
    <t>JOURNAL OF NUCLEAR MEDICINE</t>
  </si>
  <si>
    <t>Handen, Benjamin/GRY-0095-2022</t>
  </si>
  <si>
    <t>0161-5505</t>
  </si>
  <si>
    <t>1535-5667</t>
  </si>
  <si>
    <t>MAY 1</t>
  </si>
  <si>
    <t>WOS:000442211000018</t>
  </si>
  <si>
    <t>Xiang, N; Lyu, Y; Zhu, X; Narsimhan, G</t>
  </si>
  <si>
    <t>Xiang, Ning; Lyu, Yuan; Zhu, Xiao; Narsimhan, Ganesan</t>
  </si>
  <si>
    <t>Interaction of amyloid ss peptides with lipid membrane</t>
  </si>
  <si>
    <t>ABSTRACTS OF PAPERS OF THE AMERICAN CHEMICAL SOCIETY</t>
  </si>
  <si>
    <t>254th National Meeting and Exposition of the American-Chemical-Society (ACS) on Chemistry's Impact on the Global Economy</t>
  </si>
  <si>
    <t>AUG 20-24, 2017</t>
  </si>
  <si>
    <t>Washington, DC</t>
  </si>
  <si>
    <t>Amer Chem Soc</t>
  </si>
  <si>
    <t>Lyu, Yuan/ABI-4182-2020; Narsimhan, Ganesan/F-7826-2012</t>
  </si>
  <si>
    <t xml:space="preserve">Lyu, Yuan/0000-0003-4351-5672; </t>
  </si>
  <si>
    <t>0065-7727</t>
  </si>
  <si>
    <t>AUG 20</t>
  </si>
  <si>
    <t>WOS:000429525604030</t>
  </si>
  <si>
    <t>Hall, EW; Bokoch, MP; Kim, S; Rajadas, J; Zare, RN</t>
  </si>
  <si>
    <t>Hall, Eric W.; Bokoch, Michael P.; Kim, Samuel; Rajadas, Jayakumar; Zare, Richard N.</t>
  </si>
  <si>
    <t>Amyloid-ss oligomerization studied by single-molecule fluorescence spectroscopy</t>
  </si>
  <si>
    <t>Bokoch, Michael P./J-2637-2019; Rajadas, Jayakumar/AHC-0630-2022</t>
  </si>
  <si>
    <t xml:space="preserve">Bokoch, Michael P./0000-0003-1387-9547; </t>
  </si>
  <si>
    <t>SEP 10</t>
  </si>
  <si>
    <t>15-BIOL</t>
  </si>
  <si>
    <t>WOS:000207781600749</t>
  </si>
  <si>
    <t>Wang, YL; Cao, MW</t>
  </si>
  <si>
    <t>Wang, Yilin; Cao, Meiwen</t>
  </si>
  <si>
    <t>AGFD 116-Effect of surfactants on aggregation of Alzheimer Amyloid ss(1-40) peptide</t>
  </si>
  <si>
    <t>Cao, Meiwen/I-3317-2014</t>
  </si>
  <si>
    <t>Cao, Meiwen/0000-0002-3072-6780</t>
  </si>
  <si>
    <t>AUG 19</t>
  </si>
  <si>
    <t>116-AGFD</t>
  </si>
  <si>
    <t>WOS:000207593900241</t>
  </si>
  <si>
    <t>Chauhan, A; Chauhan, V</t>
  </si>
  <si>
    <t>A new method for measuring fibrillar amyloid ss-protein using diphenylhexatriene, a fluorescent probe</t>
  </si>
  <si>
    <t>JOURNAL OF NEUROCHEMISTRY</t>
  </si>
  <si>
    <t>Chauhan, Virander S./K-5276-2019</t>
  </si>
  <si>
    <t>0022-3042</t>
  </si>
  <si>
    <t>JUN</t>
  </si>
  <si>
    <t>WOS:000176829500188</t>
  </si>
  <si>
    <t>Dukes, K; Rodenberg, C; Lammi, R</t>
  </si>
  <si>
    <t>Dukes, Kyle; Rodenberg, Cassie; Lammi, Robin</t>
  </si>
  <si>
    <t>CHED 1020-Probing pH effects on oligomerization of Alzheimer's amyloid-ss peptide by single-molecule spectroscopy</t>
  </si>
  <si>
    <t>235th American-Chemical-Society National Meeting</t>
  </si>
  <si>
    <t>APR 06-10, 2008</t>
  </si>
  <si>
    <t>New Orleans, LA</t>
  </si>
  <si>
    <t>APR 6</t>
  </si>
  <si>
    <t>1020-CHED</t>
  </si>
  <si>
    <t>WOS:000271775102675</t>
  </si>
  <si>
    <t>Wilkinson, D; Nicoll, J</t>
  </si>
  <si>
    <t>Post mortem findings suggest possible alteration of Alzheimer's disease pathology following immunization with amyloid ss-peptide</t>
  </si>
  <si>
    <t>INTERNATIONAL PSYCHOGERIATRICS</t>
  </si>
  <si>
    <t>1041-6102</t>
  </si>
  <si>
    <t>WOS:000222209400432</t>
  </si>
  <si>
    <t>Delgado-Alvarado, M; Dacosta-Aguayo, R; Navalpotro-Gomez, I; Gago, B; Gorostidi, A; Jimenez-Urbieta, H; Quiroga-Varela, A; Ruiz-Martinez, J; Bergareche, A; Rodriguez-Oroz, MC</t>
  </si>
  <si>
    <t>Delgado-Alvarado, Manuel; Dacosta-Aguayo, Rosalia; Navalpotro-Gomez, Irene; Gago, Belen; Gorostidi, Ana; Jimenez-Urbieta, Haritz; Quiroga-Varela, Ana; Ruiz-Martinez, Javier; Bergareche, Alberto; Rodriguez-Oroz, Maria C.</t>
  </si>
  <si>
    <t>Ratios of proteins in cerebrospinal fluid in Parkinson's disease cognitive decline: prospective study</t>
  </si>
  <si>
    <t>MOVEMENT DISORDERS</t>
  </si>
  <si>
    <t>Rodriguez-Oroz, Maria Cruz/D-1490-2018; Gago, Belen/K-7234-2017; Dacosta-Aguayo, Rosalia/L-8708-2014; Jimenez, Haritz/E-9624-2018</t>
  </si>
  <si>
    <t>Rodriguez-Oroz, Maria Cruz/0000-0001-5962-772X; Gago, Belen/0000-0002-7770-9806; Dacosta-Aguayo, Rosalia/0000-0003-1861-365X; Quiroga-Varela, Ana/0000-0003-1989-7113; Jimenez, Haritz/0000-0003-1418-1634; Gorostidi, Ana/0000-0002-5494-4512</t>
  </si>
  <si>
    <t>0885-3185</t>
  </si>
  <si>
    <t>1531-8257</t>
  </si>
  <si>
    <t>NOV</t>
  </si>
  <si>
    <t>10.1002/mds.27518</t>
  </si>
  <si>
    <t>WOS:000451464900020</t>
  </si>
  <si>
    <t>Yarnall, A</t>
  </si>
  <si>
    <t>Yarnall, Alison</t>
  </si>
  <si>
    <t>Further evidence that amyloid-ss oligomer and cellular prion protein interaction produces deleterious consequences in Alzheimer's disease</t>
  </si>
  <si>
    <t>Yarnall, Alison/0000-0002-3126-9163</t>
  </si>
  <si>
    <t>10.1002/mds.25234</t>
  </si>
  <si>
    <t>WOS:000311695500006</t>
  </si>
  <si>
    <t>Ehling, R; Helbok, R; Beer, R; Lackner, P; Broessner, G; Pfausler, B; Rocken, C; Aguzzi, A; Chemelli, A; Schmutzhard, E</t>
  </si>
  <si>
    <t>Ehling, R.; Helbok, R.; Beer, R.; Lackner, P.; Broessner, G.; Pfausler, B.; Roecken, C.; Aguzzi, A.; Chemelli, A.; Schmutzhard, E.</t>
  </si>
  <si>
    <t>Recurrent intracerebral haemorrhage after coitus: a case report of sporadic cerebral amyloid angiopathy in a younger patient</t>
  </si>
  <si>
    <t>EUROPEAN JOURNAL OF NEUROLOGY</t>
  </si>
  <si>
    <t>Aguzzi, Adriano/A-3351-2008; Helbok, Raimund/AAA-8361-2021; Röcken, Christoph/A-9239-2010</t>
  </si>
  <si>
    <t>Röcken, Christoph/0000-0002-6989-8002; Schmutzhard, Erich/0000-0003-3295-7491; Aguzzi, Adriano/0000-0002-0344-6708</t>
  </si>
  <si>
    <t>1351-5101</t>
  </si>
  <si>
    <t>MAR</t>
  </si>
  <si>
    <t>e29</t>
  </si>
  <si>
    <t>e31</t>
  </si>
  <si>
    <t>10.1111/j.1468-1331.2011.03624.x</t>
  </si>
  <si>
    <t>WOS:000300505800002</t>
  </si>
  <si>
    <t>Kurinami, H; Sato, N; Shinohara, M; Takeuchi, D; Takeda, S; Shimamura, M; Ogihara, T; Morishita, R</t>
  </si>
  <si>
    <t>Kurinami, Hitomi; Sato, Naoyuki; Shinohara, Mitsuru; Takeuchi, Daisuke; Takeda, Shuko; Shimamura, Munehisa; Ogihara, Toshio; Morishita, Ryuichi</t>
  </si>
  <si>
    <t>Prevention of amyloid ss-induced memory impairment by fluvastatin, associated with the decrease in amyloid ss accumulation and oxidative stress in amyloid ss injection mouse model</t>
  </si>
  <si>
    <t>INTERNATIONAL JOURNAL OF MOLECULAR MEDICINE</t>
  </si>
  <si>
    <t>1107-3756</t>
  </si>
  <si>
    <t>1791-244X</t>
  </si>
  <si>
    <t>MAY</t>
  </si>
  <si>
    <t>WOS:000255319500001</t>
  </si>
  <si>
    <t>Muresan, V; Muresan, ZL</t>
  </si>
  <si>
    <t>Muresan, V.; Muresan, Z. Ladescu</t>
  </si>
  <si>
    <t>The Amyloid-ss Precursor Protein, a protein relevant to the pathology of Alzheimer's disease, is a permanent resident of the tubular endoplasmic reticulum.</t>
  </si>
  <si>
    <t>MOLECULAR BIOLOGY OF THE CELL</t>
  </si>
  <si>
    <t>Annual Joint Meeting of the American-Society-for-Cell-Biology and the European-Molecular-Biology-Organization (ASCB/EMBO)</t>
  </si>
  <si>
    <t>DEC 02-06, 2017</t>
  </si>
  <si>
    <t>Philadelphia, PA</t>
  </si>
  <si>
    <t>Amer Soc Cell Biol,European Mol Biol Org</t>
  </si>
  <si>
    <t>1059-1524</t>
  </si>
  <si>
    <t>1939-4586</t>
  </si>
  <si>
    <t>P2364</t>
  </si>
  <si>
    <t>WOS:000426664302082</t>
  </si>
  <si>
    <t>Li, WB; Zhang, BL; Cui, X</t>
  </si>
  <si>
    <t>Li, W. B.; Zhang, B. L.; Cui, X.</t>
  </si>
  <si>
    <t>Neurotransmitter receptors and brain aging and Alzheimer's disease: The effect of a neuropeptide PIP on neuronal apoptosis caused by binary injure of H2O2 and amyloid ss protein</t>
  </si>
  <si>
    <t>JOURNAL OF ALZHEIMERS DISEASE</t>
  </si>
  <si>
    <t>1387-2877</t>
  </si>
  <si>
    <t>1875-8908</t>
  </si>
  <si>
    <t>WOS:000493352700033</t>
  </si>
  <si>
    <t>Antzutkin, ON; Iuga, D; Filippov, AV; Kelly, RT; Becker-Baldus, J; Brown, SP; Dupree, R</t>
  </si>
  <si>
    <t>Antzutkin, Oleg N.; Iuga, Dinu; Filippov, Andrei V.; Kelly, Robert T.; Becker-Baldus, Johanna; Brown, Steven P.; Dupree, Ray</t>
  </si>
  <si>
    <t>Hydrogen Bonding in Alzheimer's Amyloid-beta; Fibrils Probed by N-15{O-17} REAPDOR Solid-State NMR Spectroscopy</t>
  </si>
  <si>
    <t>ANGEWANDTE CHEMIE-INTERNATIONAL EDITION</t>
  </si>
  <si>
    <t>Filippov, Andrei/A-1053-2013; Brown, Steven/F-8765-2014; Iuga, Dinu/AAW-6249-2021; dupree, ray/F-6997-2012</t>
  </si>
  <si>
    <t>Filippov, Andrei/0000-0002-6810-1882; Brown, Steven/0000-0003-2069-8496; dupree, ray/0000-0002-3334-0429; Becker-Baldus, Johanna/0000-0003-1995-7323; Iuga, Dinu/0000-0001-9315-8250</t>
  </si>
  <si>
    <t>1433-7851</t>
  </si>
  <si>
    <t>1521-3773</t>
  </si>
  <si>
    <t>10.1002/anie.201203595</t>
  </si>
  <si>
    <t>WOS:000309406900014</t>
  </si>
  <si>
    <t>Lopez del Amo, JM; Schmidt, M; Fink, U; Dasari, M; Fandrich, M; Reif, B</t>
  </si>
  <si>
    <t>Lopez del Amo, Juan Miguel; Schmidt, Matthias; Fink, Uwe; Dasari, Muralidar; Faendrich, Marcus; Reif, Bernd</t>
  </si>
  <si>
    <t>An Asymmetric Dimer as the Basic Subunit in Alzheimer's Disease Amyloid beta Fibrils</t>
  </si>
  <si>
    <t>del Amo, Juan Miguel Lopez/I-9392-2012</t>
  </si>
  <si>
    <t>del Amo, Juan Miguel Lopez/0000-0002-2315-5414; Reif, Bernd/0000-0001-7368-7198</t>
  </si>
  <si>
    <t>10.1002/anie.201200965</t>
  </si>
  <si>
    <t>WOS:000305180400016</t>
  </si>
  <si>
    <t>Madine, J; Pandya, MJ; Hicks, MR; Rodger, A; Yates, EA; Radford, SE; Middleton, DA</t>
  </si>
  <si>
    <t>Madine, Jillian; Pandya, Maya J.; Hicks, Matthew R.; Rodger, Alison; Yates, Edwin A.; Radford, Sheena E.; Middleton, David A.</t>
  </si>
  <si>
    <t>Site-Specific Identification of an A ss Fibril-Heparin Interaction Site by Using Solid-State NMR Spectroscopy</t>
  </si>
  <si>
    <t>Rodger, Alison/A-1063-2009; Yates, Edwin A/I-4808-2013; Hicks, Matthew/C-9109-2011; Madine, Jillian/AAM-6232-2021</t>
  </si>
  <si>
    <t>Rodger, Alison/0000-0002-7111-3024; Madine, Jillian/0000-0001-9963-5871; Yates, Edwin/0000-0001-9365-5433; Middleton, David/0000-0002-3227-7632; Radford, Sheena/0000-0002-3079-8039</t>
  </si>
  <si>
    <t>10.1002/anie.201204459</t>
  </si>
  <si>
    <t>WOS:000312552900047</t>
  </si>
  <si>
    <t>Ma, T; Klann, E</t>
  </si>
  <si>
    <t>Ma, Tao; Klann, Eric</t>
  </si>
  <si>
    <t>Amyloid ss: linking synaptic plasticity failure to memory disruption in Alzheimer's disease</t>
  </si>
  <si>
    <t>JAN</t>
  </si>
  <si>
    <t>SI</t>
  </si>
  <si>
    <t>10.1111/j.1471-4159.2011.07506.x</t>
  </si>
  <si>
    <t>WOS:000298479500016</t>
  </si>
  <si>
    <t>Yuyama, K; Igarashi, Y</t>
  </si>
  <si>
    <t>Yuyama, Kohei; Igarashi, Yasuyuki</t>
  </si>
  <si>
    <t>Linking glycosphingolipids to Alzheimer's amyloid-ss: extracellular vesicles and functional plant materials</t>
  </si>
  <si>
    <t>GLYCOCONJUGATE JOURNAL</t>
  </si>
  <si>
    <t>0282-0080</t>
  </si>
  <si>
    <t>1573-4986</t>
  </si>
  <si>
    <t>OCT</t>
  </si>
  <si>
    <t>10.1007/s10719-022-10066-8</t>
  </si>
  <si>
    <t>AUG 2022</t>
  </si>
  <si>
    <t>WOS:000835590500001</t>
  </si>
  <si>
    <t>Kim, D; Kim, NH; Kim, SH</t>
  </si>
  <si>
    <t>Kim, Donghun; Kim, Nam Hee; Kim, Sun Hee</t>
  </si>
  <si>
    <t>34 GHz Pulsed ENDOR Characterization of the Copper Coordination of an Amyloid beta Peptide Relevant to Alzheimer's Disease</t>
  </si>
  <si>
    <t>후니, 후니/ABH-9011-2020</t>
  </si>
  <si>
    <t>10.1002/anie.201208108</t>
  </si>
  <si>
    <t>WOS:000313719300008</t>
  </si>
  <si>
    <t>Youn, YC; Kang, S; Suh, J; Park, YH; Kang, MJ; Pyun, JM; Choi, SH; Jeong, JH; Park, KW; Lee, HW; An, SSA; Dominguez, JC; Kim, S</t>
  </si>
  <si>
    <t>Youn, Young Chul; Kang, Sungmin; Suh, Jeewon; Park, Young Ho; Kang, Min Ju; Pyun, Jung-Min; Choi, Seong Hye; Jeong, Jee Hyang; Park, Kyung Won; Lee, Ho-Won; An, Seong Soo A.; Dominguez, Jacqueline C.; Kim, SangYun</t>
  </si>
  <si>
    <t>Blood amyloid- oligomerization associated with neurodegeneration of Alzheimer's disease</t>
  </si>
  <si>
    <t>ALZHEIMERS RESEARCH &amp; THERAPY</t>
  </si>
  <si>
    <t>Youn, Young Chul/ABA-9938-2021; Dominguez, Jacqueline/ABI-1143-2020</t>
  </si>
  <si>
    <t>Youn, Young Chul/0000-0002-2742-1759; Dominguez, Jacqueline/0000-0003-2017-7797</t>
  </si>
  <si>
    <t>1758-9193</t>
  </si>
  <si>
    <t>MAY 10</t>
  </si>
  <si>
    <t>10.1186/s13195-019-0499-7</t>
  </si>
  <si>
    <t>WOS:000467681600003</t>
  </si>
  <si>
    <t>Choi, Y; Kim, HS; Shin, KY; Kim, EM; Kim, M; Kim, HS; Park, CH; Jeong, YH; Yoo, J; Lee, JP; Chang, KA; Kim, S; Suh, YH</t>
  </si>
  <si>
    <t>Choi, Yoori; Kim, Hye-Sun; Shin, Ki Young; Kim, Eun-Mee; Kim, Minji; Kim, Hyun-Soo; Park, Cheol Hyoung; Jeong, Yun Ha; Yoo, Jongman; Lee, Jean-Pyo; Chang, Keun-A; Kim, Seonghan; Suh, Yoo-Hun</t>
  </si>
  <si>
    <t>Minocycline attenuates neuronal cell death and improves cognitive impairment in Alzheimer's Disease models</t>
  </si>
  <si>
    <t>NEUROPSYCHOPHARMACOLOGY</t>
  </si>
  <si>
    <t>Kim, Hye Sun/J-2752-2012; Suh, Yoo-Hun/J-2761-2012</t>
  </si>
  <si>
    <t>Jeong, Yun Ha/0000-0001-7703-6659</t>
  </si>
  <si>
    <t>0893-133X</t>
  </si>
  <si>
    <t>1740-634X</t>
  </si>
  <si>
    <t>10.1038/sj.npp.1301377</t>
  </si>
  <si>
    <t>WOS:000250226000016</t>
  </si>
  <si>
    <t>Everett, J; Collingwood, JF; Tjendana-Tjhin, V; Brooks, J; Lermyte, F; Plascencia-Villa, G; Hands-Portman, I; Dobson, J; Perry, G; Telling, ND</t>
  </si>
  <si>
    <t>Everett, James; Collingwood, Joanna F.; Tjendana-Tjhin, Vindy; Brooks, Jake; Lermyte, Frederik; Plascencia-Villa, German; Hands-Portman, Ian; Dobson, Jon; Perry, George; Telling, Neil D.</t>
  </si>
  <si>
    <t>Nanoscale synchrotron X-ray speciation of iron and calcium compounds in amyloid plaque cores from Alzheimer's disease subjects</t>
  </si>
  <si>
    <t>NANOSCALE</t>
  </si>
  <si>
    <t>Plascencia-Villa, Germán/L-6622-2016; Perry, George/A-8611-2009; Dobson, Jon P/C-8323-2009; Collingwood, Joanna/O-5503-2017</t>
  </si>
  <si>
    <t>Plascencia-Villa, Germán/0000-0002-5955-437X; Perry, George/0000-0002-6547-0172; Dobson, Jon P/0000-0002-8108-5362; Collingwood, Joanna/0000-0002-8423-4183; Lermyte, Frederik/0000-0001-7371-4475; Tjendana Tjhin, Vindy/0000-0002-3558-3678; Brooks, Jake/0000-0002-4035-0369; Telling, Neil/0000-0002-2683-5546</t>
  </si>
  <si>
    <t>2040-3364</t>
  </si>
  <si>
    <t>2040-3372</t>
  </si>
  <si>
    <t>JUL 7</t>
  </si>
  <si>
    <t>10.1039/c7nr06794a</t>
  </si>
  <si>
    <t>WOS:000437761500009</t>
  </si>
  <si>
    <t>Leinonen, V; Koivisto, AM; Savolainen, S; Rummukainen, J; Sutela, A; Vanninen, R; Jaaskelainen, JE; Soininen, H; Alafuzoff, I</t>
  </si>
  <si>
    <t>Leinonen, V.; Koivisto, A. M.; Savolainen, S.; Rummukainen, J.; Sutela, A.; Vanninen, R.; Jaaskelainen, J. E.; Soininen, H.; Alafuzoff, I.</t>
  </si>
  <si>
    <t>Post-mortem findings in 10 patients with presumed normal-pressure hydrocephalus and review of the literature</t>
  </si>
  <si>
    <t>NEUROPATHOLOGY AND APPLIED NEUROBIOLOGY</t>
  </si>
  <si>
    <t>0305-1846</t>
  </si>
  <si>
    <t>1365-2990</t>
  </si>
  <si>
    <t>FEB</t>
  </si>
  <si>
    <t>10.1111/j.1365-2990.2011.01195.x</t>
  </si>
  <si>
    <t>WOS:000298876100006</t>
  </si>
  <si>
    <t>Yuyama, K; Sun, H; Igarashi, Y; Monde, K; Hirase, T; Nakayama, M; Makino, Y</t>
  </si>
  <si>
    <t>Yuyama, Kohei; Sun, Hui; Igarashi, Yasuyuki; Monde, Kenji; Hirase, Takumi; Nakayama, Masato; Makino, Yoichi</t>
  </si>
  <si>
    <t>Immuno-digital invasive cleavage assay for analyzing Alzheimer's amyloid ss-bound extracellular vesicles</t>
  </si>
  <si>
    <t>OCT 3</t>
  </si>
  <si>
    <t>10.1186/s13195-022-01073-w</t>
  </si>
  <si>
    <t>WOS:000862718600001</t>
  </si>
  <si>
    <t>Yuyama, K; Sun, H; Mikami, D; Mioka, T; Mukai, K; Igarashi, Y</t>
  </si>
  <si>
    <t>Yuyama, Kohei; Sun, Hui; Mikami, Daisuke; Mioka, Tetsuo; Mukai, Katsuyuki; Igarashi, Yasuyuki</t>
  </si>
  <si>
    <t>Lysosomal-associated transmembrane protein 4B regulates ceramide-induced exosome release</t>
  </si>
  <si>
    <t>FASEB JOURNAL</t>
  </si>
  <si>
    <t>0892-6638</t>
  </si>
  <si>
    <t>1530-6860</t>
  </si>
  <si>
    <t>DEC</t>
  </si>
  <si>
    <t>10.1096/fj.202001599R</t>
  </si>
  <si>
    <t>OCT 2020</t>
  </si>
  <si>
    <t>WOS:000581155800001</t>
  </si>
  <si>
    <t>Hansen, N; Rauter, C; Wiltfang, J</t>
  </si>
  <si>
    <t>Hansen, Niels; Rauter, Carolin; Wiltfang, Jens</t>
  </si>
  <si>
    <t>Blood Based Biomarker for Optimization of Early and Differential Diagnosis of Alzheimer's Dementia</t>
  </si>
  <si>
    <t>FORTSCHRITTE DER NEUROLOGIE PSYCHIATRIE</t>
  </si>
  <si>
    <t>0720-4299</t>
  </si>
  <si>
    <t>1439-3522</t>
  </si>
  <si>
    <t>JUL</t>
  </si>
  <si>
    <t>07/08</t>
  </si>
  <si>
    <t>10.1055/a-1839-6237</t>
  </si>
  <si>
    <t>WOS:000827789600008</t>
  </si>
  <si>
    <t>Huffels, CFM; Middeldorp, J; Hol, EM</t>
  </si>
  <si>
    <t>Huffels, Christiaan F. M.; Middeldorp, Jinte; Hol, Elly M.</t>
  </si>
  <si>
    <t>Ass Pathology and Neuron-Glia Interactions: A Synaptocentric View</t>
  </si>
  <si>
    <t>NEUROCHEMICAL RESEARCH</t>
  </si>
  <si>
    <t>Hol, Elly M/F-1891-2013</t>
  </si>
  <si>
    <t>Hol, Elly M/0000-0001-5604-2603</t>
  </si>
  <si>
    <t>0364-3190</t>
  </si>
  <si>
    <t>1573-6903</t>
  </si>
  <si>
    <t>10.1007/s11064-022-03699-6</t>
  </si>
  <si>
    <t>WOS:000842587800001</t>
  </si>
  <si>
    <t>Zawieja, P; Kornprobst, JM; Metais, P</t>
  </si>
  <si>
    <t>Zawieja, Philippe; Kornprobst, Jean-Michel; Metais, Patrick</t>
  </si>
  <si>
    <t>3-(2,4-Dimethoxybenzylidene)-anabaseine: A promising candidate drug for Alzheimer's disease?</t>
  </si>
  <si>
    <t>GERIATRICS &amp; GERONTOLOGY INTERNATIONAL</t>
  </si>
  <si>
    <t>1444-1586</t>
  </si>
  <si>
    <t>1447-0594</t>
  </si>
  <si>
    <t>10.1111/j.1447-0594.2011.00827.x</t>
  </si>
  <si>
    <t>WOS:000305512700001</t>
  </si>
  <si>
    <t>Li, XH; Wang, QY; Hu, TT; Wang, Y; Zhao, J; Lu, J; Pei, G</t>
  </si>
  <si>
    <t>Li, Xiaohang; Wang, Qinying; Hu, Tingting; Wang, Ying; Zhao, Jian; Lu, Jing; Pei, Gang</t>
  </si>
  <si>
    <t>A tricyclic antidepressant, amoxapine, reduces amyloid- ss generation through multiple serotonin receptor 6-mediated targets</t>
  </si>
  <si>
    <t>SCIENTIFIC REPORTS</t>
  </si>
  <si>
    <t>wang, qinyu/GYA-0366-2022; Wang, Qingyun/G-2309-2010; Zhao, Jian/E-2008-2019</t>
  </si>
  <si>
    <t>Wang, Qingyun/0000-0003-2931-4663; Zhao, Jian/0000-0002-8862-0591; Li, Xiaohang/0000-0002-7316-2196</t>
  </si>
  <si>
    <t>2045-2322</t>
  </si>
  <si>
    <t>JUL 10</t>
  </si>
  <si>
    <t>10.1038/s41598-017-04144-3</t>
  </si>
  <si>
    <t>WOS:000405180900056</t>
  </si>
  <si>
    <t>Song, F; He, XC; Bai, DL</t>
  </si>
  <si>
    <t>Studies of secretase inhibitors of amyloid-ss protein</t>
  </si>
  <si>
    <t>PROGRESS IN CHEMISTRY</t>
  </si>
  <si>
    <t>1005-281X</t>
  </si>
  <si>
    <t>SEP</t>
  </si>
  <si>
    <t>WOS:000224395700015</t>
  </si>
  <si>
    <t>Huang, SM; Tsai, SY; Lin, JA; Wu, CH; Yen, GC</t>
  </si>
  <si>
    <t>Huang, Shang-Ming; Tsai, Shin-Yi; Lin, Jer-An; Wu, Chi-Hao; Yen, Gow-Chin</t>
  </si>
  <si>
    <t>Cytoprotective effects of hesperetin and hesperidin against amyloid ss-induced impairment of glucose transport through downregulation of neuronal autophagy</t>
  </si>
  <si>
    <t>MOLECULAR NUTRITION &amp; FOOD RESEARCH</t>
  </si>
  <si>
    <t>Yen, Gow-Chin/B-7886-2009; Lin, Jer-An/O-1576-2015</t>
  </si>
  <si>
    <t>Lin, Jer-An/0000-0002-1362-1370; Yen, Gow-Chin/0000-0001-9538-4219</t>
  </si>
  <si>
    <t>1613-4125</t>
  </si>
  <si>
    <t>APR</t>
  </si>
  <si>
    <t>10.1002/mnfr.201100682</t>
  </si>
  <si>
    <t>WOS:000302721500009</t>
  </si>
  <si>
    <t>Li, G; Hu, ZW; Chen, PG; Sun, ZY; Chen, YX; Zhao, YF; Li, YM</t>
  </si>
  <si>
    <t>Li, Gao; Hu, Zhi-Wen; Chen, Pu-Guang; Sun, Zhan-Yi; Chen, Yong-Xiang; Zhao, Yu-Fen; Li, Yan-Mei</t>
  </si>
  <si>
    <t>Prophylactic Vaccine Based on Pyroglutamate-3 Amyloid ss Generates Strong Antibody Response and Rescues Cognitive Decline in Alzheimer's Disease Model Mice</t>
  </si>
  <si>
    <t>ACS CHEMICAL NEUROSCIENCE</t>
  </si>
  <si>
    <t>CHEN, YONG-XIANG/D-4792-2017; Li, Gao/AAH-9786-2021</t>
  </si>
  <si>
    <t>CHEN, YONG-XIANG/0000-0003-3518-0139; Li, Gao/0000-0001-8157-5479; Hu, zhiwen/0000-0002-2615-4900</t>
  </si>
  <si>
    <t>1948-7193</t>
  </si>
  <si>
    <t>10.1021/acschemneuro.6b00336</t>
  </si>
  <si>
    <t>WOS:000396807900007</t>
  </si>
  <si>
    <t>Roy, A; Chandra, K; Dolui, S; Maiti, NC</t>
  </si>
  <si>
    <t>Roy, Anupam; Chandra, Kousik; Dolui, Sandip; Maiti, Nakul C.</t>
  </si>
  <si>
    <t>Envisaging the Structural Elevation in the Early Event of Oligomerization of Disordered Amyloid ss Peptide</t>
  </si>
  <si>
    <t>ACS OMEGA</t>
  </si>
  <si>
    <t>Maiti, Nakul/GLR-3207-2022</t>
  </si>
  <si>
    <t>Maiti, Nakul/0000-0002-8498-6502</t>
  </si>
  <si>
    <t>2470-1343</t>
  </si>
  <si>
    <t>AUG</t>
  </si>
  <si>
    <t>10.1021/acsomega.7b00522</t>
  </si>
  <si>
    <t>WOS:000409924000027</t>
  </si>
  <si>
    <t>de Oliveira, MR; da Rocha, RF; Moreira, JCF</t>
  </si>
  <si>
    <t>de Oliveira, Marcos R.; da Rocha, Ricardo F.; Moreira, Jose C. F.</t>
  </si>
  <si>
    <t>Increased susceptibility of mitochondria isolated from frontal cortex and hippocampus of vitamin A-treated rats to non-aggregated amyloid-ss peptides 1-40 and 1-42</t>
  </si>
  <si>
    <t>ACTA NEUROPSYCHIATRICA</t>
  </si>
  <si>
    <t>de Bittencourt Pasquali, Matheus Augusto/B-7334-2015; Rocha, Ricardo/C-3267-2013; de Oliveira, Marcos Roberto/D-7470-2015; moreira, jose claudio/AAO-6400-2021</t>
  </si>
  <si>
    <t xml:space="preserve">de Bittencourt Pasquali, Matheus Augusto/0000-0001-8077-6818; de Oliveira, Marcos Roberto/0000-0003-2414-6605; </t>
  </si>
  <si>
    <t>1601-5215</t>
  </si>
  <si>
    <t>10.1111/j.1601-5215.2011.00588.x</t>
  </si>
  <si>
    <t>WOS:000301915800006</t>
  </si>
  <si>
    <t>Veloso, AJ; Chan, T; Hung, VWS; Lam, L; Kerman, K</t>
  </si>
  <si>
    <t>Veloso, Anthony J.; Chan, Tiffiny; Hung, Vinci Wing Sze; Lam, Leayen; Kerman, Kagan</t>
  </si>
  <si>
    <t>Insight into Amyloid Formation Using Congo Red as the Electrochemical Probe</t>
  </si>
  <si>
    <t>ELECTROANALYSIS</t>
  </si>
  <si>
    <t>1040-0397</t>
  </si>
  <si>
    <t>1521-4109</t>
  </si>
  <si>
    <t>10.1002/elan.201100329</t>
  </si>
  <si>
    <t>WOS:000298063500001</t>
  </si>
  <si>
    <t>Costa, RO; Lacor, PN; Ferreira, IL; Resende, R; Auberson, YP; Klein, WL; Oliveira, CR; Rego, AC; Pereira, CMF</t>
  </si>
  <si>
    <t>Costa, Rui O.; Lacor, Pascale N.; Ferreira, Ildete L.; Resende, Rosa; Auberson, Yves P.; Klein, William L.; Oliveira, Catarina R.; Rego, Ana C.; Pereira, Claudia M. F.</t>
  </si>
  <si>
    <t>Endoplasmic reticulum stress occurs downstream of GluN2B subunit of N-methyl-d-aspartate receptor in mature hippocampal cultures treated with amyloid-ss oligomers</t>
  </si>
  <si>
    <t>AGING CELL</t>
  </si>
  <si>
    <t>Pereira, Cláudia/A-6506-2013; Rego, Ana Cristina/AAH-2606-2020; Ferreira, I. Luísa/A-6443-2011; Pereira, Cláudia Maria Fragão/AAI-1039-2021; Resende, Rosa/F-4610-2010; Costa, Rui O./K-6898-2013; da Costa, Rui Miguel Oliveira/AAE-6011-2020; Auberson, Yves/AAF-6538-2019; Rego, Ana Cristina C/L-4272-2014; Resende, Rosa/AFU-7705-2022</t>
  </si>
  <si>
    <t>Pereira, Cláudia/0000-0002-6630-5056; Pereira, Cláudia Maria Fragão/0000-0002-6630-5056; Resende, Rosa/0000-0002-0504-5756; Costa, Rui O./0000-0002-2652-7500; da Costa, Rui Miguel Oliveira/0000-0002-2652-7500; Auberson, Yves/0000-0001-5800-4811; Rego, Ana Cristina C/0000-0003-0700-3776; Oliveira, Catarina/0000-0001-6942-4328; Ferreira, Ildete/0000-0001-6552-4479</t>
  </si>
  <si>
    <t>1474-9718</t>
  </si>
  <si>
    <t>10.1111/j.1474-9726.2012.00848.x</t>
  </si>
  <si>
    <t>WOS:000308871400011</t>
  </si>
  <si>
    <t>S</t>
  </si>
  <si>
    <t>Matsuzaki, K; Kato, K; Yanagisawa, K</t>
  </si>
  <si>
    <t>Schnaar, RL; Lopez, PHH</t>
  </si>
  <si>
    <t>Matsuzaki, Katsumi; Kato, Koichi; Yanagisawa, Katsuhiko</t>
  </si>
  <si>
    <t>Ganglioside-Mediated Assembly of Amyloid ss-Protein: Roles in Alzheimer's Disease</t>
  </si>
  <si>
    <t>GANGLIOSIDES IN HEALTH AND DISEASE</t>
  </si>
  <si>
    <t>Progress in Molecular Biology and Translational Science</t>
  </si>
  <si>
    <t>Kato, Koichi/0000-0001-7187-9612</t>
  </si>
  <si>
    <t>1877-1173</t>
  </si>
  <si>
    <t>978-0-12-812341-6</t>
  </si>
  <si>
    <t>10.1016/bs.pmbts.2017.10.005</t>
  </si>
  <si>
    <t>WOS:000436399300015</t>
  </si>
  <si>
    <t>Lee, SG; Lee, H; Nam, TG; Eom, SH; Heo, HJ; Lee, CY; Kim, DO</t>
  </si>
  <si>
    <t>Lee, Sang Gil; Lee, Hyungjae; Nam, Tae Gyu; Eom, Seok Hyun; Heo, Ho Jin; Lee, Chang Yong; Kim, Dae-Ok</t>
  </si>
  <si>
    <t>Neuroprotective Effect of Caffeoylquinic Acids from Artemisia princeps Pampanini against Oxidative Stress-Induced Toxicity in PC-12 Cells</t>
  </si>
  <si>
    <t>JOURNAL OF FOOD SCIENCE</t>
  </si>
  <si>
    <t>Kim, Dae-Ok/AAK-7252-2020</t>
  </si>
  <si>
    <t>Nam, Tae Gyu/0000-0001-7506-9625; Kim, Dae-Ok/0000-0001-9262-1354</t>
  </si>
  <si>
    <t>0022-1147</t>
  </si>
  <si>
    <t>1750-3841</t>
  </si>
  <si>
    <t>C250</t>
  </si>
  <si>
    <t>C256</t>
  </si>
  <si>
    <t>10.1111/j.1750-3841.2010.02010.x</t>
  </si>
  <si>
    <t>WOS:000287858000051</t>
  </si>
  <si>
    <t>Kecheliev, V; Spinelli, F; Herde, A; Haider, A; Mu, LJ; Klohs, J; Ametamey, SM; Ni, RQ</t>
  </si>
  <si>
    <t>Kecheliev, Vasil; Spinelli, Francesco; Herde, Adrienne; Haider, Ahmed; Mu, Linjing; Klohs, Jan; Ametamey, Simon M.; Ni, Ruiqing</t>
  </si>
  <si>
    <t>Evaluation of cannabinoid type 2 receptor expression and pyridine-based radiotracers in brains from a mouse model of Alzheimer's disease</t>
  </si>
  <si>
    <t>FRONTIERS IN AGING NEUROSCIENCE</t>
  </si>
  <si>
    <t>1663-4365</t>
  </si>
  <si>
    <t>SEP 30</t>
  </si>
  <si>
    <t>10.3389/fnagi.2022.1018610</t>
  </si>
  <si>
    <t>WOS:000869264600001</t>
  </si>
  <si>
    <t>Shimanouchi, T; Onishi, R; Kitaura, N; Umakoshi, H; Kuboi, R</t>
  </si>
  <si>
    <t>Shimanouchi, T.; Onishi, R.; Kitaura, N.; Umakoshi, H.; Kuboi, R.</t>
  </si>
  <si>
    <t>Effect of copper (II) ion against elongation behavior of amyloid ss fibrils on liposome membranes</t>
  </si>
  <si>
    <t>CRYSTAL RESEARCH AND TECHNOLOGY</t>
  </si>
  <si>
    <t>UMAKOSHI, HIROSHI/O-4583-2016</t>
  </si>
  <si>
    <t>UMAKOSHI, HIROSHI/0000-0002-9241-853X</t>
  </si>
  <si>
    <t>0232-1300</t>
  </si>
  <si>
    <t>1521-4079</t>
  </si>
  <si>
    <t>10.1002/crat.201100344</t>
  </si>
  <si>
    <t>WOS:000298018600014</t>
  </si>
  <si>
    <t>Chen, JX; Yan, SD</t>
  </si>
  <si>
    <t>Chen, John Xi; Yan, Shi Du</t>
  </si>
  <si>
    <t>Amyloid-beta-induced mitochondrial dysfunction</t>
  </si>
  <si>
    <t>WOS:000250550100008</t>
  </si>
  <si>
    <t>Liao, YH; Chang, YJ; Yoshiike, Y; Chang, YC; Chen, YR</t>
  </si>
  <si>
    <t>Liao, Yi-Hung; Chang, Yu-Jen; Yoshiike, Yuji; Chang, Yun-Chorng; Chen, Yun-Ru</t>
  </si>
  <si>
    <t>Negatively Charged Gold Nanoparticles Inhibit Alzheimer's Amyloid-beta Fibrillization, Induce Fibril Dissociation, and Mitigate Neurotoxicity</t>
  </si>
  <si>
    <t>SMALL</t>
  </si>
  <si>
    <t>Chen, Yun-Ru/C-9304-2014; Chang, Yun-Chorng/A-5832-2011</t>
  </si>
  <si>
    <t>Chen, Yun-Ru/0000-0002-6596-6338; Chang, Yun-Chorng/0000-0002-2862-9789</t>
  </si>
  <si>
    <t>1613-6810</t>
  </si>
  <si>
    <t>1613-6829</t>
  </si>
  <si>
    <t>DEC 7</t>
  </si>
  <si>
    <t>10.1002/smll.201201068</t>
  </si>
  <si>
    <t>WOS:000312214400013</t>
  </si>
  <si>
    <t>Abdul-Hay, SO; Lane, AL; Caulfield, TR; Claussin, C; Bertrand, J; Masson, A; Choudhry, S; Fauq, AH; Maharvi, GM; Leissring, MA</t>
  </si>
  <si>
    <t>Abdul-Hay, Samer O.; Lane, Amy L.; Caulfield, Thomas R.; Claussin, Clemence; Bertrand, Juliette; Masson, Amandine; Choudhry, Shakeel; Fauq, Abdul H.; Maharvi, Guhlam M.; Leissring, Malcolm A.</t>
  </si>
  <si>
    <t>Optimization of Peptide Hydroxamate Inhibitors of Insulin-Degrading Enzyme Reveals Marked Substrate-Selectivity</t>
  </si>
  <si>
    <t>JOURNAL OF MEDICINAL CHEMISTRY</t>
  </si>
  <si>
    <t>LEISSRING, MALCOLM/AAW-5361-2021</t>
  </si>
  <si>
    <t>LEISSRING, MALCOLM/0000-0001-7185-4255; Lane, Amy/0000-0002-8386-364X; Caulfield, Thomas/0000-0002-1055-3069</t>
  </si>
  <si>
    <t>0022-2623</t>
  </si>
  <si>
    <t>1520-4804</t>
  </si>
  <si>
    <t>MAR 28</t>
  </si>
  <si>
    <t>10.1021/jm301280p</t>
  </si>
  <si>
    <t>WOS:000317032200007</t>
  </si>
  <si>
    <t>Ohm, D; Fought, AJ; Rademaker, A; Kim, G; Sridhar, J; Coventry, C; Gefen, T; Weintraub, S; Bigio, E; Mesulam, MM; Rogalski, E; Geula, C</t>
  </si>
  <si>
    <t>Ohm, DanielT; Fought, Angela J.; Rademaker, Alfred; Kim, Garam; Sridhar, Jaiashre; Coventry, Christina; Gefen, Tamar; Weintraub, Sandra; Bigio, Eileen; Mesulam, Marek Marsel; Rogalski, Emily; Geula, Changiz</t>
  </si>
  <si>
    <t>Neuropathologic basis of in vivo cortical atrophy in the aphasic variant of Alzheimer's disease</t>
  </si>
  <si>
    <t>BRAIN PATHOLOGY</t>
  </si>
  <si>
    <t>Sridhar, Jaiashre/AAI-8644-2021; Ohm, Daniel/GSD-5908-2022</t>
  </si>
  <si>
    <t>Ohm, Daniel/0000-0002-7930-5434; Kim, Garam/0000-0001-5907-1127; Coventry, Christina/0000-0003-3596-1998</t>
  </si>
  <si>
    <t>1015-6305</t>
  </si>
  <si>
    <t>1750-3639</t>
  </si>
  <si>
    <t>10.1111/bpa.12783</t>
  </si>
  <si>
    <t>SEP 2019</t>
  </si>
  <si>
    <t>WOS:000486196000001</t>
  </si>
  <si>
    <t>Busche, MA; Konnerth, A</t>
  </si>
  <si>
    <t>Busche, Marc Aurel; Konnerth, Arthur</t>
  </si>
  <si>
    <t>Neuronal hyperactivity - A key defect in Alzheimer's disease?</t>
  </si>
  <si>
    <t>BIOESSAYS</t>
  </si>
  <si>
    <t>Busche, Marc Aurel/0000-0002-4416-7553</t>
  </si>
  <si>
    <t>0265-9247</t>
  </si>
  <si>
    <t>1521-1878</t>
  </si>
  <si>
    <t>10.1002/bies.201500004</t>
  </si>
  <si>
    <t>WOS:000354889100010</t>
  </si>
  <si>
    <t>Ertekin-Taner, N; Younkin, LH; Yager, DM; Parfitt, F; Baker, MC; Asthana, S; Hutton, ML; Younkin, SG; Graff-Radford, NR</t>
  </si>
  <si>
    <t>Ertekin-Taner, N.; Younkin, L. H.; Yager, D. M.; Parfitt, F.; Baker, M. C.; Asthana, S.; Hutton, M. L.; Younkin, S. G.; Graff-Radford, N. R.</t>
  </si>
  <si>
    <t>Plasma amyloid ss protein is elevated in late-onset Alzheimer disease families</t>
  </si>
  <si>
    <t>NEUROLOGY</t>
  </si>
  <si>
    <t>0028-3878</t>
  </si>
  <si>
    <t>1526-632X</t>
  </si>
  <si>
    <t>FEB 19</t>
  </si>
  <si>
    <t>10.1212/01.wnl.0000278386.00035.21</t>
  </si>
  <si>
    <t>WOS:000253428000004</t>
  </si>
  <si>
    <t>Zhang, MZ; Hu, RD; Ren, BP; Chen, H; Jiang, BB; Ma, J; Zheng, J</t>
  </si>
  <si>
    <t>Zhang, Mingzhen; Hu, Rundong; Ren, Baiping; Chen, Hong; Jiang, Binbo; Ma, Jie; Zheng, Jie</t>
  </si>
  <si>
    <t>Molecular Understanding of A ss-hIAPP Cross-Seeding Assemblies on Lipid Membranes</t>
  </si>
  <si>
    <t>Ma, Jie/F-3486-2010; Zhang, Mingzhen/H-3182-2016; ma, jie/D-3801-2011; chen, hong/AFW-9575-2022; Zheng, Jie/B-5057-2013; Chen, Hong/B-9585-2016</t>
  </si>
  <si>
    <t xml:space="preserve">Ma, Jie/0000-0002-4494-1844; ma, jie/0000-0002-4494-1844; Zheng, Jie/0000-0003-1547-3612; </t>
  </si>
  <si>
    <t>10.1021/acschemneuro.6b00247</t>
  </si>
  <si>
    <t>WOS:000396807900014</t>
  </si>
  <si>
    <t>Portelius, E; Tran, AJ; Andreasson, U; Persson, R; Brinkmalm, G; Zetterberg, H; Blennow, K; Westman-Brinkmalm, A</t>
  </si>
  <si>
    <t>Portelius, Erik; Tran, Ai Jun; Andreasson, Ulf; Persson, Rita; Brinkmalm, Gunnar; Zetterberg, Henrik; Blennow, Kaj; Westman-Brinkmalm, Ann</t>
  </si>
  <si>
    <t>Characterization of amyloid ss peptides in cerebrospinal fluid by an automated immunoprecipitation procedure followed by mass spectrometry</t>
  </si>
  <si>
    <t>JOURNAL OF PROTEOME RESEARCH</t>
  </si>
  <si>
    <t>Brinkmalm, Ann/J-5922-2016; Brinkmalm, Gunnar/AAH-3914-2021</t>
  </si>
  <si>
    <t>Brinkmalm, Ann/0000-0002-7396-3233; Brinkmalm, Gunnar/0000-0001-6958-2393</t>
  </si>
  <si>
    <t>1535-3893</t>
  </si>
  <si>
    <t>10.1021/pr0703627</t>
  </si>
  <si>
    <t>WOS:000250718700035</t>
  </si>
  <si>
    <t>Sosa, AFC; da Silva, SMD; Morgan, GP; Schwartz, DK; Kaar, JL</t>
  </si>
  <si>
    <t>Chaparro Sosa, Andres F.; da Silva, Sabrina Matos de Oliveira; Morgan, Garry P.; Schwartz, Daniel K.; Kaar, Joel L.</t>
  </si>
  <si>
    <t>Mixed Phospholipid Vesicles Catalytically Inhibit and Reverse Amyloid Fibril Formation</t>
  </si>
  <si>
    <t>JOURNAL OF PHYSICAL CHEMISTRY LETTERS</t>
  </si>
  <si>
    <t>Schwartz, Daniel K/H-5153-2012</t>
  </si>
  <si>
    <t>Schwartz, Daniel K/0000-0001-5397-7200; Chaparro Sosa, Andres/0000-0003-4094-6194</t>
  </si>
  <si>
    <t>1948-7185</t>
  </si>
  <si>
    <t>SEP 3</t>
  </si>
  <si>
    <t>10.1021/acs.jpclett.0c02074</t>
  </si>
  <si>
    <t>WOS:000569375400068</t>
  </si>
  <si>
    <t>Yanar, K; Atayik, MC; Simsek, B; Cakatay, U</t>
  </si>
  <si>
    <t>Yanar, Karolin; Atayik, Mehmet Can; Simsek, Bahadir; Cakatay, Ufuk</t>
  </si>
  <si>
    <t>Novel biomarkers for the evaluation of aging-induced proteinopathies</t>
  </si>
  <si>
    <t>BIOGERONTOLOGY</t>
  </si>
  <si>
    <t>Atayik, Mehmet Can/GQI-2860-2022; Simsek, Bahadir/ABA-1537-2020; Cakatay, Ufuk/D-2752-2015</t>
  </si>
  <si>
    <t>Atayik, Mehmet Can/0000-0002-9869-0518; Cakatay, Ufuk/0000-0001-9861-7380; Simsek, Bahadir/0000-0001-6198-8006</t>
  </si>
  <si>
    <t>1389-5729</t>
  </si>
  <si>
    <t>1573-6768</t>
  </si>
  <si>
    <t>10.1007/s10522-020-09878-8</t>
  </si>
  <si>
    <t>APR 2020</t>
  </si>
  <si>
    <t>WOS:000557273600001</t>
  </si>
  <si>
    <t>Delrieu, J; Ousset, PJ; Caillaud, C; Vellas, B</t>
  </si>
  <si>
    <t>Delrieu, Julien; Ousset, Pierre Jean; Caillaud, Celine; Vellas, Bruno</t>
  </si>
  <si>
    <t>Clinical trials in Alzheimer's disease': immunotherapy approaches</t>
  </si>
  <si>
    <t>1471-4159</t>
  </si>
  <si>
    <t>10.1111/j.1471-4159.2011.07458.x</t>
  </si>
  <si>
    <t>WOS:000298479500019</t>
  </si>
  <si>
    <t>Yamashita, A; Fuchs, E; Taira, M; Yamamoto, T; Hayashi, M</t>
  </si>
  <si>
    <t>Yamashita, Akiko; Fuchs, Eberhard; Taira, Masato; Yamamoto, Takamitsu; Hayashi, Motoharu</t>
  </si>
  <si>
    <t>Somatostatin-immunoreactive senile plaque-like structures in the frontal cortex and nucleus accumbens of aged tree shrews and Japanese macaques</t>
  </si>
  <si>
    <t>JOURNAL OF MEDICAL PRIMATOLOGY</t>
  </si>
  <si>
    <t>0047-2565</t>
  </si>
  <si>
    <t>1600-0684</t>
  </si>
  <si>
    <t>10.1111/j.1600-0684.2012.00540.x</t>
  </si>
  <si>
    <t>WOS:000304347400001</t>
  </si>
  <si>
    <t>Nishimura, M; Nakamura, S; Kimura, N; Liu, L; Suzuki, T; Tooyama, I</t>
  </si>
  <si>
    <t>Nishimura, Masaki; Nakamura, Shin-ichiro; Kimura, Nobuyuki; Liu, Lei; Suzuki, Toshiharu; Tooyama, Ikuo</t>
  </si>
  <si>
    <t>Age-related modulation of ?-secretase activity in non-human primate brains</t>
  </si>
  <si>
    <t>Suzuki, Toshiharu/B-5342-2013; Liu, Lei/R-7673-2017</t>
  </si>
  <si>
    <t>Liu, Lei/0000-0002-4604-4629; Tooyama, Ikuo/0000-0001-8054-9666</t>
  </si>
  <si>
    <t>10.1111/j.1471-4159.2012.07884.x</t>
  </si>
  <si>
    <t>WOS:000308631800003</t>
  </si>
  <si>
    <t>Kaur, D; Behl, T; Sehgal, A; Singh, S; Sharma, N; Badavath, VN; ul Hassan, SS; Hasan, MM; Bhatia, S; Al-Harassi, A; Khan, H; Bungau, S</t>
  </si>
  <si>
    <t>Kaur, Dapinder; Behl, Tapan; Sehgal, Aayush; Singh, Sukhbir; Sharma, Neelam; Badavath, Vishnu Nayak; ul Hassan, Syed Shams; Hasan, Mohammad Mehedi; Bhatia, Saurabh; Al-Harassi, Ahmed; Khan, Haroon; Bungau, Simona</t>
  </si>
  <si>
    <t>Unravelling the potential neuroprotective facets of erythropoietin for the treatment of Alzheimer's disease</t>
  </si>
  <si>
    <t>METABOLIC BRAIN DISEASE</t>
  </si>
  <si>
    <t>Dr. Vishnu Nayak, Badavath/H-2671-2016; Bungau, Simona Gabriela/C-1831-2015; Hassan, syed shams ul/I-5382-2019; Bhatia, Saurabh/ABD-6223-2021; Singh, Dr. Sukhbir/AAZ-7468-2020; Hasan, Mohammad Mehedi/AAQ-2695-2021; Sharma, Dr. Neelam/AAZ-7463-2020</t>
  </si>
  <si>
    <t>Dr. Vishnu Nayak, Badavath/0000-0002-6433-2691; Bungau, Simona Gabriela/0000-0003-3236-1292; Hassan, syed shams ul/0000-0001-5188-6540; Bhatia, Saurabh/0000-0002-8266-6927; Singh, Dr. Sukhbir/0000-0003-0692-7002; Hasan, Mohammad Mehedi/0000-0002-3871-889X; Sharma, Dr. Neelam/0000-0002-5200-7330</t>
  </si>
  <si>
    <t>0885-7490</t>
  </si>
  <si>
    <t>1573-7365</t>
  </si>
  <si>
    <t>10.1007/s11011-021-00820-6</t>
  </si>
  <si>
    <t>AUG 2021</t>
  </si>
  <si>
    <t>WOS:000689666200001</t>
  </si>
  <si>
    <t>C</t>
  </si>
  <si>
    <t>Zhang, QS; Li, J; Chen, DD</t>
  </si>
  <si>
    <t>ACM</t>
  </si>
  <si>
    <t>Zhang Qiushi; Li Jin; Chen Dandan</t>
  </si>
  <si>
    <t>A Novel Method Based on Linear Regression Model for Identify the Sensitivity of Quantitative Trait in ADNI Cohort</t>
  </si>
  <si>
    <t>PROCEEDINGS OF THE 2ND INTERNATIONAL CONFERENCE ON VISION, IMAGE AND SIGNAL PROCESSING (ICVISP 2018)</t>
  </si>
  <si>
    <t>2nd International Conference on Vision, Image and Signal Processing (ICVISP)</t>
  </si>
  <si>
    <t>AUG 27-29, 2018</t>
  </si>
  <si>
    <t>Las Vegas, NV</t>
  </si>
  <si>
    <t>Chen, Dan/GRY-2691-2022</t>
  </si>
  <si>
    <t>Chen, Dan/0000-0002-1570-9034</t>
  </si>
  <si>
    <t>978-1-4503-6529-1</t>
  </si>
  <si>
    <t>10.1145/3271553.3271558</t>
  </si>
  <si>
    <t>WOS:000461414900060</t>
  </si>
  <si>
    <t>Roberts, BR; Ryan, TM; Bush, AI; Masters, CL; Duce, JA</t>
  </si>
  <si>
    <t>Roberts, Blaine R.; Ryan, Timothy M.; Bush, Ashley I.; Masters, Colin L.; Duce, James A.</t>
  </si>
  <si>
    <t>The role of metallobiology and amyloid-ss peptides in Alzheimer's disease</t>
  </si>
  <si>
    <t>Bush, Ashley/Y-2457-2019; Bush, Ashley I/A-1186-2007</t>
  </si>
  <si>
    <t>Bush, Ashley/0000-0001-8259-9069; Bush, Ashley I/0000-0001-8259-9069; Roberts, Blaine/0000-0001-5466-0053; Duce, James/0000-0002-8762-2245</t>
  </si>
  <si>
    <t>10.1111/j.1471-4159.2011.07500.x</t>
  </si>
  <si>
    <t>WOS:000298479500017</t>
  </si>
  <si>
    <t>Cai, Z; Zhao, B; Li, KS; Zhang, LQ; Li, CH; Quazi, SH; Tan, Y</t>
  </si>
  <si>
    <t>Cai, Zhiyou; Zhao, Bin; Li, Keshen; Zhang, Liangqing; Li, Chunhua; Quazi, Sohel H.; Tan, Yan</t>
  </si>
  <si>
    <t>Mammalian target of rapamycin: A valid therapeutic target through the autophagy pathway for alzheimer's disease?</t>
  </si>
  <si>
    <t>JOURNAL OF NEUROSCIENCE RESEARCH</t>
  </si>
  <si>
    <t>Cai, Zhiyou/K-2206-2019; Chen, Yi/K-2204-2019</t>
  </si>
  <si>
    <t>Cai, Zhiyou/0000-0002-9552-4020; Quazi, Sohel/0000-0002-9742-5018</t>
  </si>
  <si>
    <t>0360-4012</t>
  </si>
  <si>
    <t>1097-4547</t>
  </si>
  <si>
    <t>10.1002/jnr.23011</t>
  </si>
  <si>
    <t>WOS:000302536300001</t>
  </si>
  <si>
    <t>Canepa, E; Domenicotti, C; Marengo, B; Passalacqua, M; Marinari, UM; Pronzato, MA; Fedele, E; Ricciarelli, R</t>
  </si>
  <si>
    <t>Canepa, Elisa; Domenicotti, Cinzia; Marengo, Barbara; Passalacqua, Mario; Marinari, Umberto M.; Pronzato, Maria A.; Fedele, Ernesto; Ricciarelli, Roberta</t>
  </si>
  <si>
    <t>Cyclic adenosine monophosphate as an endogenous modulator of the amyloid-beta precursor protein metabolism</t>
  </si>
  <si>
    <t>IUBMB LIFE</t>
  </si>
  <si>
    <t>Fedele, Ernesto/K-4839-2015; Ricciarelli, Roberta/AAE-8063-2019; Marengo, Barbara/U-3934-2019; Passalacqua, Mario/W-1973-2019</t>
  </si>
  <si>
    <t>Fedele, Ernesto/0000-0002-0386-0925; Passalacqua, Mario/0000-0003-2779-6259; Ricciarelli, Roberta/0000-0002-2053-2501</t>
  </si>
  <si>
    <t>1521-6543</t>
  </si>
  <si>
    <t>1521-6551</t>
  </si>
  <si>
    <t>10.1002/iub.1109</t>
  </si>
  <si>
    <t>WOS:000314177000005</t>
  </si>
  <si>
    <t>Mir, RH; Sawhney, G; Pottoo, FH; Mohi-ud-din, R; Madishetti, S; Jachak, SM; Ahmed, Z; Masoodi, MH</t>
  </si>
  <si>
    <t>Mir, Reyaz Hassan; Sawhney, Gifty; Pottoo, Faheem Hyder; Mohi-ud-din, Roohi; Madishetti, Sreedhar; Jachak, Sanjay M.; Ahmed, Zabeer; Masoodi, Mubashir Hussain</t>
  </si>
  <si>
    <t>Role of environmental pollutants in Alzheimer's disease: a review</t>
  </si>
  <si>
    <t>ENVIRONMENTAL SCIENCE AND POLLUTION RESEARCH</t>
  </si>
  <si>
    <t>HASSAN, REYAZ/AAJ-6423-2021; Pottoo, Faheem Hyder/AAE-7427-2019</t>
  </si>
  <si>
    <t>HASSAN, REYAZ/0000-0002-6825-1338; Pottoo, Faheem Hyder/0000-0003-2577-7505; Masoodi, Mubashir Hussain/0000-0002-3465-1181; , ROOHI MOHI-UD-DIN/0000-0002-5528-4907</t>
  </si>
  <si>
    <t>0944-1344</t>
  </si>
  <si>
    <t>1614-7499</t>
  </si>
  <si>
    <t>10.1007/s11356-020-09964-x</t>
  </si>
  <si>
    <t>JUL 2020</t>
  </si>
  <si>
    <t>WOS:000552591200002</t>
  </si>
  <si>
    <t>Bibl, M; Welge, V; Schmidt, H; Esselmann, H; Mollenhauer, B; Lewczuk, P; Otto, M; Kornhuber, J; Wiltfang, J</t>
  </si>
  <si>
    <t>Bibl, Mirko; Welge, Volker; Schmidt, Holger; Esselmann, Hermann; Mollenhauer, Brit; Lewczuk, Piotr; Otto, Markus; Kornhuber, Johannes; Wiltfang, Jens</t>
  </si>
  <si>
    <t>Plasma Amyloid-BetaPeptides in Acute Cerebral Ischemia: A Pilot Study</t>
  </si>
  <si>
    <t>JOURNAL OF CLINICAL LABORATORY ANALYSIS</t>
  </si>
  <si>
    <t>Mollenhauer, Brit/F-8863-2010; Kornhuber, Johannes/B-9613-2014; Otto, Markus/F-4304-2015; Cruz e Silva, Odete/AAH-5595-2020</t>
  </si>
  <si>
    <t>Kornhuber, Johannes/0000-0002-8096-3987; Otto, Markus/0000-0003-4273-4267; Wiltfang, Jens/0000-0003-1492-5330</t>
  </si>
  <si>
    <t>0887-8013</t>
  </si>
  <si>
    <t>1098-2825</t>
  </si>
  <si>
    <t>10.1002/jcla.21511</t>
  </si>
  <si>
    <t>WOS:000306511500004</t>
  </si>
  <si>
    <t>Thal, D; Braak, H</t>
  </si>
  <si>
    <t>Post-mortem diagnosis of Alzheimer's disease</t>
  </si>
  <si>
    <t>PATHOLOGE</t>
  </si>
  <si>
    <t>Thal, Dietmar R/O-7483-2018</t>
  </si>
  <si>
    <t>Thal, Dietmar R/0000-0002-1036-1075</t>
  </si>
  <si>
    <t>0172-8113</t>
  </si>
  <si>
    <t>1432-1963</t>
  </si>
  <si>
    <t>10.1007/s00292-004-0695-4</t>
  </si>
  <si>
    <t>WOS:000228861800004</t>
  </si>
  <si>
    <t>Yamamoto, N; Matsubara, T; Sobue, K; Tanida, M; Kasahara, R; Naruse, K; Taniura, H; Sato, T; Suzuki, K</t>
  </si>
  <si>
    <t>Yamamoto, Naoki; Matsubara, Teruhiko; Sobue, Kazuya; Tanida, Mamoru; Kasahara, Rika; Naruse, Kaori; Taniura, Hideo; Sato, Toshinori; Suzuki, Kenji</t>
  </si>
  <si>
    <t>Brain insulin resistance accelerates A ss fibrillogenesis by inducing GM1 ganglioside clustering in the presynaptic membranes</t>
  </si>
  <si>
    <t>Sato, Toshinori/C-4909-2014</t>
  </si>
  <si>
    <t>Sato, Toshinori/0000-0002-4429-6101</t>
  </si>
  <si>
    <t>10.1111/j.1471-4159.2012.07668.x</t>
  </si>
  <si>
    <t>WOS:000302721400012</t>
  </si>
  <si>
    <t>Ludwig, HC; Dreha-Kulaczewski, S; Bock, HC</t>
  </si>
  <si>
    <t>Ludwig, Hans C.; Dreha-Kulaczewski, Steffi; Bock, Hans C.</t>
  </si>
  <si>
    <t>Neurofluids-Deep inspiration, cilia and preloading of the astrocytic network</t>
  </si>
  <si>
    <t>Ludwig, Hans/0000-0001-8744-9510; Bock, Hans Christoph/0000-0002-6656-6053</t>
  </si>
  <si>
    <t>10.1002/jnr.24935</t>
  </si>
  <si>
    <t>JUL 2021</t>
  </si>
  <si>
    <t>WOS:000678645000001</t>
  </si>
  <si>
    <t>Lanni, C; Uberti, D; Racchi, M; Govoni, S; Memo, M</t>
  </si>
  <si>
    <t>Lanni, Cristina; Uberti, Daniela; Racchi, Marco; Govoni, Stefano; Memo, Maurizio</t>
  </si>
  <si>
    <t>Unfolded p53: A potential biomarker for Alzheimer's disease</t>
  </si>
  <si>
    <t>4th Annual Meeting on Brain Aging and Dementia of the Italian-Psychogeriatric-Association</t>
  </si>
  <si>
    <t>OCT   04, 2006</t>
  </si>
  <si>
    <t>Perugia, ITALY</t>
  </si>
  <si>
    <t>Italian Psychogeriatr Assoc</t>
  </si>
  <si>
    <t>Racchi, Marco/G-6104-2018; Govoni, Stefano/K-2965-2015; Memo, Maurizio/C-2555-2011; Uberti, Daniela/K-1551-2019; Memo, Maurizio/AAK-7197-2020; Lanni, Cristina/AAI-2182-2020</t>
  </si>
  <si>
    <t>Racchi, Marco/0000-0002-7185-7808; Govoni, Stefano/0000-0002-7243-6837; MEMO, Maurizio/0000-0002-7543-0289; LANNI, CRISTINA/0000-0002-3061-4738; UBERTI, Daniela Letizia/0000-0002-5926-9122</t>
  </si>
  <si>
    <t>WOS:000250383100009</t>
  </si>
  <si>
    <t>Alies, B; Badei, B; Faller, P; Hureau, C</t>
  </si>
  <si>
    <t>Alies, Bruno; Badei, Bertrand; Faller, Peter; Hureau, Christelle</t>
  </si>
  <si>
    <t>Reevaluation of Copper(I) Affinity for Amyloid-ss Peptides by Competition with FerrozineuAn Unusual Copper(I) Indicator</t>
  </si>
  <si>
    <t>CHEMISTRY-A EUROPEAN JOURNAL</t>
  </si>
  <si>
    <t>Faller, Peter/B-9614-2018; HUREAU, Christelle/AAM-1642-2021</t>
  </si>
  <si>
    <t>Faller, Peter/0000-0001-8013-0806; HUREAU, Christelle/0000-0003-3339-0239; ALIES, Bruno/0000-0002-4935-1747</t>
  </si>
  <si>
    <t>0947-6539</t>
  </si>
  <si>
    <t>10.1002/chem.201102746</t>
  </si>
  <si>
    <t>WOS:000299075600020</t>
  </si>
  <si>
    <t>Lindberg, H; Johansson, A; Hard, T; Stahl, S; Lofblom, J</t>
  </si>
  <si>
    <t>Lindberg, Hanna; Johansson, Anna; Hard, Torleif; Stahl, Stefan; Lofblom, John</t>
  </si>
  <si>
    <t>Staphylococcal display for combinatorial protein engineering of a head-to-tail affibody dimer binding the Alzheimer amyloid-ss peptide</t>
  </si>
  <si>
    <t>BIOTECHNOLOGY JOURNAL</t>
  </si>
  <si>
    <t>Hard, Torleif/0000-0001-9813-9913; Lofblom, John/0000-0001-9423-0541</t>
  </si>
  <si>
    <t>1860-6768</t>
  </si>
  <si>
    <t>1860-7314</t>
  </si>
  <si>
    <t>+</t>
  </si>
  <si>
    <t>10.1002/biot.201200228</t>
  </si>
  <si>
    <t>WOS:000312989500022</t>
  </si>
  <si>
    <t>Mehr, A; Hick, M; Ludewig, S; Muller, M; Herrmann, U; von Engelhardt, J; Wolfer, DP; Korte, M; Muller, UC</t>
  </si>
  <si>
    <t>Mehr, Annika; Hick, Meike; Ludewig, Susann; Mueller, Michaela; Herrmann, Ulrike; von Engelhardt, Jakob; Wolfer, David P.; Korte, Martin; Mueller, Ulrike C.</t>
  </si>
  <si>
    <t>Lack of APP and APLP2 in GABAergic Forebrain Neurons Impairs Synaptic Plasticity and Cognition</t>
  </si>
  <si>
    <t>CEREBRAL CORTEX</t>
  </si>
  <si>
    <t>von Engelhardt, Jakob/AAD-4920-2021; von Engelhardt, Jakob/G-7397-2015</t>
  </si>
  <si>
    <t>von Engelhardt, Jakob/0000-0003-3861-3294; von Engelhardt, Jakob/0000-0003-3861-3294; Muller, Ulrike/0000-0002-0587-2575; Back, Michaela/0000-0001-7802-5089</t>
  </si>
  <si>
    <t>1047-3211</t>
  </si>
  <si>
    <t>1460-2199</t>
  </si>
  <si>
    <t>10.1093/cercor/bhaa025</t>
  </si>
  <si>
    <t>WOS:000574296400014</t>
  </si>
  <si>
    <t>Ono, K; Takahashi, R; Ikeda, T; Yamada, M</t>
  </si>
  <si>
    <t>Ono, Kenjiro; Takahashi, Ryoichi; Ikeda, Tokuhei; Yamada, Masahito</t>
  </si>
  <si>
    <t>Cross-seeding effects of amyloid beta-protein and alpha-synuclein</t>
  </si>
  <si>
    <t>10.1111/j.1471-4159.2012.07847.x</t>
  </si>
  <si>
    <t>WOS:000307969700003</t>
  </si>
  <si>
    <t>Valente, T; Gella, A; Sole, M; Durany, N; Unzeta, M</t>
  </si>
  <si>
    <t>Valente, Tony; Gella, Alejandro; Sole, Montse; Durany, Nuria; Unzeta, Mercedes</t>
  </si>
  <si>
    <t>Immunohistochemical study of semicarbazide-sensitive amine oxidase/vascular adhesion protein-1 in the hippocampal vasculature: Pathological synergy of Alzheimer's disease and diabetes mellitus</t>
  </si>
  <si>
    <t>Piñol, Montse Solé/D-1133-2011; Gella, Alejandro/H-3845-2019; Valente, Tony/M-3097-2014</t>
  </si>
  <si>
    <t>Piñol, Montse Solé/0000-0003-4240-6562; Gella, Alejandro/0000-0002-3983-1392; Valente, Tony/0000-0002-2697-8184; UNZETA, Mercedes/0000-0002-7113-3383</t>
  </si>
  <si>
    <t>10.1002/jnr.23092</t>
  </si>
  <si>
    <t>WOS:000307383800013</t>
  </si>
  <si>
    <t>Ono, K; Yamada, M</t>
  </si>
  <si>
    <t>Ono, Kenjiro; Yamada, Masahito</t>
  </si>
  <si>
    <t>Vitamin A and Alzheimer's disease</t>
  </si>
  <si>
    <t>10.1111/j.1447-0594.2011.00786.x</t>
  </si>
  <si>
    <t>WOS:000302018000002</t>
  </si>
  <si>
    <t>Woltjer, RL; Maezawa, I; Ou, JJ; Montine, KS; Montine, TJ</t>
  </si>
  <si>
    <t>Woltjer, Randall L.; Maezawa, Izumi; Ou, Joyce J.; Montine, Kathleen S.; Montine, Thomas J.</t>
  </si>
  <si>
    <t>Advanced glycation endproduct precursor alters intracellular amyloid- beta/A beta PP carboxy-terminal fragment aggregation and cytotoxicity</t>
  </si>
  <si>
    <t>Montine, Kathleen/0000-0003-2110-8363</t>
  </si>
  <si>
    <t>10.3233/JAD-2003-5607</t>
  </si>
  <si>
    <t>WOS:000493375000007</t>
  </si>
  <si>
    <t>Hinteregger, B; Loeffler, T; Flunkert, S; Neddens, J; Birner-Gruenberger, R; Bayer, TA; Madl, T; Hutter-Paier, B</t>
  </si>
  <si>
    <t>Hinteregger, Barbara; Loeffler, Tina; Flunkert, Stefanie; Neddens, Joerg; Birner-Gruenberger, Ruth; Bayer, Thomas A.; Madl, Tobias; Hutter-Paier, Birgit</t>
  </si>
  <si>
    <t>Transgene integration causes RARB downregulation in homozygous Tg4-42 mice</t>
  </si>
  <si>
    <t>Birner-Gruenberger, Ruth/X-9433-2019; Birner-Gruenberger, Ruth/E-8623-2010</t>
  </si>
  <si>
    <t>Birner-Gruenberger, Ruth/0000-0003-3950-0312; Birner-Gruenberger, Ruth/0000-0003-3950-0312; Madl, Tobias/0000-0002-9725-5231; Flunkert, Stefanie/0000-0003-3806-3907</t>
  </si>
  <si>
    <t>APR 14</t>
  </si>
  <si>
    <t>10.1038/s41598-020-63512-8</t>
  </si>
  <si>
    <t>WOS:000562162800055</t>
  </si>
  <si>
    <t>Lannfelt, L; Relkin, NR; Siemers, ER</t>
  </si>
  <si>
    <t>Lannfelt, L.; Relkin, N. R.; Siemers, E. R.</t>
  </si>
  <si>
    <t>Amyloid-beta-directed immunotherapy for Alzheimer's disease</t>
  </si>
  <si>
    <t>JOURNAL OF INTERNAL MEDICINE</t>
  </si>
  <si>
    <t>0954-6820</t>
  </si>
  <si>
    <t>1365-2796</t>
  </si>
  <si>
    <t>10.1111/joim.12168</t>
  </si>
  <si>
    <t>WOS:000332446200006</t>
  </si>
  <si>
    <t>Echeverria, V; Zeitlin, R</t>
  </si>
  <si>
    <t>Echeverria, Valentina; Zeitlin, Ross</t>
  </si>
  <si>
    <t>Cotinine: A Potential New Therapeutic Agent against Alzheimer's disease</t>
  </si>
  <si>
    <t>CNS NEUROSCIENCE &amp; THERAPEUTICS</t>
  </si>
  <si>
    <t>Moran, Valentina Echeverria/E-7765-2013</t>
  </si>
  <si>
    <t>Moran, Valentina Echeverria/0000-0003-2393-5418</t>
  </si>
  <si>
    <t>1755-5930</t>
  </si>
  <si>
    <t>1755-5949</t>
  </si>
  <si>
    <t>10.1111/j.1755-5949.2012.00317.x</t>
  </si>
  <si>
    <t>WOS:000305942600001</t>
  </si>
  <si>
    <t>Li, T; Huang, YH; Jin, SY; Ye, L; Rong, N; Yang, XJ; Ding, Y; Cheng, ZQ; Zhang, JQ; Wan, ZH; Harrison, DC; Hussain, I; Hall, A; Lee, DHS; Lau, LF; Matsuoka, Y</t>
  </si>
  <si>
    <t>Li, Ting; Huang, Yunhong; Jin, Shiyi; Ye, Liang; Rong, Na; Yang, Xiujuan; Ding, Yu; Cheng, Ziqiang; Zhang, Jinqiang; Wan, Zehong; Harrison, David C.; Hussain, Ishrut; Hall, Adrian; Lee, Daniel Hong Seng; Lau, Lit-Fui; Matsuoka, Yasuji</t>
  </si>
  <si>
    <t>gamma-Secretase modulators do not induce A beta-rebound and accumulation of beta-C-terminal fragment</t>
  </si>
  <si>
    <t>Huang, Yunhong/V-9329-2018</t>
  </si>
  <si>
    <t>10.1111/j.1471-4159.2011.07560.x</t>
  </si>
  <si>
    <t>WOS:000302536100010</t>
  </si>
  <si>
    <t>Kakuda, N; Shoji, M; Arai, H; Furukawa, K; Ikeuchi, T; Akazawa, K; Takami, M; Hatsuta, H; Murayama, S; Hashimoto, Y; Miyajima, M; Arai, H; Nagashima, Y; Yamaguchi, H; Kuwano, R; Nagaike, K; Ihara, Y</t>
  </si>
  <si>
    <t>Kakuda, Nobuto; Shoji, Mikio; Arai, Hiroyuki; Furukawa, Katsutoshi; Ikeuchi, Takeshi; Akazawa, Kohei; Takami, Mako; Hatsuta, Hiroyuki; Murayama, Shigeo; Hashimoto, Yasuhiro; Miyajima, Masakazu; Arai, Hajime; Nagashima, Yu; Yamaguchi, Haruyasu; Kuwano, Ryozo; Nagaike, Kazuhiro; Ihara, Yasuo</t>
  </si>
  <si>
    <t>Japanese Alzheimer's Dis Neuroimag</t>
  </si>
  <si>
    <t>Altered ?-secretase activity in mild cognitive impairment and Alzheimer's disease</t>
  </si>
  <si>
    <t>EMBO MOLECULAR MEDICINE</t>
  </si>
  <si>
    <t>Iwata, Atsushi/AAH-8924-2019; Kakuda, Nobuto/ABB-5608-2021</t>
  </si>
  <si>
    <t>Iwata, Atsushi/0000-0001-7308-5314; Kakuda, Nobuto/0000-0001-7011-6891; Shoji, Mikio/0000-0003-1027-1712</t>
  </si>
  <si>
    <t>1757-4676</t>
  </si>
  <si>
    <t>1757-4684</t>
  </si>
  <si>
    <t>10.1002/emmm.201200214</t>
  </si>
  <si>
    <t>WOS:000302362600008</t>
  </si>
  <si>
    <t>Zhang, DN; Jin, BZ; Ondrejcak, T; Rowan, MJ</t>
  </si>
  <si>
    <t>Zhang, Dainan; Jin, Baozhe; Ondrejcak, Tomas; Rowan, Michael J.</t>
  </si>
  <si>
    <t>Opposite in vivo effects of agents that stimulate or inhibit the glutamate/cysteine exchanger system x(c)(-) on the inhibition of hippocampal LTP by A beta</t>
  </si>
  <si>
    <t>HIPPOCAMPUS</t>
  </si>
  <si>
    <t>Ondrejcak, Tomas/0000-0002-6929-8488; Rowan, Michael Joseph/0000-0002-3867-9536</t>
  </si>
  <si>
    <t>1050-9631</t>
  </si>
  <si>
    <t>1098-1063</t>
  </si>
  <si>
    <t>10.1002/hipo.22667</t>
  </si>
  <si>
    <t>WOS:000388501300016</t>
  </si>
  <si>
    <t>Tang, Y; Scott, DA; Das, U; Edland, SD; Radomski, K; Koo, EH; Roy, S</t>
  </si>
  <si>
    <t>Tang, Yong; Scott, David A.; Das, Utpal; Edland, Steven D.; Radomski, Kryslaine; Koo, Edward H.; Roy, Subhojit</t>
  </si>
  <si>
    <t>Early and Selective Impairments in Axonal Transport Kinetics of Synaptic Cargoes Induced by Soluble Amyloid beta-Protein Oligomers</t>
  </si>
  <si>
    <t>TRAFFIC</t>
  </si>
  <si>
    <t>Das, Utpal/E-4692-2013</t>
  </si>
  <si>
    <t>Radomski, Kryslaine/0000-0001-9624-623X</t>
  </si>
  <si>
    <t>1398-9219</t>
  </si>
  <si>
    <t>1600-0854</t>
  </si>
  <si>
    <t>10.1111/j.1600-0854.2012.01340.x</t>
  </si>
  <si>
    <t>WOS:000302621300006</t>
  </si>
  <si>
    <t>Qi, YJ; Klyubin, I; Ondrejcak, T; Hu, NW; Rowan, MJ</t>
  </si>
  <si>
    <t>Qi, Yingjie; Klyubin, Igor; Ondrejcak, Tomas; Hu, Neng-Wei; Rowan, Michael J.</t>
  </si>
  <si>
    <t>Enduring glucocorticoid-evoked exacerbation of synaptic plasticity disruption in male rats modelling early Alzheimer's disease amyloidosis</t>
  </si>
  <si>
    <t>Ondrejcak, Tomas/0000-0002-6929-8488; Hu, Neng-Wei/0000-0001-5571-296X</t>
  </si>
  <si>
    <t>10.1038/s41386-021-01056-9</t>
  </si>
  <si>
    <t>JUN 2021</t>
  </si>
  <si>
    <t>WOS:000668056300005</t>
  </si>
  <si>
    <t>Saha, S; Buttari, B; Profumo, E; Tucci, P; Saso, L</t>
  </si>
  <si>
    <t>Saha, Sarmistha; Buttari, Brigitta; Profumo, Elisabetta; Tucci, Paolo; Saso, Luciano</t>
  </si>
  <si>
    <t>A Perspective on Nrf2 Signaling Pathway for Neuroinflammation: A Potential Therapeutic Target in Alzheimer's and Parkinson's Diseases</t>
  </si>
  <si>
    <t>FRONTIERS IN CELLULAR NEUROSCIENCE</t>
  </si>
  <si>
    <t>Saha, Sarmistha/ABH-8282-2020; Tucci, Paolo/C-7197-2015; saso, luciano/F-6306-2012</t>
  </si>
  <si>
    <t>Tucci, Paolo/0000-0001-7314-445X; saso, luciano/0000-0003-4530-8706</t>
  </si>
  <si>
    <t>1662-5102</t>
  </si>
  <si>
    <t>JAN 21</t>
  </si>
  <si>
    <t>10.3389/fncel.2021.787258</t>
  </si>
  <si>
    <t>WOS:000751446700001</t>
  </si>
  <si>
    <t>Bibl, M; Gallus, M; Welge, V; Lehmann, S; Sparbier, K; Esselmann, H; Wiltfang, J</t>
  </si>
  <si>
    <t>Bibl, Mirko; Gallus, Marion; Welge, Volker; Lehmann, Sabine; Sparbier, Katrin; Esselmann, Hermann; Wiltfang, Jens</t>
  </si>
  <si>
    <t>Characterization of cerebrospinal fluid aminoterminally truncated and oxidized amyloid-beta peptides</t>
  </si>
  <si>
    <t>PROTEOMICS CLINICAL APPLICATIONS</t>
  </si>
  <si>
    <t>Cruz e Silva, Odete/AAH-5595-2020</t>
  </si>
  <si>
    <t>Wiltfang, Jens/0000-0003-1492-5330</t>
  </si>
  <si>
    <t>1862-8346</t>
  </si>
  <si>
    <t>1862-8354</t>
  </si>
  <si>
    <t>3-4</t>
  </si>
  <si>
    <t>10.1002/prca.201100082</t>
  </si>
  <si>
    <t>WOS:000303194800003</t>
  </si>
  <si>
    <t>Wright, O; Zhang, L; Liu, Y; Yoshimi, T; Zheng, YZ; Tunnacliffe, A</t>
  </si>
  <si>
    <t>Wright, Oliver; Zhang, Liao; Liu, Yun; Yoshimi, Tatsuya; Zheng, Yizhi; Tunnacliffe, Alan</t>
  </si>
  <si>
    <t>Critique of the use of fluorescence-based reporters in Escherichia coli as a screening tool for the identification of peptide inhibitors of A beta 42 aggregation</t>
  </si>
  <si>
    <t>JOURNAL OF PEPTIDE SCIENCE</t>
  </si>
  <si>
    <t>Yoshimi, Tatsuya/0000-0002-4604-7352; Tunnacliffe, Alan/0000-0001-8570-125X</t>
  </si>
  <si>
    <t>1075-2617</t>
  </si>
  <si>
    <t>1099-1387</t>
  </si>
  <si>
    <t>10.1002/psc.2474</t>
  </si>
  <si>
    <t>WOS:000313987300002</t>
  </si>
  <si>
    <t>Du, CP; Tan, R; Hou, XY</t>
  </si>
  <si>
    <t>Du, Cai-Ping; Tan, Ran; Hou, Xiao-Yu</t>
  </si>
  <si>
    <t>Fyn Kinases Play a Critical Role in Neuronal Apoptosis Induced by Oxygen and Glucose Deprivation or Amyloid-ss Peptide Treatment</t>
  </si>
  <si>
    <t>Hou, Xiao-Yu/0000-0001-5409-8785</t>
  </si>
  <si>
    <t>10.1111/j.1755-5949.2012.00357.x</t>
  </si>
  <si>
    <t>WOS:000308287500006</t>
  </si>
  <si>
    <t>Adlerz, L; Holback, S; Multhaup, G; Iverfeldt, K</t>
  </si>
  <si>
    <t>Adlerz, Linda; Holback, Sofia; Multhaup, Gerd; Iverfeldt, Kerstin</t>
  </si>
  <si>
    <t>IGF-1-induced processing of the amyloid precursor protein family is mediated by different signaling pathways</t>
  </si>
  <si>
    <t>JOURNAL OF BIOLOGICAL CHEMISTRY</t>
  </si>
  <si>
    <t>0021-9258</t>
  </si>
  <si>
    <t>1083-351X</t>
  </si>
  <si>
    <t>10.1074/jbc.M611183200</t>
  </si>
  <si>
    <t>WOS:000245941000010</t>
  </si>
  <si>
    <t>Di Francesco, L; Correani, V; Fabrizi, C; Fumagalli, L; Mazzanti, M; Maras, B; Schinina, ME</t>
  </si>
  <si>
    <t>Di Francesco, Laura; Correani, Virginia; Fabrizi, Cinzia; Fumagalli, Lorenzo; Mazzanti, Michele; Maras, Bruno; Schinina, M. Eugenia</t>
  </si>
  <si>
    <t>14-3-3 epsilon marks the amyloid-stimulated microglia long-term activation</t>
  </si>
  <si>
    <t>PROTEOMICS</t>
  </si>
  <si>
    <t>fabrizi, cinzia/G-2379-2012</t>
  </si>
  <si>
    <t>Mazzanti, Michele/0000-0002-1819-3811; Di Francesco, Laura/0000-0002-0583-9150</t>
  </si>
  <si>
    <t>1615-9853</t>
  </si>
  <si>
    <t>1615-9861</t>
  </si>
  <si>
    <t>10.1002/pmic.201100113</t>
  </si>
  <si>
    <t>WOS:000298841000015</t>
  </si>
  <si>
    <t>Bibl, M; Welge, V; Esselmann, H; Wiltfang, J</t>
  </si>
  <si>
    <t>Bibl, Mirko; Welge, Volker; Esselmann, Hermann; Wiltfang, Jens</t>
  </si>
  <si>
    <t>Stability of amyloid-beta peptides in plasma and serum</t>
  </si>
  <si>
    <t>ELECTROPHORESIS</t>
  </si>
  <si>
    <t>0173-0835</t>
  </si>
  <si>
    <t>10.1002/elps.201100455</t>
  </si>
  <si>
    <t>WOS:000299629800006</t>
  </si>
  <si>
    <t>Khan, I; Preeti, K; Fernandes, V; Khatri, DK; Singh, SB</t>
  </si>
  <si>
    <t>Khan, Islauddin; Preeti, Kumari; Fernandes, Valencia; Khatri, Dharmendra Kumar; Singh, Shashi Bala</t>
  </si>
  <si>
    <t>Role of MicroRNAs, Aptamers in Neuroinflammation and Neurodegenerative Disorders</t>
  </si>
  <si>
    <t>CELLULAR AND MOLECULAR NEUROBIOLOGY</t>
  </si>
  <si>
    <t>KHATRI, DHARMENDRA KUMAR/I-5905-2013; Singh, Shashi Bala/AAS-9889-2021</t>
  </si>
  <si>
    <t>KHATRI, DHARMENDRA KUMAR/0000-0001-7066-7706; Preeti, Kumari/0000-0002-2000-7491; Fernandes, Valencia/0000-0002-6212-5947</t>
  </si>
  <si>
    <t>0272-4340</t>
  </si>
  <si>
    <t>1573-6830</t>
  </si>
  <si>
    <t>10.1007/s10571-021-01093-4</t>
  </si>
  <si>
    <t>MAY 2021</t>
  </si>
  <si>
    <t>WOS:000645961300001</t>
  </si>
  <si>
    <t>Butler, L; Walker, KA</t>
  </si>
  <si>
    <t>Butler, Lauren; Walker, Keenan A.</t>
  </si>
  <si>
    <t>The Role of Chronic Infection in Alzheimer's Disease: Instigators, Co-conspirators, or Bystanders?</t>
  </si>
  <si>
    <t>CURRENT CLINICAL MICROBIOLOGY REPORTS</t>
  </si>
  <si>
    <t>2196-5471</t>
  </si>
  <si>
    <t>10.1007/s40588-021-00168-6</t>
  </si>
  <si>
    <t>APR 2021</t>
  </si>
  <si>
    <t>WOS:000643169000001</t>
  </si>
  <si>
    <t>Casoli, T; Paolini, S; Fabbietti, P; Fattoretti, P; Paciaroni, L; Fabi, K; Gobbi, B; Galeazzi, R; Rossi, R; Lattanzio, F; Pelliccioni, G</t>
  </si>
  <si>
    <t>Casoli, Tiziana; Paolini, Susy; Fabbietti, Paolo; Fattoretti, Patrizia; Paciaroni, Lucia; Fabi, Katia; Gobbi, Beatrice; Galeazzi, Roberta; Rossi, Roberto; Lattanzio, Fabrizia; Pelliccioni, Giuseppe</t>
  </si>
  <si>
    <t>Cerebrospinal fluid biomarkers and cognitive status in differential diagnosis of frontotemporal dementia and Alzheimer's disease</t>
  </si>
  <si>
    <t>JOURNAL OF INTERNATIONAL MEDICAL RESEARCH</t>
  </si>
  <si>
    <t>Fabbietti, Paolo/K-6365-2016; Pelliccioni, Giuseppe/ABI-3769-2020; GALEAZZI, ROBERTA/AAB-5242-2021; Lattanzio, Fabrizia/D-2896-2018; Paolini, Susy/AAB-8937-2020; Gobbi, Beatrice/AAB-9023-2020</t>
  </si>
  <si>
    <t>Fabbietti, Paolo/0000-0003-2130-3070; Pelliccioni, Giuseppe/0000-0002-0377-9713; GALEAZZI, ROBERTA/0000-0002-7997-8794; Lattanzio, Fabrizia/0000-0003-4051-1289; Gobbi, Beatrice/0000-0002-5439-6368; Fattoretti, Patrizia/0000-0003-1998-0080; Casoli, Tiziana/0000-0002-0512-2934; Paolini, Susy/0000-0003-3364-7102</t>
  </si>
  <si>
    <t>0300-0605</t>
  </si>
  <si>
    <t>1473-2300</t>
  </si>
  <si>
    <t>10.1177/0300060519860951</t>
  </si>
  <si>
    <t>WOS:000491481500001</t>
  </si>
  <si>
    <t>Youn, YC; Kim, HR; Shin, HW; Jeong, HB; Han, SW; Pyun, JM; Ryoo, N; Park, YH; Kim, S</t>
  </si>
  <si>
    <t>Youn, Young Chul; Kim, Hye Ryoun; Shin, Hae-Won; Jeong, Hae-Bong; Han, Sang-Won; Pyun, Jung-Min; Ryoo, Nayoung; Park, Young Ho; Kim, SangYun</t>
  </si>
  <si>
    <t>Prediction of amyloid PET positivity via machine learning algorithms trained with EDTA-based blood amyloid-beta oligomerization data</t>
  </si>
  <si>
    <t>BMC MEDICAL INFORMATICS AND DECISION MAKING</t>
  </si>
  <si>
    <t>1472-6947</t>
  </si>
  <si>
    <t>NOV 7</t>
  </si>
  <si>
    <t>10.1186/s12911-022-02024-z</t>
  </si>
  <si>
    <t>WOS:000879762900001</t>
  </si>
  <si>
    <t>Hong, YJ; Kim, CM; Lee, JH; Sepulcre, J</t>
  </si>
  <si>
    <t>Hong, Yun Jeong; Kim, Chan-Mi; Lee, Jae Hong; Sepulcre, Jorge</t>
  </si>
  <si>
    <t>Correlations between APOE4 allele and regional amyloid and tau burdens in cognitively normal older individuals</t>
  </si>
  <si>
    <t>AUG 22</t>
  </si>
  <si>
    <t>10.1038/s41598-022-18325-2</t>
  </si>
  <si>
    <t>WOS:000844144900008</t>
  </si>
  <si>
    <t>Nalivaeva, NN; Beckett, C; Belyaev, ND; Turner, AJ</t>
  </si>
  <si>
    <t>Nalivaeva, Natalia N.; Beckett, Caroline; Belyaev, Nikolai D.; Turner, Anthony J.</t>
  </si>
  <si>
    <t>Are amyloid-degrading enzymes viable therapeutic targets in Alzheimer's disease?</t>
  </si>
  <si>
    <t>Nalivaeva, Natalia/K-6522-2018</t>
  </si>
  <si>
    <t>Nalivaeva, Natalia/0000-0002-7134-3540</t>
  </si>
  <si>
    <t>10.1111/j.1471-4159.2011.07510.x</t>
  </si>
  <si>
    <t>WOS:000298479500018</t>
  </si>
  <si>
    <t>Dominko, K; Rastija, A; Smiljanic, K; Mladenovic, A; Lesnjakovic, L; Kanazir, S; Milanovic, D; Hecimovic, S</t>
  </si>
  <si>
    <t>Dominko, Kristina; Rastija, Ana; Smiljanic, Kosara; Mladenovic, Aleksandra; Lesnjakovic, Lucija; Kanazir, Selma; Milanovic, Desanka; Hecimovic, Silva</t>
  </si>
  <si>
    <t>Amyloid-? plaque formation and BACE1 accumulation in the brains of a 5xFAD Alzheimer?s disease mouse model is associated with altered distribution and not proteolysis of BACE1 substrates Sez6 and Sez6L</t>
  </si>
  <si>
    <t>MECHANISMS OF AGEING AND DEVELOPMENT</t>
  </si>
  <si>
    <t>Hecimovic, Silva/T-8091-2017</t>
  </si>
  <si>
    <t>Hecimovic, Silva/0000-0001-6077-433X</t>
  </si>
  <si>
    <t>0047-6374</t>
  </si>
  <si>
    <t>1872-6216</t>
  </si>
  <si>
    <t>10.1016/j.mad.2022.111726</t>
  </si>
  <si>
    <t>WOS:000851257600001</t>
  </si>
  <si>
    <t>Medina, S; Hatherall, A; Parchaliuk, D; Robertson, C; Booth, SA</t>
  </si>
  <si>
    <t>Medina, Sarah; Hatherall, Avril; Parchaliuk, Debra; Robertson, Catherine; Booth, Stephanie A.</t>
  </si>
  <si>
    <t>Quantitative Reverse-Transcription Polymerase Chain Reaction Analysis of Alzheimer's-Associated Genes in Mouse Scrapie</t>
  </si>
  <si>
    <t>JOURNAL OF TOXICOLOGY AND ENVIRONMENTAL HEALTH-PART A-CURRENT ISSUES</t>
  </si>
  <si>
    <t>Booth, Stephanie/AAX-6671-2020</t>
  </si>
  <si>
    <t>Booth, Stephanie/0000-0001-8108-5955</t>
  </si>
  <si>
    <t>1528-7394</t>
  </si>
  <si>
    <t>1087-2620</t>
  </si>
  <si>
    <t>17-18</t>
  </si>
  <si>
    <t>PII 914079786</t>
  </si>
  <si>
    <t>10.1080/15287390903084561</t>
  </si>
  <si>
    <t>WOS:000269144100012</t>
  </si>
  <si>
    <t>Zoltowska, KM; Berezovska, O</t>
  </si>
  <si>
    <t>Zoltowska, Katarzyna Marta; Berezovska, Oksana</t>
  </si>
  <si>
    <t>Dynamic Nature of presenilin1/gamma-Secretase: Implication for Alzheimer's Disease Pathogenesis</t>
  </si>
  <si>
    <t>MOLECULAR NEUROBIOLOGY</t>
  </si>
  <si>
    <t>Zoltowska, Katarzyna Marta/AAF-6836-2020; Zoltowska, Katarzyna Marta/O-5618-2014</t>
  </si>
  <si>
    <t>Zoltowska, Katarzyna Marta/0000-0001-5853-3465</t>
  </si>
  <si>
    <t>0893-7648</t>
  </si>
  <si>
    <t>1559-1182</t>
  </si>
  <si>
    <t>10.1007/s12035-017-0487-5</t>
  </si>
  <si>
    <t>WOS:000426897800037</t>
  </si>
  <si>
    <t>Li, HJ; Ye, D; Xie, W; Hua, F; Yang, YL; Wu, J; Gu, AF; Ren, Y; Mao, KS</t>
  </si>
  <si>
    <t>Li, Huajie; Ye, Dan; Xie, Wei; Hua, Fei; Yang, Yilin; Wu, Jian; Gu, Aifang; Ren, Yi; Mao, Keshi</t>
  </si>
  <si>
    <t>Defect of branched-chain amino acid metabolism promotes the development of Alzheimer's disease by targeting the mTOR signaling</t>
  </si>
  <si>
    <t>BIOSCIENCE REPORTS</t>
  </si>
  <si>
    <t>0144-8463</t>
  </si>
  <si>
    <t>1573-4935</t>
  </si>
  <si>
    <t>AUG 31</t>
  </si>
  <si>
    <t>BSR20180127</t>
  </si>
  <si>
    <t>10.1042/BSR20180127</t>
  </si>
  <si>
    <t>WOS:000436965200007</t>
  </si>
  <si>
    <t>Satoh, J; Tabunoki, H; Ishida, T; Saito, Y; Arima, K</t>
  </si>
  <si>
    <t>Satoh, J.; Tabunoki, H.; Ishida, T.; Saito, Y.; Arima, K.</t>
  </si>
  <si>
    <t>Immunohistochemical characterization of gamma-secretase activating protein expression in Alzheimer's disease brains</t>
  </si>
  <si>
    <t>TABUNOKI, Hiroko/H-6593-2013</t>
  </si>
  <si>
    <t>TABUNOKI, Hiroko/0000-0003-1823-9952</t>
  </si>
  <si>
    <t>10.1111/j.1365-2990.2011.01206.x</t>
  </si>
  <si>
    <t>WOS:000301051300002</t>
  </si>
  <si>
    <t>Pierce, ME; Hayes, J; Huber, BR; Jeromin, A; Fortier, CB; Fonda, JR; Lasseter, H; Chaby, L; McGlinchey, R; Milberg, W</t>
  </si>
  <si>
    <t>Pierce, Meghan E.; Hayes, Jasmeet; Huber, Bertrand Russell; Jeromin, Andreas; Fortier, Catherine B.; Fonda, Jennifer R.; Lasseter, Heather; Chaby, Lauren; McGlinchey, Regina; Milberg, William</t>
  </si>
  <si>
    <t>Plasma biomarkers associated with deployment trauma and its consequences in post-9/11 era veterans: initial findings from the TRACTS longitudinal cohort</t>
  </si>
  <si>
    <t>TRANSLATIONAL PSYCHIATRY</t>
  </si>
  <si>
    <t>Fonda, Jennifer/0000-0001-9482-2918; Pierce, Meghan/0000-0002-3310-1452; Hayes, Jasmeet/0000-0002-5157-0666</t>
  </si>
  <si>
    <t>2158-3188</t>
  </si>
  <si>
    <t>FEB 26</t>
  </si>
  <si>
    <t>10.1038/s41398-022-01853-w</t>
  </si>
  <si>
    <t>WOS:000761940400001</t>
  </si>
  <si>
    <t>Goncalves, I; Quintela, T; Baltazar, G; Almeida, MR; Saraiva, MJM; Santos, CR</t>
  </si>
  <si>
    <t>Goncalves, I.; Quintela, T.; Baltazar, G.; Almeida, M. R.; Saraiva, M. J. M.; Santos, C. R.</t>
  </si>
  <si>
    <t>Transthyretin interacts with metallothionein 2</t>
  </si>
  <si>
    <t>BIOCHEMISTRY</t>
  </si>
  <si>
    <t>Saraiva, Maria João/K-3907-2013; Santos, Cecilia Reis Alves/C-9032-2016; Almeida, Maria Rosario/K-3938-2013; Baltazar, Graça/AAB-1838-2022; Lima, Marta T/C-7042-2009</t>
  </si>
  <si>
    <t>Saraiva, Maria João/0000-0002-3360-6899; Santos, Cecilia Reis Alves/0000-0001-6074-7825; Almeida, Maria Rosario/0000-0001-9289-3835; Baltazar, Graça/0000-0002-7942-0432; Quintela, Telma/0000-0001-5202-9858; Theriaga Mendes Varanda Goncalves, Isabel Maria/0000-0002-4384-8197</t>
  </si>
  <si>
    <t>0006-2960</t>
  </si>
  <si>
    <t>10.1021/bi7016377</t>
  </si>
  <si>
    <t>WOS:000253283300002</t>
  </si>
  <si>
    <t>Barker, R; Kehoe, PG; Love, S</t>
  </si>
  <si>
    <t>Barker, Rachel; Kehoe, Patrick G.; Love, Seth</t>
  </si>
  <si>
    <t>Activators and inhibitors of the plasminogen system in Alzheimer's disease</t>
  </si>
  <si>
    <t>JOURNAL OF CELLULAR AND MOLECULAR MEDICINE</t>
  </si>
  <si>
    <t>Love, Seth/E-6545-2012; Kehoe, Patrick/P-8760-2018</t>
  </si>
  <si>
    <t>Love, Seth/0000-0001-8683-3625; Kehoe, Patrick/0000-0002-7542-1139; Barker, Rachel/0000-0003-0309-2708</t>
  </si>
  <si>
    <t>1582-1838</t>
  </si>
  <si>
    <t>1582-4934</t>
  </si>
  <si>
    <t>10.1111/j.1582-4934.2011.01394.x</t>
  </si>
  <si>
    <t>WOS:000302863200021</t>
  </si>
  <si>
    <t>de Vries, BM; Golla, SSV; Ebenau, J; Verfaillie, SCJ; Timmers, T; Heeman, F; Cysouw, MCF; van Berckel, BNM; van der Flier, WM; Yaqub, M; Boellaard, R</t>
  </si>
  <si>
    <t>de Vries, Bart Marius; Golla, Sandeep S. V.; Ebenau, Jarith; Verfaillie, Sander C. J.; Timmers, Tessa; Heeman, Fiona; Cysouw, Matthijs C. F.; van Berckel, Bart N. M.; van der Flier, Wiesje M.; Yaqub, Maqsood; Boellaard, Ronald</t>
  </si>
  <si>
    <t>Alzheimer's Dis Neuroimaging</t>
  </si>
  <si>
    <t>Classification of negative and positive(18)F-florbetapir brain PET studies in subjective cognitive decline patients using a convolutional neural network</t>
  </si>
  <si>
    <t>EUROPEAN JOURNAL OF NUCLEAR MEDICINE AND MOLECULAR IMAGING</t>
  </si>
  <si>
    <t>Golla, Sandeep S. V./GRR-7380-2022</t>
  </si>
  <si>
    <t>Golla, Sandeep S. V./0000-0002-0721-7160; Heeman, Fiona/0000-0001-7769-8329; Reis, AlessanRSS/0000-0001-8486-7469; de Vries, Bart/0000-0002-6421-8303</t>
  </si>
  <si>
    <t>1619-7070</t>
  </si>
  <si>
    <t>1619-7089</t>
  </si>
  <si>
    <t>10.1007/s00259-020-05006-3</t>
  </si>
  <si>
    <t>SEP 2020</t>
  </si>
  <si>
    <t>WOS:000565179500001</t>
  </si>
  <si>
    <t>Uddin, MS; Kabir, MT; Al Mamun, A; Abdel-Daim, MM; Barreto, GE; Ashraf, GM</t>
  </si>
  <si>
    <t>Uddin, Md. Sahab; Kabir, Md. Tanvir; Al Mamun, Abdullah; Abdel-Daim, Mohamed M.; Barreto, George E.; Ashraf, Ghulam Md</t>
  </si>
  <si>
    <t>APOE and Alzheimer's Disease: Evidence Mounts that Targeting APOE4 may Combat Alzheimer's Pathogenesis</t>
  </si>
  <si>
    <t>Abdel-Daim, Mohamed M./B-2545-2013; , fvcx/AAE-2909-2021; Ashraf, Ghulam Md/H-9485-2012; Barreto, George E./AAD-7420-2020</t>
  </si>
  <si>
    <t>Abdel-Daim, Mohamed M./0000-0002-4341-2713; Ashraf, Ghulam Md/0000-0002-9820-2078; Barreto, George E./0000-0002-6644-1971</t>
  </si>
  <si>
    <t>10.1007/s12035-018-1237-z</t>
  </si>
  <si>
    <t>WOS:000465498200015</t>
  </si>
  <si>
    <t>Giacobini, E; Becker, RE</t>
  </si>
  <si>
    <t>Giacobini, Ezio; Becker, Robert E.</t>
  </si>
  <si>
    <t>One hundred years after the discovery of Alzheimer's disease. A turning point for therapy?</t>
  </si>
  <si>
    <t>OCT 04, 2006</t>
  </si>
  <si>
    <t>WOS:000250383100005</t>
  </si>
  <si>
    <t>Zhang, EW; Wan, XD; Yang, LJ; Wang, D; Chen, ZS; Chen, Y; Liu, MH; Zhang, GS; Wu, JL; Han, HE; Fan, ZZ</t>
  </si>
  <si>
    <t>Zhang, Erwei; Wan, Xiangdong; Yang, Lijun; Wang, Dong; Chen, Zeshang; Chen, Yan; Liu, Minghao; Zhang, Gengshen; Wu, Jianliang; Han, Haie; Fan, Zhenzeng</t>
  </si>
  <si>
    <t>Omega-3 Polyunsaturated Fatty Acids Alleviate Traumatic Brain Injury by Regulating the Glymphatic Pathway in Mice</t>
  </si>
  <si>
    <t>FRONTIERS IN NEUROLOGY</t>
  </si>
  <si>
    <t>1664-2295</t>
  </si>
  <si>
    <t>JUL 17</t>
  </si>
  <si>
    <t>10.3389/fneur.2020.00707</t>
  </si>
  <si>
    <t>WOS:000556934100001</t>
  </si>
  <si>
    <t>Kaufman, AC; Salazar, SV; Haas, LT; Yang, J; Kostylev, MA; Jeng, AT; Robinson, SA; Gunther, EC; van Dyck, CH; Nygaard, HB; Strittmatter, SM</t>
  </si>
  <si>
    <t>Kaufman, Adam C.; Salazar, Santiago V.; Haas, Laura T.; Yang, Jinhee; Kostylev, Mikhail A.; Jeng, Amanda T.; Robinson, Sophie A.; Gunther, Erik C.; van Dyck, Christopher H.; Nygaard, Haakon B.; Strittmatter, Stephen M.</t>
  </si>
  <si>
    <t>Fyn inhibition rescues established memory and synapse loss in Alzheimer mice</t>
  </si>
  <si>
    <t>ANNALS OF NEUROLOGY</t>
  </si>
  <si>
    <t>Strittmatter, Stephen/F-5739-2011</t>
  </si>
  <si>
    <t>Strittmatter, Stephen/0000-0001-8188-3092; Kostylev, Mikhail/0000-0003-0435-8141; Yang, Jinhee/0000-0002-2888-7657; Robinson, Sophie/0000-0003-1261-1370</t>
  </si>
  <si>
    <t>0364-5134</t>
  </si>
  <si>
    <t>1531-8249</t>
  </si>
  <si>
    <t>10.1002/ana.24394</t>
  </si>
  <si>
    <t>WOS:000355230100006</t>
  </si>
  <si>
    <t>Masood, MI; Schafer, KH; Naseem, M; Weyland, M; Meiser, P</t>
  </si>
  <si>
    <t>Masood, Muhammad Irfan; Schaefer, Karl Herbert; Naseem, Mahrukh; Weyland, Maximilian; Meiser, Peter</t>
  </si>
  <si>
    <t>Troxerutin flavonoid has neuroprotective properties and increases neurite outgrowth and migration of neural stem cells from the subventricular zone</t>
  </si>
  <si>
    <t>PLOS ONE</t>
  </si>
  <si>
    <t>1932-6203</t>
  </si>
  <si>
    <t>AUG 14</t>
  </si>
  <si>
    <t>e0237025</t>
  </si>
  <si>
    <t>10.1371/journal.pone.0237025</t>
  </si>
  <si>
    <t>WOS:000562671300011</t>
  </si>
  <si>
    <t>Smits, HA; van Beelen, AJ; de Vos, NM; Rijsmus, A; van der Bruggen, T; Verhoef, J; van Muiswinkel, FL; Nottet, HSLM</t>
  </si>
  <si>
    <t>Activation of human macrophages by amyloid-ss is attenuated by astrocytes</t>
  </si>
  <si>
    <t>JOURNAL OF IMMUNOLOGY</t>
  </si>
  <si>
    <t>0022-1767</t>
  </si>
  <si>
    <t>JUN 1</t>
  </si>
  <si>
    <t>10.4049/jimmunol.166.11.6869</t>
  </si>
  <si>
    <t>WOS:000170948900052</t>
  </si>
  <si>
    <t>Rosales-Corral, SA; Acuna-Castroviejo, D; Coto-Montes, A; Boga, JA; Manchester, LC; Fuentes-Broto, L; Korkmaz, A; Ma, SR; Tan, DX; Reiter, RJ</t>
  </si>
  <si>
    <t>Rosales-Corral, Sergio A.; Acuna-Castroviejo, Dario; Coto-Montes, Ana; Boga, Jose A.; Manchester, Lucien C.; Fuentes-Broto, Lorena; Korkmaz, Ahmet; Ma, Shuran; Tan, Dun-Xian; Reiter, Russel J.</t>
  </si>
  <si>
    <t>Alzheimer's disease: pathological mechanisms and the beneficial role of melatonin</t>
  </si>
  <si>
    <t>JOURNAL OF PINEAL RESEARCH</t>
  </si>
  <si>
    <t>Acuña-Castroviejo, Dario/N-7456-2016; Fuentes-Broto, Lorena/D-2773-2009; coto-montes, ana/D-2544-2016; Boga, Jose Antonio/ABA-2719-2021</t>
  </si>
  <si>
    <t>Acuña-Castroviejo, Dario/0000-0002-9680-1560; Fuentes-Broto, Lorena/0000-0003-2656-6750; coto-montes, ana/0000-0002-6609-6258; Boga, Jose Antonio/0000-0002-5500-9972; Rosales-Corral, Sergio/0000-0003-4429-885X</t>
  </si>
  <si>
    <t>0742-3098</t>
  </si>
  <si>
    <t>1600-079X</t>
  </si>
  <si>
    <t>10.1111/j.1600-079X.2011.00937.x</t>
  </si>
  <si>
    <t>WOS:000299934600002</t>
  </si>
  <si>
    <t>Cater, MA; McInnes, KT; Li, QX; Volitakis, I; La Fontaine, S; Mercer, JFB; Bush, AI</t>
  </si>
  <si>
    <t>Cater, Michael A.; McInnes, Kelly T.; Li, Qiao-Xin; Volitakis, Irene; La Fontaine, Sharon; Mercer, Julian F. B.; Bush, Ashley I.</t>
  </si>
  <si>
    <t>Intracellular copper deficiency increases amyloid-ss secretion by diverse mechanisms</t>
  </si>
  <si>
    <t>BIOCHEMICAL JOURNAL</t>
  </si>
  <si>
    <t>Bush, Ashley I/A-1186-2007; La Fontaine, Sharon/G-7113-2018; Bush, Ashley/Y-2457-2019; Mercer, Julian/R-8583-2019</t>
  </si>
  <si>
    <t>Bush, Ashley I/0000-0001-8259-9069; La Fontaine, Sharon/0000-0002-9948-074X; Bush, Ashley/0000-0001-8259-9069; Volitakis, Irene/0000-0003-0766-817X</t>
  </si>
  <si>
    <t>0264-6021</t>
  </si>
  <si>
    <t>1470-8728</t>
  </si>
  <si>
    <t>MAY 15</t>
  </si>
  <si>
    <t>10.1042/BJ20080103</t>
  </si>
  <si>
    <t>WOS:000256049800015</t>
  </si>
  <si>
    <t>Pretsch, D; Rollinger, JM; Schmid, A; Genov, M; Wohrer, T; Krenn, L; Moloney, M; Kasture, A; Hummel, T; Pretsch, A</t>
  </si>
  <si>
    <t>Pretsch, Dagmar; Rollinger, Judith Maria; Schmid, Axel; Genov, Miroslav; Woehrer, Teresa; Krenn, Liselotte; Moloney, Mark; Kasture, Ameya; Hummel, Thomas; Pretsch, Alexander</t>
  </si>
  <si>
    <t>Prolongation of metallothionein induction combats A ss and alpha-synuclein toxicity in aged transgenic Caenorhabditis elegans</t>
  </si>
  <si>
    <t>Genov, Miroslav/Y-9726-2019; Moloney, Mark Gerard/B-8082-2008</t>
  </si>
  <si>
    <t>Moloney, Mark Gerard/0000-0002-4440-3632; Rollinger, Judith/0000-0001-6581-0774; Genov, Miroslav/0000-0001-6854-4387</t>
  </si>
  <si>
    <t>JUL 16</t>
  </si>
  <si>
    <t>10.1038/s41598-020-68561-7</t>
  </si>
  <si>
    <t>WOS:000550057200020</t>
  </si>
  <si>
    <t>Li, YZ; Liu, YJ; Zhang, W; Luo, SF; Zhou, X; He, GQ</t>
  </si>
  <si>
    <t>Li, Yan-Zhen; Liu, Yuan-Jie; Zhang, Wei; Luo, Shi-Fang; Zhou, Xin; He, Gui-Qiong</t>
  </si>
  <si>
    <t>Combined treatment with valproic acid and estrogen has neuroprotective effects in ovariectomized mice with Alzheimer's disease</t>
  </si>
  <si>
    <t>NEURAL REGENERATION RESEARCH</t>
  </si>
  <si>
    <t>1673-5374</t>
  </si>
  <si>
    <t>1876-7958</t>
  </si>
  <si>
    <t>10.4103/1673-5374.308103</t>
  </si>
  <si>
    <t>WOS:000623762600040</t>
  </si>
  <si>
    <t>Fixman, BB; Babcock, IW; Minamide, LS; Shaw, AE; da Silva, MIO; Runyan, AM; Maloney, MT; Field, JJ; Bamburg, JR</t>
  </si>
  <si>
    <t>Fixman, Benjamin B.; Babcock, Isaac W.; Minamide, Laurie S.; Shaw, Alisa E.; da Silva, Marina I. Oliveira; Runyan, Avery M.; Maloney, Michael T.; Field, Jeffrey J.; Bamburg, James R.</t>
  </si>
  <si>
    <t>Modified Roller Tube Method for Precisely Localized and Repetitive Intermittent Imaging During Long-term Culture of Brain Slices in an Enclosed System</t>
  </si>
  <si>
    <t>JOVE-JOURNAL OF VISUALIZED EXPERIMENTS</t>
  </si>
  <si>
    <t>Dueñas, Luz/T-6923-2017; da Silva, Marina Oliveira/AAH-2058-2021</t>
  </si>
  <si>
    <t>Dueñas, Luz/0000-0002-0987-050X; da Silva, Marina Oliveira/0000-0002-8941-5805; Field, Jeffrey/0000-0003-3323-6282; Fixman, Benjamin/0000-0002-7592-3761</t>
  </si>
  <si>
    <t>1940-087X</t>
  </si>
  <si>
    <t>e56436</t>
  </si>
  <si>
    <t>10.3791/56436</t>
  </si>
  <si>
    <t>WOS:000423240800046</t>
  </si>
  <si>
    <t>Sanz, JM; Chiozzi, P; Colaianna, M; Zotti, M; Ferrari, D; Trabace, L; Zuliani, G; Di Virgilio, F</t>
  </si>
  <si>
    <t>Sanz, J. M.; Chiozzi, P.; Colaianna, M.; Zotti, M.; Ferrari, D.; Trabace, L.; Zuliani, G.; Di Virgilio, F.</t>
  </si>
  <si>
    <t>Nimodipine inhibits IL-1 beta release stimulated by amyloid beta from microglia</t>
  </si>
  <si>
    <t>BRITISH JOURNAL OF PHARMACOLOGY</t>
  </si>
  <si>
    <t>DI VIRGILIO, Francesco/O-4634-2019; Trabace, Luigia/E-5239-2016; Ferrari, Davide/F-5644-2015; Sanz, Juana/AAF-7941-2020; Di Virgilio, Francesco/J-3754-2018</t>
  </si>
  <si>
    <t>DI VIRGILIO, Francesco/0000-0003-3566-1362; Ferrari, Davide/0000-0002-5727-9204; Di Virgilio, Francesco/0000-0003-3566-1362; Chiozzi, Paola/0000-0003-4952-334X; trabace, luigia/0000-0003-3073-8404; Sanz, Juana M/0000-0003-3372-2758</t>
  </si>
  <si>
    <t>0007-1188</t>
  </si>
  <si>
    <t>1476-5381</t>
  </si>
  <si>
    <t>10.1111/j.1476-5381.2012.02112.x</t>
  </si>
  <si>
    <t>WOS:000311854000013</t>
  </si>
  <si>
    <t>Li, HY; Zemel, R; Lopes, DHJ; Monien, BH; Bitan, G</t>
  </si>
  <si>
    <t>Li, Huiyuan; Zemel, Reeve; Lopes, Dahabada H. J.; Monien, Bernhard H.; Bitan, Gal</t>
  </si>
  <si>
    <t>A Two-Step Strategy for Structure-Activity Relationship Studies of N-Methylated A ss 42 C-Terminal Fragments as A ss 42 Toxicity Inhibitors</t>
  </si>
  <si>
    <t>CHEMMEDCHEM</t>
  </si>
  <si>
    <t>Bitan, Gal/U-2204-2019; Li, Huiyuan/D-9830-2012</t>
  </si>
  <si>
    <t>Bitan, Gal/0000-0001-7046-3754; , Dahabada/0000-0002-5411-9264</t>
  </si>
  <si>
    <t>1860-7179</t>
  </si>
  <si>
    <t>MAR 5</t>
  </si>
  <si>
    <t>10.1002/cmdc.201100584</t>
  </si>
  <si>
    <t>WOS:000300942300019</t>
  </si>
  <si>
    <t>Hermey, G; Sjogaard, SS; Petersen, CM; Nykjaer, A; Gliemann, J</t>
  </si>
  <si>
    <t>Tumour necrosis factor alpha-converting enzyme mediates ectodomain shedding of Vps10p-domain receptor family members</t>
  </si>
  <si>
    <t>Hermey, Guido/AAC-5565-2020</t>
  </si>
  <si>
    <t>Hermey, Guido/0000-0003-4762-5262; Nykjaer, Anders/0000-0001-6422-6736</t>
  </si>
  <si>
    <t>APR 15</t>
  </si>
  <si>
    <t>10.1042/BJ20051364</t>
  </si>
  <si>
    <t>WOS:000236840400007</t>
  </si>
  <si>
    <t>Ando, K; De Decker, R; Vergara, C; Yilmaz, Z; Mansour, S; Suain, V; Sleegers, K; de Fisenne, MA; Houben, S; Potier, MC; Duyckaerts, C; Watanabe, T; Buee, L; Leroy, K; Brion, JP</t>
  </si>
  <si>
    <t>Ando, Kunie; De Decker, Robert; Vergara, Cristina; Yilmaz, Zehra; Mansour, Salwa; Suain, Valerie; Sleegers, Kristel; de Fisenne, Marie-Ange; Houben, Sarah; Potier, Marie-Claude; Duyckaerts, Charles; Watanabe, Toshio; Buee, Luc; Leroy, Karelle; Brion, Jean-Pierre</t>
  </si>
  <si>
    <t>Picalm reduction exacerbates tau pathology in a murine tauopathy model</t>
  </si>
  <si>
    <t>ACTA NEUROPATHOLOGICA</t>
  </si>
  <si>
    <t>Brion, Jean-Pierre/C-6467-2009; BUEE, Luc/B-3126-2010</t>
  </si>
  <si>
    <t>Brion, Jean-Pierre/0000-0002-1917-775X; BUEE, Luc/0000-0002-6261-4230; Ando, Kunie/0000-0003-3822-175X; Houben, Sarah/0000-0002-9363-8016; Leroy, Karelle/0000-0002-8661-5262</t>
  </si>
  <si>
    <t>0001-6322</t>
  </si>
  <si>
    <t>1432-0533</t>
  </si>
  <si>
    <t>10.1007/s00401-020-02125-x</t>
  </si>
  <si>
    <t>WOS:000521567800011</t>
  </si>
  <si>
    <t>Upadhaya, AR; Lungrin, I; Yamaguchi, H; Fandrich, M; Thal, DR</t>
  </si>
  <si>
    <t>Upadhaya, Ajeet Rijal; Lungrin, Irina; Yamaguchi, Haruyasu; Faendrich, Marcus; Thal, Dietmar Rudolf</t>
  </si>
  <si>
    <t>High-molecular weight A beta oligomers and protofibrils are the predominant A beta species in the native soluble protein fraction of the AD brain</t>
  </si>
  <si>
    <t>10.1111/j.1582-4934.2011.01306.x</t>
  </si>
  <si>
    <t>WOS:000299633700008</t>
  </si>
  <si>
    <t>Lessard, E; Rennie, K; Haqqani, A; Ling, BB; Whitfield, J; Paradis, A; Araujo, J; Yoganathan, N; Gillard, J; Stanimirovic, D; Chakravarthy, B</t>
  </si>
  <si>
    <t>Lessard, Etienne; Rennie, Kerry; Haqqani, Arsalan; Ling, Binbing; Whitfield, James; Paradis, Andrea; Araujo, Joseph; Yoganathan, Nathan; Gillard, John; Stanimirovic, Danica; Chakravarthy, Balu</t>
  </si>
  <si>
    <t>Pharmacokinetics and Pharmacodynamic Effect of a Blood-Brain Barrier-Crossing Fusion Protein Therapeutic for Alzheimer's Disease in Rat and Dog</t>
  </si>
  <si>
    <t>PHARMACEUTICAL RESEARCH</t>
  </si>
  <si>
    <t>0724-8741</t>
  </si>
  <si>
    <t>1573-904X</t>
  </si>
  <si>
    <t>10.1007/s11095-022-03285-z</t>
  </si>
  <si>
    <t>JUN 2022</t>
  </si>
  <si>
    <t>WOS:000811416800001</t>
  </si>
  <si>
    <t>Liang, T; Zhang, Y; Wu, SY; Chen, QJ; Wang, L</t>
  </si>
  <si>
    <t>Liang, Tao; Zhang, Yang; Wu, Suyuan; Chen, Qingjie; Wang, Lin</t>
  </si>
  <si>
    <t>The Role of NLRP3 Inflammasome in Alzheimer's Disease and Potential Therapeutic Targets</t>
  </si>
  <si>
    <t>FRONTIERS IN PHARMACOLOGY</t>
  </si>
  <si>
    <t>Chen, Qingjie/S-5062-2019</t>
  </si>
  <si>
    <t>Chen, Qingjie/0000-0003-4699-5018</t>
  </si>
  <si>
    <t>1663-9812</t>
  </si>
  <si>
    <t>FEB 16</t>
  </si>
  <si>
    <t>10.3389/fphar.2022.845185</t>
  </si>
  <si>
    <t>WOS:000764152000001</t>
  </si>
  <si>
    <t>Jafarzadeh, J; Payahoo, L; Yousefi, M; Barzegar, A</t>
  </si>
  <si>
    <t>Jafarzadeh, Jaber; Payahoo, Laleh; Yousefi, Mohammad; Barzegar, Ali</t>
  </si>
  <si>
    <t>The comprehensive mechanistic insight into the effects of vitamin D on dementia - a review</t>
  </si>
  <si>
    <t>NUTRITION &amp; FOOD SCIENCE</t>
  </si>
  <si>
    <t>barzegar, ali/AAD-9344-2022; Yousefi, Mohammad/R-8858-2016</t>
  </si>
  <si>
    <t>Yousefi, Mohammad/0000-0002-6976-7280</t>
  </si>
  <si>
    <t>0034-6659</t>
  </si>
  <si>
    <t>1758-6917</t>
  </si>
  <si>
    <t>APR 28</t>
  </si>
  <si>
    <t>10.1108/NFS-08-2021-0256</t>
  </si>
  <si>
    <t>NOV 2021</t>
  </si>
  <si>
    <t>WOS:000720938600001</t>
  </si>
  <si>
    <t>Lee, HR; Park, SY; Kim, HY; Shin, HK; Lee, WS; Rhim, BY; Hong, KW; Kim, CD</t>
  </si>
  <si>
    <t>Lee, Hye Rin; Park, So Youn; Kim, Hye Young; Shin, Hwa Kyoung; Lee, Won Suk; Rhim, Byung Yong; Hong, Ki Whan; Kim, Chi Dae</t>
  </si>
  <si>
    <t>Protection by cilostazol against amyloid-beta(1-40)-induced suppression of viability and neurite elongation through activation of CK2 alpha in HT22 mouse hippocampal cells</t>
  </si>
  <si>
    <t>10.1002/jnr.23037</t>
  </si>
  <si>
    <t>WOS:000304870800007</t>
  </si>
  <si>
    <t>Steward, CE; Venkatraman, VK; Lui, E; Malpas, CB; Ellis, KA; Cyarto, EV; Vivash, L; O'Brien, TJ; Velakoulis, D; Ames, D; Masters, CL; Lautenschlager, NT; Bammer, R; Desmond, PM</t>
  </si>
  <si>
    <t>Steward, Christopher E.; Venkatraman, Vijay K.; Lui, Elaine; Malpas, Charles B.; Ellis, Kathryn A.; Cyarto, Elizabeth V.; Vivash, Lucy; O'Brien, Terence J.; Velakoulis, Dennis; Ames, David; Masters, Colin L.; Lautenschlager, Nicola T.; Bammer, Roland; Desmond, Patricia M.</t>
  </si>
  <si>
    <t>Assessment of the DTI-ALPS Parameter Along the Perivascular Space in Older Adults at Risk of Dementia</t>
  </si>
  <si>
    <t>JOURNAL OF NEUROIMAGING</t>
  </si>
  <si>
    <t>O'Brien, Terence/AAU-5525-2021; O'Brien, Terence/L-8102-2013; Desmond, Patricia/D-1966-2014</t>
  </si>
  <si>
    <t>O'Brien, Terence/0000-0002-7198-8621; Malpas, Charles/0000-0003-0534-3718; Lautenschlager, Nicola/0000-0003-4850-7794; Vivash, Lucy/0000-0002-1182-0907; Desmond, Patricia/0000-0002-4803-6323</t>
  </si>
  <si>
    <t>1051-2284</t>
  </si>
  <si>
    <t>1552-6569</t>
  </si>
  <si>
    <t>10.1111/jon.12837</t>
  </si>
  <si>
    <t>FEB 2021</t>
  </si>
  <si>
    <t>WOS:000615954900001</t>
  </si>
  <si>
    <t>Tamamizu-Kato, S; Cohen, JK; Drake, CB; Kosaraju, MG; Drury, J; Narayanaswami, V</t>
  </si>
  <si>
    <t>Tamamizu-Kato, Shiori; Cohen, Jenny K.; Drake, Carolyn B.; Kosaraju, Malathi G.; Drury, Jessica; Narayanaswami, Vasanthy</t>
  </si>
  <si>
    <t>Interaction with amyloid ss peptide compromises the lipid binding function of apolipoprotein E</t>
  </si>
  <si>
    <t>MAY 6</t>
  </si>
  <si>
    <t>10.1021/bi702097s</t>
  </si>
  <si>
    <t>WOS:000255429200016</t>
  </si>
  <si>
    <t>Ndung'u, M; Hartig, W; Wegner, F; Mwenda, JM; Low, RWC; Akinyemi, RO; Kalaria, RN</t>
  </si>
  <si>
    <t>Ndung'u, M.; Haertig, W.; Wegner, F.; Mwenda, J. M.; Low, R. W. C.; Akinyemi, R. O.; Kalaria, R. N.</t>
  </si>
  <si>
    <t>Cerebral amyloid beta(42) deposits and microvascular pathology in ageing baboons</t>
  </si>
  <si>
    <t>Kalaria, Raj/AAX-2630-2020; Akinyemi, Rufus/X-2370-2019</t>
  </si>
  <si>
    <t>Akinyemi, Rufus/0000-0001-5286-428X</t>
  </si>
  <si>
    <t>10.1111/j.1365-2990.2011.01246.x</t>
  </si>
  <si>
    <t>WOS:000306130500007</t>
  </si>
  <si>
    <t>Kivisakk, P; Carlyle, BC; Sweeney, T; Quinn, JP; Ramirez, CE; Trombetta, BA; Mendes, M; Brock, M; Rubel, C; Czerkowicz, J; Graham, D; Arnold, SE</t>
  </si>
  <si>
    <t>Kivisakk, Pia; Carlyle, Becky C.; Sweeney, Thadryan; Quinn, James P.; Ramirez, Christopher E.; Trombetta, Bianca A.; Mendes, Muriel; Brock, Mary; Rubel, Carrie; Czerkowicz, Julie; Graham, Danielle; Arnold, Steven E.</t>
  </si>
  <si>
    <t>Increased levels of the synaptic proteins PSD-95, SNAP-25, and neurogranin in the cerebrospinal fluid of patients with Alzheimer's disease</t>
  </si>
  <si>
    <t>Trombetta, Bianca/0000-0001-7501-0666</t>
  </si>
  <si>
    <t>APR 23</t>
  </si>
  <si>
    <t>10.1186/s13195-022-01002-x</t>
  </si>
  <si>
    <t>WOS:000785939900001</t>
  </si>
  <si>
    <t>Caragounis, A; Du, T; Fi, GF; Laughton, KM; Volitakis, I; Sharples, RA; Cherny, RA; Masters, CL; Drew, SC; Hill, AF; Li, QX; Crouch, PJ; Barnham, KJ; White, AR</t>
  </si>
  <si>
    <t>Caragounis, Aphrodite; Du, Tai; Filiz, Gulay; Laughton, Katrina M.; Volitakis, Irene; Sharples, Robyn A.; Cherny, Robert A.; Masters, Colin L.; Drew, Simon C.; Hill, Andrew F.; Li, Qiao-Xin; Crouch, Peter J.; Barnham, Kevin J.; White, Anthony R.</t>
  </si>
  <si>
    <t>Differential modulation of Alzheimer's disease amyloid beta-peptide accumulation by diverse classes of metal ligands</t>
  </si>
  <si>
    <t>Drew, Simon/ABB-8102-2021; Hill, Andrew/GZL-4124-2022; Hill, Andrew F./AAH-2854-2020; Hill, Andrew F/B-4527-2009; White, Anthony/P-5596-2016</t>
  </si>
  <si>
    <t>Drew, Simon/0000-0002-1459-9865; Hill, Andrew/0000-0001-5581-2354; Hill, Andrew F./0000-0001-5581-2354; Hill, Andrew F/0000-0001-5581-2354; Volitakis, Irene/0000-0003-0766-817X; White, Anthony/0000-0003-1802-9891; Crouch, Peter/0000-0002-7777-4747</t>
  </si>
  <si>
    <t>NOV 1</t>
  </si>
  <si>
    <t>10.1042/BJ20070579</t>
  </si>
  <si>
    <t>WOS:000250612500012</t>
  </si>
  <si>
    <t>Ohm, DT; Fought, AJ; Martersteck, A; Coventry, C; Sridhar, J; Gefen, T; Weintraub, S; Bigio, E; Mesulam, MM; Rogalski, E; Geula, C</t>
  </si>
  <si>
    <t>Ohm, Daniel T.; Fought, Angela J.; Martersteck, Adam; Coventry, Christina; Sridhar, Jaiashre; Gefen, Tamar; Weintraub, Sandra; Bigio, Eileen; Mesulam, M-Marsel; Rogalski, Emily; Geula, Changiz</t>
  </si>
  <si>
    <t>Accumulation of neurofibrillary tangles and activated microglia is associated with lower neuron densities in the aphasic variant of Alzheimer's disease</t>
  </si>
  <si>
    <t>Ohm, Daniel/0000-0002-7930-5434</t>
  </si>
  <si>
    <t>e12902</t>
  </si>
  <si>
    <t>10.1111/bpa.12902</t>
  </si>
  <si>
    <t>NOV 2020</t>
  </si>
  <si>
    <t>WOS:000585310100001</t>
  </si>
  <si>
    <t>Leon, R; Garcia, AG; Marco-Contelles, J</t>
  </si>
  <si>
    <t>Leon, Rafael; Garcia, Antonio G.; Marco-Contelles, Jose</t>
  </si>
  <si>
    <t>Recent advances in the multitarget-directed ligands approach for the treatment of Alzheimer's disease</t>
  </si>
  <si>
    <t>MEDICINAL RESEARCH REVIEWS</t>
  </si>
  <si>
    <t>León, Rafael/AAE-4139-2019; GARCIA, ANTONIO G/E-9961-2018; León, Rafael/A-6997-2012</t>
  </si>
  <si>
    <t>León, Rafael/0000-0003-4017-5756; GARCIA, ANTONIO G/0000-0002-6517-3565; León, Rafael/0000-0003-4017-5756</t>
  </si>
  <si>
    <t>0198-6325</t>
  </si>
  <si>
    <t>1098-1128</t>
  </si>
  <si>
    <t>10.1002/med.20248</t>
  </si>
  <si>
    <t>WOS:000312556400006</t>
  </si>
  <si>
    <t>Doustar, J; Torbati, T; Black, KL; Koronyo, Y; Koronyo-Hamaoui, M</t>
  </si>
  <si>
    <t>Doustar, Jonah; Torbati, Tania; Black, Keith L.; Koronyo, Yosef; Koronyo-Hamaoui, Maya</t>
  </si>
  <si>
    <t>Optical Coherence Tomography in Alzheimer's Disease and Other Neurodegenerative Diseases</t>
  </si>
  <si>
    <t>Koronyo-Hamaoui, Maya/AAG-2040-2021</t>
  </si>
  <si>
    <t>Koronyo-Hamaoui, Maya/0000-0003-2864-8442; Black, Keith/0000-0002-0546-4934</t>
  </si>
  <si>
    <t>DEC 19</t>
  </si>
  <si>
    <t>10.3389/fneur.2017.00701</t>
  </si>
  <si>
    <t>WOS:000418294400001</t>
  </si>
  <si>
    <t>Liu, YY; Liu, ZY; Wei, MY; Hu, MX; Yue, KX; Bi, RB; Zhai, S; Pi, ZF; Song, FR; Liu, ZQ</t>
  </si>
  <si>
    <t>Liu, Yuanyuan; Liu, Zhongying; Wei, Mengying; Hu, Mingxin; Yue, Kexin; Bi, Rongbing; Zhai, Shan; Pi, Zifeng; Song, Fengrui; Liu, Zhiqiang</t>
  </si>
  <si>
    <t>Pharmacodynamic and urinary metabolomics studies on the mechanism of Schisandra polysaccharide in the treatment of Alzheimer's disease</t>
  </si>
  <si>
    <t>FOOD &amp; FUNCTION</t>
  </si>
  <si>
    <t>liu, yuanyuan/GWZ-5838-2022</t>
  </si>
  <si>
    <t>2042-6496</t>
  </si>
  <si>
    <t>2042-650X</t>
  </si>
  <si>
    <t>JAN 1</t>
  </si>
  <si>
    <t>10.1039/c8fo02067a</t>
  </si>
  <si>
    <t>WOS:000457327800038</t>
  </si>
  <si>
    <t>Strickland, SL; Morel, H; Prusinski, C; Allen, M; Patel, TA; Carrasquillo, MM; Conway, OJ; Lincoln, SJ; Reddy, JS; Nguyen, T; Malphrus, KG; Soto, AI; Walton, RL; Crook, JE; Murray, ME; Boeve, BF; Petersen, RC; Lucas, JA; Ferman, TJ; Uitti, RJ; Wszolek, ZK; Ross, OA; Graff-Radford, NR; Dickson, DW; Ertekin-Taner, N</t>
  </si>
  <si>
    <t>Strickland, Samantha L.; Morel, Helene; Prusinski, Christian; Allen, Mariet; Patel, Tulsi A.; Carrasquillo, Minerva M.; Conway, Olivia J.; Lincoln, Sarah J.; Reddy, Joseph S.; Nguyen, Thuy; Malphrus, Kimberly G.; Soto, Alexandra I.; Walton, Ronald L.; Crook, Julia E.; Murray, Melissa E.; Boeve, Bradley F.; Petersen, Ronald C.; Lucas, John A.; Ferman, Tanis J.; Uitti, Ryan J.; Wszolek, Zbigniew K.; Ross, Owen A.; Graff-Radford, Neill R.; Dickson, Dennis W.; Ertekin-Taner, Nilufer</t>
  </si>
  <si>
    <t>Association ofABI3andPLCG2missense variants with disease risk and neuropathology in Lewy body disease and progressive supranuclear palsy</t>
  </si>
  <si>
    <t>ACTA NEUROPATHOLOGICA COMMUNICATIONS</t>
  </si>
  <si>
    <t>Murray, Melissa E/C-2763-2015</t>
  </si>
  <si>
    <t>Murray, Melissa E/0000-0001-7379-2545; Patel, Tulsi/0000-0002-2797-1443</t>
  </si>
  <si>
    <t>2051-5960</t>
  </si>
  <si>
    <t>OCT 22</t>
  </si>
  <si>
    <t>10.1186/s40478-020-01050-0</t>
  </si>
  <si>
    <t>WOS:000580995600001</t>
  </si>
  <si>
    <t>Ghaffari, M; Sanadgol, N; Abdollahi, M</t>
  </si>
  <si>
    <t>Ghaffari, Maryam; Sanadgol, Nima; Abdollahi, Mohammad</t>
  </si>
  <si>
    <t>A Systematic Review of Current Progresses in the Nucleic Acid-Based Therapies for Neurodegeneration with Implications for Alzheimer's Disease</t>
  </si>
  <si>
    <t>MINI-REVIEWS IN MEDICINAL CHEMISTRY</t>
  </si>
  <si>
    <t>Sanadgol, Nima/Q-1128-2018; Abdollahi, Mohammad/B-9232-2008</t>
  </si>
  <si>
    <t>Sanadgol, Nima/0000-0002-4509-5336; Abdollahi, Mohammad/0000-0003-0123-1209</t>
  </si>
  <si>
    <t>1389-5575</t>
  </si>
  <si>
    <t>1875-5607</t>
  </si>
  <si>
    <t>10.2174/1389557520666200513122357</t>
  </si>
  <si>
    <t>WOS:000581711100004</t>
  </si>
  <si>
    <t>Koch, K; Weldle, N; Baier, S; Buchter, C; Watjen, W</t>
  </si>
  <si>
    <t>Koch, Karoline; Weldle, Nora; Baier, Sabrina; Buechter, Christian; Waetjen, Wim</t>
  </si>
  <si>
    <t>Hibiscus sabdariffa L. extract prolongs lifespan and protects against amyloid-beta toxicity in Caenorhabditis elegans: involvement of the FoxO and Nrf2 orthologues DAF-16 and SKN-1</t>
  </si>
  <si>
    <t>EUROPEAN JOURNAL OF NUTRITION</t>
  </si>
  <si>
    <t>Wätjen, Wim/G-8339-2015; Wätjen, Wim/AAE-9018-2021</t>
  </si>
  <si>
    <t>1436-6207</t>
  </si>
  <si>
    <t>1436-6215</t>
  </si>
  <si>
    <t>10.1007/s00394-019-01894-w</t>
  </si>
  <si>
    <t>WOS:000512078900013</t>
  </si>
  <si>
    <t>Lleo, A; Irwin, DJ; Illan-Gala, I; McMillan, CT; Wolk, DA; Lee, EB; Van Deerlin, VM; Shaw, LM; Trojanowski, JQ; Grossman, M</t>
  </si>
  <si>
    <t>Lleo, Alberto; Irwin, David J.; Illan-Gala, Ignacio; McMillan, Corey T.; Wolk, David A.; Lee, Edward B.; Van Deerlin, Vivianna M.; Shaw, Leslie M.; Trojanowski, John Q.; Grossman, Murray</t>
  </si>
  <si>
    <t>A 2-Step Cerebrospinal Algorithm for the Selection of Frontotemporal Lobar Degeneration Subtypes</t>
  </si>
  <si>
    <t>JAMA NEUROLOGY</t>
  </si>
  <si>
    <t>Lee, Edward/AAU-8436-2021; Lleó, Alberto/K-5783-2019</t>
  </si>
  <si>
    <t>Illan-Gala, Ignacio/0000-0002-5418-2052; Irwin, David/0000-0002-5599-5098</t>
  </si>
  <si>
    <t>2168-6149</t>
  </si>
  <si>
    <t>2168-6157</t>
  </si>
  <si>
    <t>10.1001/jamaneurol.2018.0118</t>
  </si>
  <si>
    <t>WOS:000434840800015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</si>
</sst>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72" width="8.0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</row>
    <row r="2" ht="12.75" customHeight="1">
      <c r="A2" s="1" t="s">
        <v>72</v>
      </c>
      <c r="B2" s="1" t="s">
        <v>73</v>
      </c>
      <c r="C2" s="1" t="s">
        <v>74</v>
      </c>
      <c r="D2" s="1" t="s">
        <v>74</v>
      </c>
      <c r="E2" s="1" t="s">
        <v>74</v>
      </c>
      <c r="F2" s="1" t="s">
        <v>75</v>
      </c>
      <c r="G2" s="1" t="s">
        <v>74</v>
      </c>
      <c r="H2" s="1" t="s">
        <v>74</v>
      </c>
      <c r="I2" s="1" t="s">
        <v>76</v>
      </c>
      <c r="J2" s="1" t="s">
        <v>77</v>
      </c>
      <c r="K2" s="1" t="s">
        <v>74</v>
      </c>
      <c r="L2" s="1" t="s">
        <v>74</v>
      </c>
      <c r="M2" s="1" t="s">
        <v>74</v>
      </c>
      <c r="N2" s="1" t="s">
        <v>74</v>
      </c>
      <c r="O2" s="1" t="s">
        <v>74</v>
      </c>
      <c r="P2" s="1" t="s">
        <v>74</v>
      </c>
      <c r="Q2" s="1" t="s">
        <v>74</v>
      </c>
      <c r="R2" s="1" t="s">
        <v>74</v>
      </c>
      <c r="S2" s="1" t="s">
        <v>74</v>
      </c>
      <c r="T2" s="1" t="s">
        <v>74</v>
      </c>
      <c r="U2" s="1" t="s">
        <v>74</v>
      </c>
      <c r="V2" s="1" t="s">
        <v>74</v>
      </c>
      <c r="W2" s="1" t="s">
        <v>74</v>
      </c>
      <c r="X2" s="1" t="s">
        <v>74</v>
      </c>
      <c r="Y2" s="1" t="s">
        <v>74</v>
      </c>
      <c r="Z2" s="1" t="s">
        <v>74</v>
      </c>
      <c r="AA2" s="1" t="s">
        <v>78</v>
      </c>
      <c r="AB2" s="1" t="s">
        <v>74</v>
      </c>
      <c r="AC2" s="1" t="s">
        <v>74</v>
      </c>
      <c r="AD2" s="1" t="s">
        <v>74</v>
      </c>
      <c r="AE2" s="1" t="s">
        <v>74</v>
      </c>
      <c r="AF2" s="1" t="s">
        <v>74</v>
      </c>
      <c r="AG2" s="1" t="s">
        <v>74</v>
      </c>
      <c r="AH2" s="1" t="s">
        <v>74</v>
      </c>
      <c r="AI2" s="1" t="s">
        <v>74</v>
      </c>
      <c r="AJ2" s="1" t="s">
        <v>74</v>
      </c>
      <c r="AK2" s="1" t="s">
        <v>74</v>
      </c>
      <c r="AL2" s="1" t="s">
        <v>74</v>
      </c>
      <c r="AM2" s="1" t="s">
        <v>74</v>
      </c>
      <c r="AN2" s="1" t="s">
        <v>74</v>
      </c>
      <c r="AO2" s="1" t="s">
        <v>79</v>
      </c>
      <c r="AP2" s="1" t="s">
        <v>80</v>
      </c>
      <c r="AQ2" s="1" t="s">
        <v>74</v>
      </c>
      <c r="AR2" s="1" t="s">
        <v>74</v>
      </c>
      <c r="AS2" s="1" t="s">
        <v>74</v>
      </c>
      <c r="AT2" s="1" t="s">
        <v>81</v>
      </c>
      <c r="AU2" s="1">
        <v>2016.0</v>
      </c>
      <c r="AV2" s="1">
        <v>57.0</v>
      </c>
      <c r="AW2" s="1" t="s">
        <v>74</v>
      </c>
      <c r="AX2" s="1" t="s">
        <v>74</v>
      </c>
      <c r="AY2" s="1">
        <v>2.0</v>
      </c>
      <c r="AZ2" s="1" t="s">
        <v>74</v>
      </c>
      <c r="BA2" s="1">
        <v>17.0</v>
      </c>
      <c r="BB2" s="1" t="s">
        <v>74</v>
      </c>
      <c r="BC2" s="1" t="s">
        <v>74</v>
      </c>
      <c r="BD2" s="1" t="s">
        <v>74</v>
      </c>
      <c r="BE2" s="1" t="s">
        <v>74</v>
      </c>
      <c r="BF2" s="1" t="s">
        <v>74</v>
      </c>
      <c r="BG2" s="1" t="s">
        <v>74</v>
      </c>
      <c r="BH2" s="1" t="s">
        <v>74</v>
      </c>
      <c r="BI2" s="1" t="s">
        <v>74</v>
      </c>
      <c r="BJ2" s="1" t="s">
        <v>74</v>
      </c>
      <c r="BK2" s="1" t="s">
        <v>74</v>
      </c>
      <c r="BL2" s="1" t="s">
        <v>74</v>
      </c>
      <c r="BM2" s="1" t="s">
        <v>74</v>
      </c>
      <c r="BN2" s="1" t="s">
        <v>74</v>
      </c>
      <c r="BO2" s="1" t="s">
        <v>74</v>
      </c>
      <c r="BP2" s="1" t="s">
        <v>74</v>
      </c>
      <c r="BQ2" s="1" t="s">
        <v>74</v>
      </c>
      <c r="BR2" s="1" t="s">
        <v>74</v>
      </c>
      <c r="BS2" s="1" t="s">
        <v>82</v>
      </c>
      <c r="BT2" s="1" t="str">
        <f>HYPERLINK("https%3A%2F%2Fwww.webofscience.com%2Fwos%2Fwoscc%2Ffull-record%2FWOS:000442211000018","View Full Record in Web of Science")</f>
        <v>View Full Record in Web of Science</v>
      </c>
    </row>
    <row r="3" ht="12.75" customHeight="1">
      <c r="A3" s="1" t="s">
        <v>72</v>
      </c>
      <c r="B3" s="1" t="s">
        <v>83</v>
      </c>
      <c r="C3" s="1" t="s">
        <v>74</v>
      </c>
      <c r="D3" s="1" t="s">
        <v>74</v>
      </c>
      <c r="E3" s="1" t="s">
        <v>74</v>
      </c>
      <c r="F3" s="1" t="s">
        <v>84</v>
      </c>
      <c r="G3" s="1" t="s">
        <v>74</v>
      </c>
      <c r="H3" s="1" t="s">
        <v>74</v>
      </c>
      <c r="I3" s="1" t="s">
        <v>85</v>
      </c>
      <c r="J3" s="1" t="s">
        <v>86</v>
      </c>
      <c r="K3" s="1" t="s">
        <v>74</v>
      </c>
      <c r="L3" s="1" t="s">
        <v>74</v>
      </c>
      <c r="M3" s="1" t="s">
        <v>74</v>
      </c>
      <c r="N3" s="1" t="s">
        <v>74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74</v>
      </c>
      <c r="T3" s="1" t="s">
        <v>74</v>
      </c>
      <c r="U3" s="1" t="s">
        <v>74</v>
      </c>
      <c r="V3" s="1" t="s">
        <v>74</v>
      </c>
      <c r="W3" s="1" t="s">
        <v>74</v>
      </c>
      <c r="X3" s="1" t="s">
        <v>74</v>
      </c>
      <c r="Y3" s="1" t="s">
        <v>74</v>
      </c>
      <c r="Z3" s="1" t="s">
        <v>74</v>
      </c>
      <c r="AA3" s="1" t="s">
        <v>91</v>
      </c>
      <c r="AB3" s="1" t="s">
        <v>92</v>
      </c>
      <c r="AC3" s="1" t="s">
        <v>74</v>
      </c>
      <c r="AD3" s="1" t="s">
        <v>74</v>
      </c>
      <c r="AE3" s="1" t="s">
        <v>74</v>
      </c>
      <c r="AF3" s="1" t="s">
        <v>74</v>
      </c>
      <c r="AG3" s="1" t="s">
        <v>74</v>
      </c>
      <c r="AH3" s="1" t="s">
        <v>74</v>
      </c>
      <c r="AI3" s="1" t="s">
        <v>74</v>
      </c>
      <c r="AJ3" s="1" t="s">
        <v>74</v>
      </c>
      <c r="AK3" s="1" t="s">
        <v>74</v>
      </c>
      <c r="AL3" s="1" t="s">
        <v>74</v>
      </c>
      <c r="AM3" s="1" t="s">
        <v>74</v>
      </c>
      <c r="AN3" s="1" t="s">
        <v>74</v>
      </c>
      <c r="AO3" s="1" t="s">
        <v>93</v>
      </c>
      <c r="AP3" s="1" t="s">
        <v>74</v>
      </c>
      <c r="AQ3" s="1" t="s">
        <v>74</v>
      </c>
      <c r="AR3" s="1" t="s">
        <v>74</v>
      </c>
      <c r="AS3" s="1" t="s">
        <v>74</v>
      </c>
      <c r="AT3" s="1" t="s">
        <v>94</v>
      </c>
      <c r="AU3" s="1">
        <v>2017.0</v>
      </c>
      <c r="AV3" s="1">
        <v>254.0</v>
      </c>
      <c r="AW3" s="1" t="s">
        <v>74</v>
      </c>
      <c r="AX3" s="1" t="s">
        <v>74</v>
      </c>
      <c r="AY3" s="1" t="s">
        <v>74</v>
      </c>
      <c r="AZ3" s="1" t="s">
        <v>74</v>
      </c>
      <c r="BA3" s="1">
        <v>345.0</v>
      </c>
      <c r="BB3" s="1" t="s">
        <v>74</v>
      </c>
      <c r="BC3" s="1" t="s">
        <v>74</v>
      </c>
      <c r="BD3" s="1" t="s">
        <v>74</v>
      </c>
      <c r="BE3" s="1" t="s">
        <v>74</v>
      </c>
      <c r="BF3" s="1" t="s">
        <v>74</v>
      </c>
      <c r="BG3" s="1" t="s">
        <v>74</v>
      </c>
      <c r="BH3" s="1" t="s">
        <v>74</v>
      </c>
      <c r="BI3" s="1" t="s">
        <v>74</v>
      </c>
      <c r="BJ3" s="1" t="s">
        <v>74</v>
      </c>
      <c r="BK3" s="1" t="s">
        <v>74</v>
      </c>
      <c r="BL3" s="1" t="s">
        <v>74</v>
      </c>
      <c r="BM3" s="1" t="s">
        <v>74</v>
      </c>
      <c r="BN3" s="1" t="s">
        <v>74</v>
      </c>
      <c r="BO3" s="1" t="s">
        <v>74</v>
      </c>
      <c r="BP3" s="1" t="s">
        <v>74</v>
      </c>
      <c r="BQ3" s="1" t="s">
        <v>74</v>
      </c>
      <c r="BR3" s="1" t="s">
        <v>74</v>
      </c>
      <c r="BS3" s="1" t="s">
        <v>95</v>
      </c>
      <c r="BT3" s="1" t="str">
        <f>HYPERLINK("https%3A%2F%2Fwww.webofscience.com%2Fwos%2Fwoscc%2Ffull-record%2FWOS:000429525604030","View Full Record in Web of Science")</f>
        <v>View Full Record in Web of Science</v>
      </c>
    </row>
    <row r="4" ht="12.75" customHeight="1">
      <c r="A4" s="1" t="s">
        <v>72</v>
      </c>
      <c r="B4" s="1" t="s">
        <v>96</v>
      </c>
      <c r="C4" s="1" t="s">
        <v>74</v>
      </c>
      <c r="D4" s="1" t="s">
        <v>74</v>
      </c>
      <c r="E4" s="1" t="s">
        <v>74</v>
      </c>
      <c r="F4" s="1" t="s">
        <v>97</v>
      </c>
      <c r="G4" s="1" t="s">
        <v>74</v>
      </c>
      <c r="H4" s="1" t="s">
        <v>74</v>
      </c>
      <c r="I4" s="1" t="s">
        <v>98</v>
      </c>
      <c r="J4" s="1" t="s">
        <v>86</v>
      </c>
      <c r="K4" s="1" t="s">
        <v>74</v>
      </c>
      <c r="L4" s="1" t="s">
        <v>74</v>
      </c>
      <c r="M4" s="1" t="s">
        <v>74</v>
      </c>
      <c r="N4" s="1" t="s">
        <v>74</v>
      </c>
      <c r="O4" s="1" t="s">
        <v>74</v>
      </c>
      <c r="P4" s="1" t="s">
        <v>74</v>
      </c>
      <c r="Q4" s="1" t="s">
        <v>74</v>
      </c>
      <c r="R4" s="1" t="s">
        <v>74</v>
      </c>
      <c r="S4" s="1" t="s">
        <v>74</v>
      </c>
      <c r="T4" s="1" t="s">
        <v>74</v>
      </c>
      <c r="U4" s="1" t="s">
        <v>74</v>
      </c>
      <c r="V4" s="1" t="s">
        <v>74</v>
      </c>
      <c r="W4" s="1" t="s">
        <v>74</v>
      </c>
      <c r="X4" s="1" t="s">
        <v>74</v>
      </c>
      <c r="Y4" s="1" t="s">
        <v>74</v>
      </c>
      <c r="Z4" s="1" t="s">
        <v>74</v>
      </c>
      <c r="AA4" s="1" t="s">
        <v>99</v>
      </c>
      <c r="AB4" s="1" t="s">
        <v>100</v>
      </c>
      <c r="AC4" s="1" t="s">
        <v>74</v>
      </c>
      <c r="AD4" s="1" t="s">
        <v>74</v>
      </c>
      <c r="AE4" s="1" t="s">
        <v>74</v>
      </c>
      <c r="AF4" s="1" t="s">
        <v>74</v>
      </c>
      <c r="AG4" s="1" t="s">
        <v>74</v>
      </c>
      <c r="AH4" s="1" t="s">
        <v>74</v>
      </c>
      <c r="AI4" s="1" t="s">
        <v>74</v>
      </c>
      <c r="AJ4" s="1" t="s">
        <v>74</v>
      </c>
      <c r="AK4" s="1" t="s">
        <v>74</v>
      </c>
      <c r="AL4" s="1" t="s">
        <v>74</v>
      </c>
      <c r="AM4" s="1" t="s">
        <v>74</v>
      </c>
      <c r="AN4" s="1" t="s">
        <v>74</v>
      </c>
      <c r="AO4" s="1" t="s">
        <v>93</v>
      </c>
      <c r="AP4" s="1" t="s">
        <v>74</v>
      </c>
      <c r="AQ4" s="1" t="s">
        <v>74</v>
      </c>
      <c r="AR4" s="1" t="s">
        <v>74</v>
      </c>
      <c r="AS4" s="1" t="s">
        <v>74</v>
      </c>
      <c r="AT4" s="1" t="s">
        <v>101</v>
      </c>
      <c r="AU4" s="1">
        <v>2006.0</v>
      </c>
      <c r="AV4" s="1">
        <v>232.0</v>
      </c>
      <c r="AW4" s="1" t="s">
        <v>74</v>
      </c>
      <c r="AX4" s="1" t="s">
        <v>74</v>
      </c>
      <c r="AY4" s="1" t="s">
        <v>74</v>
      </c>
      <c r="AZ4" s="1" t="s">
        <v>74</v>
      </c>
      <c r="BA4" s="1" t="s">
        <v>102</v>
      </c>
      <c r="BB4" s="1">
        <v>846.0</v>
      </c>
      <c r="BC4" s="1">
        <v>846.0</v>
      </c>
      <c r="BD4" s="1" t="s">
        <v>74</v>
      </c>
      <c r="BE4" s="1" t="s">
        <v>74</v>
      </c>
      <c r="BF4" s="1" t="s">
        <v>74</v>
      </c>
      <c r="BG4" s="1" t="s">
        <v>74</v>
      </c>
      <c r="BH4" s="1" t="s">
        <v>74</v>
      </c>
      <c r="BI4" s="1" t="s">
        <v>74</v>
      </c>
      <c r="BJ4" s="1" t="s">
        <v>74</v>
      </c>
      <c r="BK4" s="1" t="s">
        <v>74</v>
      </c>
      <c r="BL4" s="1" t="s">
        <v>74</v>
      </c>
      <c r="BM4" s="1" t="s">
        <v>74</v>
      </c>
      <c r="BN4" s="1" t="s">
        <v>74</v>
      </c>
      <c r="BO4" s="1" t="s">
        <v>74</v>
      </c>
      <c r="BP4" s="1" t="s">
        <v>74</v>
      </c>
      <c r="BQ4" s="1" t="s">
        <v>74</v>
      </c>
      <c r="BR4" s="1" t="s">
        <v>74</v>
      </c>
      <c r="BS4" s="1" t="s">
        <v>103</v>
      </c>
      <c r="BT4" s="1" t="str">
        <f>HYPERLINK("https%3A%2F%2Fwww.webofscience.com%2Fwos%2Fwoscc%2Ffull-record%2FWOS:000207781600749","View Full Record in Web of Science")</f>
        <v>View Full Record in Web of Science</v>
      </c>
    </row>
    <row r="5" ht="12.75" customHeight="1">
      <c r="A5" s="1" t="s">
        <v>72</v>
      </c>
      <c r="B5" s="1" t="s">
        <v>104</v>
      </c>
      <c r="C5" s="1" t="s">
        <v>74</v>
      </c>
      <c r="D5" s="1" t="s">
        <v>74</v>
      </c>
      <c r="E5" s="1" t="s">
        <v>74</v>
      </c>
      <c r="F5" s="1" t="s">
        <v>105</v>
      </c>
      <c r="G5" s="1" t="s">
        <v>74</v>
      </c>
      <c r="H5" s="1" t="s">
        <v>74</v>
      </c>
      <c r="I5" s="1" t="s">
        <v>106</v>
      </c>
      <c r="J5" s="1" t="s">
        <v>86</v>
      </c>
      <c r="K5" s="1" t="s">
        <v>74</v>
      </c>
      <c r="L5" s="1" t="s">
        <v>74</v>
      </c>
      <c r="M5" s="1" t="s">
        <v>74</v>
      </c>
      <c r="N5" s="1" t="s">
        <v>74</v>
      </c>
      <c r="O5" s="1" t="s">
        <v>74</v>
      </c>
      <c r="P5" s="1" t="s">
        <v>74</v>
      </c>
      <c r="Q5" s="1" t="s">
        <v>74</v>
      </c>
      <c r="R5" s="1" t="s">
        <v>74</v>
      </c>
      <c r="S5" s="1" t="s">
        <v>74</v>
      </c>
      <c r="T5" s="1" t="s">
        <v>74</v>
      </c>
      <c r="U5" s="1" t="s">
        <v>74</v>
      </c>
      <c r="V5" s="1" t="s">
        <v>74</v>
      </c>
      <c r="W5" s="1" t="s">
        <v>74</v>
      </c>
      <c r="X5" s="1" t="s">
        <v>74</v>
      </c>
      <c r="Y5" s="1" t="s">
        <v>74</v>
      </c>
      <c r="Z5" s="1" t="s">
        <v>74</v>
      </c>
      <c r="AA5" s="1" t="s">
        <v>107</v>
      </c>
      <c r="AB5" s="1" t="s">
        <v>108</v>
      </c>
      <c r="AC5" s="1" t="s">
        <v>74</v>
      </c>
      <c r="AD5" s="1" t="s">
        <v>74</v>
      </c>
      <c r="AE5" s="1" t="s">
        <v>74</v>
      </c>
      <c r="AF5" s="1" t="s">
        <v>74</v>
      </c>
      <c r="AG5" s="1" t="s">
        <v>74</v>
      </c>
      <c r="AH5" s="1" t="s">
        <v>74</v>
      </c>
      <c r="AI5" s="1" t="s">
        <v>74</v>
      </c>
      <c r="AJ5" s="1" t="s">
        <v>74</v>
      </c>
      <c r="AK5" s="1" t="s">
        <v>74</v>
      </c>
      <c r="AL5" s="1" t="s">
        <v>74</v>
      </c>
      <c r="AM5" s="1" t="s">
        <v>74</v>
      </c>
      <c r="AN5" s="1" t="s">
        <v>74</v>
      </c>
      <c r="AO5" s="1" t="s">
        <v>93</v>
      </c>
      <c r="AP5" s="1" t="s">
        <v>74</v>
      </c>
      <c r="AQ5" s="1" t="s">
        <v>74</v>
      </c>
      <c r="AR5" s="1" t="s">
        <v>74</v>
      </c>
      <c r="AS5" s="1" t="s">
        <v>74</v>
      </c>
      <c r="AT5" s="1" t="s">
        <v>109</v>
      </c>
      <c r="AU5" s="1">
        <v>2007.0</v>
      </c>
      <c r="AV5" s="1">
        <v>234.0</v>
      </c>
      <c r="AW5" s="1" t="s">
        <v>74</v>
      </c>
      <c r="AX5" s="1" t="s">
        <v>74</v>
      </c>
      <c r="AY5" s="1" t="s">
        <v>74</v>
      </c>
      <c r="AZ5" s="1" t="s">
        <v>74</v>
      </c>
      <c r="BA5" s="1" t="s">
        <v>110</v>
      </c>
      <c r="BB5" s="1" t="s">
        <v>74</v>
      </c>
      <c r="BC5" s="1" t="s">
        <v>74</v>
      </c>
      <c r="BD5" s="1" t="s">
        <v>74</v>
      </c>
      <c r="BE5" s="1" t="s">
        <v>74</v>
      </c>
      <c r="BF5" s="1" t="s">
        <v>74</v>
      </c>
      <c r="BG5" s="1" t="s">
        <v>74</v>
      </c>
      <c r="BH5" s="1" t="s">
        <v>74</v>
      </c>
      <c r="BI5" s="1" t="s">
        <v>74</v>
      </c>
      <c r="BJ5" s="1" t="s">
        <v>74</v>
      </c>
      <c r="BK5" s="1" t="s">
        <v>74</v>
      </c>
      <c r="BL5" s="1" t="s">
        <v>74</v>
      </c>
      <c r="BM5" s="1" t="s">
        <v>74</v>
      </c>
      <c r="BN5" s="1" t="s">
        <v>74</v>
      </c>
      <c r="BO5" s="1" t="s">
        <v>74</v>
      </c>
      <c r="BP5" s="1" t="s">
        <v>74</v>
      </c>
      <c r="BQ5" s="1" t="s">
        <v>74</v>
      </c>
      <c r="BR5" s="1" t="s">
        <v>74</v>
      </c>
      <c r="BS5" s="1" t="s">
        <v>111</v>
      </c>
      <c r="BT5" s="1" t="str">
        <f>HYPERLINK("https%3A%2F%2Fwww.webofscience.com%2Fwos%2Fwoscc%2Ffull-record%2FWOS:000207593900241","View Full Record in Web of Science")</f>
        <v>View Full Record in Web of Science</v>
      </c>
    </row>
    <row r="6" ht="12.75" customHeight="1">
      <c r="A6" s="1" t="s">
        <v>72</v>
      </c>
      <c r="B6" s="1" t="s">
        <v>112</v>
      </c>
      <c r="C6" s="1" t="s">
        <v>74</v>
      </c>
      <c r="D6" s="1" t="s">
        <v>74</v>
      </c>
      <c r="E6" s="1" t="s">
        <v>74</v>
      </c>
      <c r="F6" s="1" t="s">
        <v>112</v>
      </c>
      <c r="G6" s="1" t="s">
        <v>74</v>
      </c>
      <c r="H6" s="1" t="s">
        <v>74</v>
      </c>
      <c r="I6" s="1" t="s">
        <v>113</v>
      </c>
      <c r="J6" s="1" t="s">
        <v>114</v>
      </c>
      <c r="K6" s="1" t="s">
        <v>74</v>
      </c>
      <c r="L6" s="1" t="s">
        <v>74</v>
      </c>
      <c r="M6" s="1" t="s">
        <v>74</v>
      </c>
      <c r="N6" s="1" t="s">
        <v>74</v>
      </c>
      <c r="O6" s="1" t="s">
        <v>74</v>
      </c>
      <c r="P6" s="1" t="s">
        <v>74</v>
      </c>
      <c r="Q6" s="1" t="s">
        <v>74</v>
      </c>
      <c r="R6" s="1" t="s">
        <v>74</v>
      </c>
      <c r="S6" s="1" t="s">
        <v>74</v>
      </c>
      <c r="T6" s="1" t="s">
        <v>74</v>
      </c>
      <c r="U6" s="1" t="s">
        <v>74</v>
      </c>
      <c r="V6" s="1" t="s">
        <v>74</v>
      </c>
      <c r="W6" s="1" t="s">
        <v>74</v>
      </c>
      <c r="X6" s="1" t="s">
        <v>74</v>
      </c>
      <c r="Y6" s="1" t="s">
        <v>74</v>
      </c>
      <c r="Z6" s="1" t="s">
        <v>74</v>
      </c>
      <c r="AA6" s="1" t="s">
        <v>115</v>
      </c>
      <c r="AB6" s="1" t="s">
        <v>74</v>
      </c>
      <c r="AC6" s="1" t="s">
        <v>74</v>
      </c>
      <c r="AD6" s="1" t="s">
        <v>74</v>
      </c>
      <c r="AE6" s="1" t="s">
        <v>74</v>
      </c>
      <c r="AF6" s="1" t="s">
        <v>74</v>
      </c>
      <c r="AG6" s="1" t="s">
        <v>74</v>
      </c>
      <c r="AH6" s="1" t="s">
        <v>74</v>
      </c>
      <c r="AI6" s="1" t="s">
        <v>74</v>
      </c>
      <c r="AJ6" s="1" t="s">
        <v>74</v>
      </c>
      <c r="AK6" s="1" t="s">
        <v>74</v>
      </c>
      <c r="AL6" s="1" t="s">
        <v>74</v>
      </c>
      <c r="AM6" s="1" t="s">
        <v>74</v>
      </c>
      <c r="AN6" s="1" t="s">
        <v>74</v>
      </c>
      <c r="AO6" s="1" t="s">
        <v>116</v>
      </c>
      <c r="AP6" s="1" t="s">
        <v>74</v>
      </c>
      <c r="AQ6" s="1" t="s">
        <v>74</v>
      </c>
      <c r="AR6" s="1" t="s">
        <v>74</v>
      </c>
      <c r="AS6" s="1" t="s">
        <v>74</v>
      </c>
      <c r="AT6" s="1" t="s">
        <v>117</v>
      </c>
      <c r="AU6" s="1">
        <v>2002.0</v>
      </c>
      <c r="AV6" s="1">
        <v>81.0</v>
      </c>
      <c r="AW6" s="1" t="s">
        <v>74</v>
      </c>
      <c r="AX6" s="1" t="s">
        <v>74</v>
      </c>
      <c r="AY6" s="1">
        <v>1.0</v>
      </c>
      <c r="AZ6" s="1" t="s">
        <v>74</v>
      </c>
      <c r="BA6" s="1" t="s">
        <v>74</v>
      </c>
      <c r="BB6" s="1">
        <v>60.0</v>
      </c>
      <c r="BC6" s="1">
        <v>60.0</v>
      </c>
      <c r="BD6" s="1" t="s">
        <v>74</v>
      </c>
      <c r="BE6" s="1" t="s">
        <v>74</v>
      </c>
      <c r="BF6" s="1" t="s">
        <v>74</v>
      </c>
      <c r="BG6" s="1" t="s">
        <v>74</v>
      </c>
      <c r="BH6" s="1" t="s">
        <v>74</v>
      </c>
      <c r="BI6" s="1" t="s">
        <v>74</v>
      </c>
      <c r="BJ6" s="1" t="s">
        <v>74</v>
      </c>
      <c r="BK6" s="1" t="s">
        <v>74</v>
      </c>
      <c r="BL6" s="1" t="s">
        <v>74</v>
      </c>
      <c r="BM6" s="1" t="s">
        <v>74</v>
      </c>
      <c r="BN6" s="1" t="s">
        <v>74</v>
      </c>
      <c r="BO6" s="1" t="s">
        <v>74</v>
      </c>
      <c r="BP6" s="1" t="s">
        <v>74</v>
      </c>
      <c r="BQ6" s="1" t="s">
        <v>74</v>
      </c>
      <c r="BR6" s="1" t="s">
        <v>74</v>
      </c>
      <c r="BS6" s="1" t="s">
        <v>118</v>
      </c>
      <c r="BT6" s="1" t="str">
        <f>HYPERLINK("https%3A%2F%2Fwww.webofscience.com%2Fwos%2Fwoscc%2Ffull-record%2FWOS:000176829500188","View Full Record in Web of Science")</f>
        <v>View Full Record in Web of Science</v>
      </c>
    </row>
    <row r="7" ht="12.75" customHeight="1">
      <c r="A7" s="1" t="s">
        <v>72</v>
      </c>
      <c r="B7" s="1" t="s">
        <v>119</v>
      </c>
      <c r="C7" s="1" t="s">
        <v>74</v>
      </c>
      <c r="D7" s="1" t="s">
        <v>74</v>
      </c>
      <c r="E7" s="1" t="s">
        <v>74</v>
      </c>
      <c r="F7" s="1" t="s">
        <v>120</v>
      </c>
      <c r="G7" s="1" t="s">
        <v>74</v>
      </c>
      <c r="H7" s="1" t="s">
        <v>74</v>
      </c>
      <c r="I7" s="1" t="s">
        <v>121</v>
      </c>
      <c r="J7" s="1" t="s">
        <v>86</v>
      </c>
      <c r="K7" s="1" t="s">
        <v>74</v>
      </c>
      <c r="L7" s="1" t="s">
        <v>74</v>
      </c>
      <c r="M7" s="1" t="s">
        <v>74</v>
      </c>
      <c r="N7" s="1" t="s">
        <v>74</v>
      </c>
      <c r="O7" s="1" t="s">
        <v>122</v>
      </c>
      <c r="P7" s="1" t="s">
        <v>123</v>
      </c>
      <c r="Q7" s="1" t="s">
        <v>124</v>
      </c>
      <c r="R7" s="1" t="s">
        <v>90</v>
      </c>
      <c r="S7" s="1" t="s">
        <v>74</v>
      </c>
      <c r="T7" s="1" t="s">
        <v>74</v>
      </c>
      <c r="U7" s="1" t="s">
        <v>74</v>
      </c>
      <c r="V7" s="1" t="s">
        <v>74</v>
      </c>
      <c r="W7" s="1" t="s">
        <v>74</v>
      </c>
      <c r="X7" s="1" t="s">
        <v>74</v>
      </c>
      <c r="Y7" s="1" t="s">
        <v>74</v>
      </c>
      <c r="Z7" s="1" t="s">
        <v>74</v>
      </c>
      <c r="AA7" s="1" t="s">
        <v>74</v>
      </c>
      <c r="AB7" s="1" t="s">
        <v>74</v>
      </c>
      <c r="AC7" s="1" t="s">
        <v>74</v>
      </c>
      <c r="AD7" s="1" t="s">
        <v>74</v>
      </c>
      <c r="AE7" s="1" t="s">
        <v>74</v>
      </c>
      <c r="AF7" s="1" t="s">
        <v>74</v>
      </c>
      <c r="AG7" s="1" t="s">
        <v>74</v>
      </c>
      <c r="AH7" s="1" t="s">
        <v>74</v>
      </c>
      <c r="AI7" s="1" t="s">
        <v>74</v>
      </c>
      <c r="AJ7" s="1" t="s">
        <v>74</v>
      </c>
      <c r="AK7" s="1" t="s">
        <v>74</v>
      </c>
      <c r="AL7" s="1" t="s">
        <v>74</v>
      </c>
      <c r="AM7" s="1" t="s">
        <v>74</v>
      </c>
      <c r="AN7" s="1" t="s">
        <v>74</v>
      </c>
      <c r="AO7" s="1" t="s">
        <v>93</v>
      </c>
      <c r="AP7" s="1" t="s">
        <v>74</v>
      </c>
      <c r="AQ7" s="1" t="s">
        <v>74</v>
      </c>
      <c r="AR7" s="1" t="s">
        <v>74</v>
      </c>
      <c r="AS7" s="1" t="s">
        <v>74</v>
      </c>
      <c r="AT7" s="1" t="s">
        <v>125</v>
      </c>
      <c r="AU7" s="1">
        <v>2008.0</v>
      </c>
      <c r="AV7" s="1">
        <v>235.0</v>
      </c>
      <c r="AW7" s="1" t="s">
        <v>74</v>
      </c>
      <c r="AX7" s="1" t="s">
        <v>74</v>
      </c>
      <c r="AY7" s="1" t="s">
        <v>74</v>
      </c>
      <c r="AZ7" s="1" t="s">
        <v>74</v>
      </c>
      <c r="BA7" s="1" t="s">
        <v>126</v>
      </c>
      <c r="BB7" s="1" t="s">
        <v>74</v>
      </c>
      <c r="BC7" s="1" t="s">
        <v>74</v>
      </c>
      <c r="BD7" s="1" t="s">
        <v>74</v>
      </c>
      <c r="BE7" s="1" t="s">
        <v>74</v>
      </c>
      <c r="BF7" s="1" t="s">
        <v>74</v>
      </c>
      <c r="BG7" s="1" t="s">
        <v>74</v>
      </c>
      <c r="BH7" s="1" t="s">
        <v>74</v>
      </c>
      <c r="BI7" s="1" t="s">
        <v>74</v>
      </c>
      <c r="BJ7" s="1" t="s">
        <v>74</v>
      </c>
      <c r="BK7" s="1" t="s">
        <v>74</v>
      </c>
      <c r="BL7" s="1" t="s">
        <v>74</v>
      </c>
      <c r="BM7" s="1" t="s">
        <v>74</v>
      </c>
      <c r="BN7" s="1" t="s">
        <v>74</v>
      </c>
      <c r="BO7" s="1" t="s">
        <v>74</v>
      </c>
      <c r="BP7" s="1" t="s">
        <v>74</v>
      </c>
      <c r="BQ7" s="1" t="s">
        <v>74</v>
      </c>
      <c r="BR7" s="1" t="s">
        <v>74</v>
      </c>
      <c r="BS7" s="1" t="s">
        <v>127</v>
      </c>
      <c r="BT7" s="1" t="str">
        <f>HYPERLINK("https%3A%2F%2Fwww.webofscience.com%2Fwos%2Fwoscc%2Ffull-record%2FWOS:000271775102675","View Full Record in Web of Science")</f>
        <v>View Full Record in Web of Science</v>
      </c>
    </row>
    <row r="8" ht="12.75" customHeight="1">
      <c r="A8" s="1" t="s">
        <v>72</v>
      </c>
      <c r="B8" s="1" t="s">
        <v>128</v>
      </c>
      <c r="C8" s="1" t="s">
        <v>74</v>
      </c>
      <c r="D8" s="1" t="s">
        <v>74</v>
      </c>
      <c r="E8" s="1" t="s">
        <v>74</v>
      </c>
      <c r="F8" s="1" t="s">
        <v>128</v>
      </c>
      <c r="G8" s="1" t="s">
        <v>74</v>
      </c>
      <c r="H8" s="1" t="s">
        <v>74</v>
      </c>
      <c r="I8" s="1" t="s">
        <v>129</v>
      </c>
      <c r="J8" s="1" t="s">
        <v>130</v>
      </c>
      <c r="K8" s="1" t="s">
        <v>74</v>
      </c>
      <c r="L8" s="1" t="s">
        <v>74</v>
      </c>
      <c r="M8" s="1" t="s">
        <v>74</v>
      </c>
      <c r="N8" s="1" t="s">
        <v>74</v>
      </c>
      <c r="O8" s="1" t="s">
        <v>74</v>
      </c>
      <c r="P8" s="1" t="s">
        <v>74</v>
      </c>
      <c r="Q8" s="1" t="s">
        <v>74</v>
      </c>
      <c r="R8" s="1" t="s">
        <v>74</v>
      </c>
      <c r="S8" s="1" t="s">
        <v>74</v>
      </c>
      <c r="T8" s="1" t="s">
        <v>74</v>
      </c>
      <c r="U8" s="1" t="s">
        <v>74</v>
      </c>
      <c r="V8" s="1" t="s">
        <v>74</v>
      </c>
      <c r="W8" s="1" t="s">
        <v>74</v>
      </c>
      <c r="X8" s="1" t="s">
        <v>74</v>
      </c>
      <c r="Y8" s="1" t="s">
        <v>74</v>
      </c>
      <c r="Z8" s="1" t="s">
        <v>74</v>
      </c>
      <c r="AA8" s="1" t="s">
        <v>74</v>
      </c>
      <c r="AB8" s="1" t="s">
        <v>74</v>
      </c>
      <c r="AC8" s="1" t="s">
        <v>74</v>
      </c>
      <c r="AD8" s="1" t="s">
        <v>74</v>
      </c>
      <c r="AE8" s="1" t="s">
        <v>74</v>
      </c>
      <c r="AF8" s="1" t="s">
        <v>74</v>
      </c>
      <c r="AG8" s="1" t="s">
        <v>74</v>
      </c>
      <c r="AH8" s="1" t="s">
        <v>74</v>
      </c>
      <c r="AI8" s="1" t="s">
        <v>74</v>
      </c>
      <c r="AJ8" s="1" t="s">
        <v>74</v>
      </c>
      <c r="AK8" s="1" t="s">
        <v>74</v>
      </c>
      <c r="AL8" s="1" t="s">
        <v>74</v>
      </c>
      <c r="AM8" s="1" t="s">
        <v>74</v>
      </c>
      <c r="AN8" s="1" t="s">
        <v>74</v>
      </c>
      <c r="AO8" s="1" t="s">
        <v>131</v>
      </c>
      <c r="AP8" s="1" t="s">
        <v>74</v>
      </c>
      <c r="AQ8" s="1" t="s">
        <v>74</v>
      </c>
      <c r="AR8" s="1" t="s">
        <v>74</v>
      </c>
      <c r="AS8" s="1" t="s">
        <v>74</v>
      </c>
      <c r="AT8" s="1" t="s">
        <v>74</v>
      </c>
      <c r="AU8" s="1">
        <v>2003.0</v>
      </c>
      <c r="AV8" s="1">
        <v>15.0</v>
      </c>
      <c r="AW8" s="1" t="s">
        <v>74</v>
      </c>
      <c r="AX8" s="1" t="s">
        <v>74</v>
      </c>
      <c r="AY8" s="1">
        <v>2.0</v>
      </c>
      <c r="AZ8" s="1" t="s">
        <v>74</v>
      </c>
      <c r="BA8" s="1" t="s">
        <v>74</v>
      </c>
      <c r="BB8" s="1">
        <v>178.0</v>
      </c>
      <c r="BC8" s="1">
        <v>179.0</v>
      </c>
      <c r="BD8" s="1" t="s">
        <v>74</v>
      </c>
      <c r="BE8" s="1" t="s">
        <v>74</v>
      </c>
      <c r="BF8" s="1" t="s">
        <v>74</v>
      </c>
      <c r="BG8" s="1" t="s">
        <v>74</v>
      </c>
      <c r="BH8" s="1" t="s">
        <v>74</v>
      </c>
      <c r="BI8" s="1" t="s">
        <v>74</v>
      </c>
      <c r="BJ8" s="1" t="s">
        <v>74</v>
      </c>
      <c r="BK8" s="1" t="s">
        <v>74</v>
      </c>
      <c r="BL8" s="1" t="s">
        <v>74</v>
      </c>
      <c r="BM8" s="1" t="s">
        <v>74</v>
      </c>
      <c r="BN8" s="1" t="s">
        <v>74</v>
      </c>
      <c r="BO8" s="1" t="s">
        <v>74</v>
      </c>
      <c r="BP8" s="1" t="s">
        <v>74</v>
      </c>
      <c r="BQ8" s="1" t="s">
        <v>74</v>
      </c>
      <c r="BR8" s="1" t="s">
        <v>74</v>
      </c>
      <c r="BS8" s="1" t="s">
        <v>132</v>
      </c>
      <c r="BT8" s="1" t="str">
        <f>HYPERLINK("https%3A%2F%2Fwww.webofscience.com%2Fwos%2Fwoscc%2Ffull-record%2FWOS:000222209400432","View Full Record in Web of Science")</f>
        <v>View Full Record in Web of Science</v>
      </c>
    </row>
    <row r="9" ht="12.75" customHeight="1">
      <c r="A9" s="1" t="s">
        <v>72</v>
      </c>
      <c r="B9" s="1" t="s">
        <v>133</v>
      </c>
      <c r="C9" s="1" t="s">
        <v>74</v>
      </c>
      <c r="D9" s="1" t="s">
        <v>74</v>
      </c>
      <c r="E9" s="1" t="s">
        <v>74</v>
      </c>
      <c r="F9" s="1" t="s">
        <v>134</v>
      </c>
      <c r="G9" s="1" t="s">
        <v>74</v>
      </c>
      <c r="H9" s="1" t="s">
        <v>74</v>
      </c>
      <c r="I9" s="1" t="s">
        <v>135</v>
      </c>
      <c r="J9" s="1" t="s">
        <v>136</v>
      </c>
      <c r="K9" s="1" t="s">
        <v>74</v>
      </c>
      <c r="L9" s="1" t="s">
        <v>74</v>
      </c>
      <c r="M9" s="1" t="s">
        <v>74</v>
      </c>
      <c r="N9" s="1" t="s">
        <v>74</v>
      </c>
      <c r="O9" s="1" t="s">
        <v>74</v>
      </c>
      <c r="P9" s="1" t="s">
        <v>74</v>
      </c>
      <c r="Q9" s="1" t="s">
        <v>74</v>
      </c>
      <c r="R9" s="1" t="s">
        <v>74</v>
      </c>
      <c r="S9" s="1" t="s">
        <v>74</v>
      </c>
      <c r="T9" s="1" t="s">
        <v>74</v>
      </c>
      <c r="U9" s="1" t="s">
        <v>74</v>
      </c>
      <c r="V9" s="1" t="s">
        <v>74</v>
      </c>
      <c r="W9" s="1" t="s">
        <v>74</v>
      </c>
      <c r="X9" s="1" t="s">
        <v>74</v>
      </c>
      <c r="Y9" s="1" t="s">
        <v>74</v>
      </c>
      <c r="Z9" s="1" t="s">
        <v>74</v>
      </c>
      <c r="AA9" s="1" t="s">
        <v>137</v>
      </c>
      <c r="AB9" s="1" t="s">
        <v>138</v>
      </c>
      <c r="AC9" s="1" t="s">
        <v>74</v>
      </c>
      <c r="AD9" s="1" t="s">
        <v>74</v>
      </c>
      <c r="AE9" s="1" t="s">
        <v>74</v>
      </c>
      <c r="AF9" s="1" t="s">
        <v>74</v>
      </c>
      <c r="AG9" s="1" t="s">
        <v>74</v>
      </c>
      <c r="AH9" s="1" t="s">
        <v>74</v>
      </c>
      <c r="AI9" s="1" t="s">
        <v>74</v>
      </c>
      <c r="AJ9" s="1" t="s">
        <v>74</v>
      </c>
      <c r="AK9" s="1" t="s">
        <v>74</v>
      </c>
      <c r="AL9" s="1" t="s">
        <v>74</v>
      </c>
      <c r="AM9" s="1" t="s">
        <v>74</v>
      </c>
      <c r="AN9" s="1" t="s">
        <v>74</v>
      </c>
      <c r="AO9" s="1" t="s">
        <v>139</v>
      </c>
      <c r="AP9" s="1" t="s">
        <v>140</v>
      </c>
      <c r="AQ9" s="1" t="s">
        <v>74</v>
      </c>
      <c r="AR9" s="1" t="s">
        <v>74</v>
      </c>
      <c r="AS9" s="1" t="s">
        <v>74</v>
      </c>
      <c r="AT9" s="1" t="s">
        <v>141</v>
      </c>
      <c r="AU9" s="1">
        <v>2018.0</v>
      </c>
      <c r="AV9" s="1">
        <v>33.0</v>
      </c>
      <c r="AW9" s="1">
        <v>11.0</v>
      </c>
      <c r="AX9" s="1" t="s">
        <v>74</v>
      </c>
      <c r="AY9" s="1" t="s">
        <v>74</v>
      </c>
      <c r="AZ9" s="1" t="s">
        <v>74</v>
      </c>
      <c r="BA9" s="1" t="s">
        <v>74</v>
      </c>
      <c r="BB9" s="1">
        <v>1809.0</v>
      </c>
      <c r="BC9" s="1">
        <v>1814.0</v>
      </c>
      <c r="BD9" s="1" t="s">
        <v>74</v>
      </c>
      <c r="BE9" s="1" t="s">
        <v>142</v>
      </c>
      <c r="BF9" s="2" t="str">
        <f>HYPERLINK("http://dx.doi.org/10.1002/mds.27518","http://dx.doi.org/10.1002/mds.27518")</f>
        <v>http://dx.doi.org/10.1002/mds.27518</v>
      </c>
      <c r="BG9" s="1" t="s">
        <v>74</v>
      </c>
      <c r="BH9" s="1" t="s">
        <v>74</v>
      </c>
      <c r="BI9" s="1" t="s">
        <v>74</v>
      </c>
      <c r="BJ9" s="1" t="s">
        <v>74</v>
      </c>
      <c r="BK9" s="1" t="s">
        <v>74</v>
      </c>
      <c r="BL9" s="1" t="s">
        <v>74</v>
      </c>
      <c r="BM9" s="1" t="s">
        <v>74</v>
      </c>
      <c r="BN9" s="1">
        <v>3.0423201E7</v>
      </c>
      <c r="BO9" s="1" t="s">
        <v>74</v>
      </c>
      <c r="BP9" s="1" t="s">
        <v>74</v>
      </c>
      <c r="BQ9" s="1" t="s">
        <v>74</v>
      </c>
      <c r="BR9" s="1" t="s">
        <v>74</v>
      </c>
      <c r="BS9" s="1" t="s">
        <v>143</v>
      </c>
      <c r="BT9" s="1" t="str">
        <f>HYPERLINK("https%3A%2F%2Fwww.webofscience.com%2Fwos%2Fwoscc%2Ffull-record%2FWOS:000451464900020","View Full Record in Web of Science")</f>
        <v>View Full Record in Web of Science</v>
      </c>
    </row>
    <row r="10" ht="12.75" customHeight="1">
      <c r="A10" s="1" t="s">
        <v>72</v>
      </c>
      <c r="B10" s="1" t="s">
        <v>144</v>
      </c>
      <c r="C10" s="1" t="s">
        <v>74</v>
      </c>
      <c r="D10" s="1" t="s">
        <v>74</v>
      </c>
      <c r="E10" s="1" t="s">
        <v>74</v>
      </c>
      <c r="F10" s="1" t="s">
        <v>145</v>
      </c>
      <c r="G10" s="1" t="s">
        <v>74</v>
      </c>
      <c r="H10" s="1" t="s">
        <v>74</v>
      </c>
      <c r="I10" s="1" t="s">
        <v>146</v>
      </c>
      <c r="J10" s="1" t="s">
        <v>136</v>
      </c>
      <c r="K10" s="1" t="s">
        <v>74</v>
      </c>
      <c r="L10" s="1" t="s">
        <v>74</v>
      </c>
      <c r="M10" s="1" t="s">
        <v>74</v>
      </c>
      <c r="N10" s="1" t="s">
        <v>74</v>
      </c>
      <c r="O10" s="1" t="s">
        <v>74</v>
      </c>
      <c r="P10" s="1" t="s">
        <v>74</v>
      </c>
      <c r="Q10" s="1" t="s">
        <v>74</v>
      </c>
      <c r="R10" s="1" t="s">
        <v>74</v>
      </c>
      <c r="S10" s="1" t="s">
        <v>74</v>
      </c>
      <c r="T10" s="1" t="s">
        <v>74</v>
      </c>
      <c r="U10" s="1" t="s">
        <v>74</v>
      </c>
      <c r="V10" s="1" t="s">
        <v>74</v>
      </c>
      <c r="W10" s="1" t="s">
        <v>74</v>
      </c>
      <c r="X10" s="1" t="s">
        <v>74</v>
      </c>
      <c r="Y10" s="1" t="s">
        <v>74</v>
      </c>
      <c r="Z10" s="1" t="s">
        <v>74</v>
      </c>
      <c r="AA10" s="1" t="s">
        <v>74</v>
      </c>
      <c r="AB10" s="1" t="s">
        <v>147</v>
      </c>
      <c r="AC10" s="1" t="s">
        <v>74</v>
      </c>
      <c r="AD10" s="1" t="s">
        <v>74</v>
      </c>
      <c r="AE10" s="1" t="s">
        <v>74</v>
      </c>
      <c r="AF10" s="1" t="s">
        <v>74</v>
      </c>
      <c r="AG10" s="1" t="s">
        <v>74</v>
      </c>
      <c r="AH10" s="1" t="s">
        <v>74</v>
      </c>
      <c r="AI10" s="1" t="s">
        <v>74</v>
      </c>
      <c r="AJ10" s="1" t="s">
        <v>74</v>
      </c>
      <c r="AK10" s="1" t="s">
        <v>74</v>
      </c>
      <c r="AL10" s="1" t="s">
        <v>74</v>
      </c>
      <c r="AM10" s="1" t="s">
        <v>74</v>
      </c>
      <c r="AN10" s="1" t="s">
        <v>74</v>
      </c>
      <c r="AO10" s="1" t="s">
        <v>139</v>
      </c>
      <c r="AP10" s="1" t="s">
        <v>74</v>
      </c>
      <c r="AQ10" s="1" t="s">
        <v>74</v>
      </c>
      <c r="AR10" s="1" t="s">
        <v>74</v>
      </c>
      <c r="AS10" s="1" t="s">
        <v>74</v>
      </c>
      <c r="AT10" s="1" t="s">
        <v>141</v>
      </c>
      <c r="AU10" s="1">
        <v>2012.0</v>
      </c>
      <c r="AV10" s="1">
        <v>27.0</v>
      </c>
      <c r="AW10" s="1">
        <v>13.0</v>
      </c>
      <c r="AX10" s="1" t="s">
        <v>74</v>
      </c>
      <c r="AY10" s="1" t="s">
        <v>74</v>
      </c>
      <c r="AZ10" s="1" t="s">
        <v>74</v>
      </c>
      <c r="BA10" s="1" t="s">
        <v>74</v>
      </c>
      <c r="BB10" s="1">
        <v>1612.0</v>
      </c>
      <c r="BC10" s="1">
        <v>1612.0</v>
      </c>
      <c r="BD10" s="1" t="s">
        <v>74</v>
      </c>
      <c r="BE10" s="1" t="s">
        <v>148</v>
      </c>
      <c r="BF10" s="2" t="str">
        <f>HYPERLINK("http://dx.doi.org/10.1002/mds.25234","http://dx.doi.org/10.1002/mds.25234")</f>
        <v>http://dx.doi.org/10.1002/mds.25234</v>
      </c>
      <c r="BG10" s="1" t="s">
        <v>74</v>
      </c>
      <c r="BH10" s="1" t="s">
        <v>74</v>
      </c>
      <c r="BI10" s="1" t="s">
        <v>74</v>
      </c>
      <c r="BJ10" s="1" t="s">
        <v>74</v>
      </c>
      <c r="BK10" s="1" t="s">
        <v>74</v>
      </c>
      <c r="BL10" s="1" t="s">
        <v>74</v>
      </c>
      <c r="BM10" s="1" t="s">
        <v>74</v>
      </c>
      <c r="BN10" s="1">
        <v>2.3326857E7</v>
      </c>
      <c r="BO10" s="1" t="s">
        <v>74</v>
      </c>
      <c r="BP10" s="1" t="s">
        <v>74</v>
      </c>
      <c r="BQ10" s="1" t="s">
        <v>74</v>
      </c>
      <c r="BR10" s="1" t="s">
        <v>74</v>
      </c>
      <c r="BS10" s="1" t="s">
        <v>149</v>
      </c>
      <c r="BT10" s="1" t="str">
        <f>HYPERLINK("https%3A%2F%2Fwww.webofscience.com%2Fwos%2Fwoscc%2Ffull-record%2FWOS:000311695500006","View Full Record in Web of Science")</f>
        <v>View Full Record in Web of Science</v>
      </c>
    </row>
    <row r="11" ht="12.75" customHeight="1">
      <c r="A11" s="1" t="s">
        <v>72</v>
      </c>
      <c r="B11" s="1" t="s">
        <v>150</v>
      </c>
      <c r="C11" s="1" t="s">
        <v>74</v>
      </c>
      <c r="D11" s="1" t="s">
        <v>74</v>
      </c>
      <c r="E11" s="1" t="s">
        <v>74</v>
      </c>
      <c r="F11" s="1" t="s">
        <v>151</v>
      </c>
      <c r="G11" s="1" t="s">
        <v>74</v>
      </c>
      <c r="H11" s="1" t="s">
        <v>74</v>
      </c>
      <c r="I11" s="1" t="s">
        <v>152</v>
      </c>
      <c r="J11" s="1" t="s">
        <v>153</v>
      </c>
      <c r="K11" s="1" t="s">
        <v>74</v>
      </c>
      <c r="L11" s="1" t="s">
        <v>74</v>
      </c>
      <c r="M11" s="1" t="s">
        <v>74</v>
      </c>
      <c r="N11" s="1" t="s">
        <v>74</v>
      </c>
      <c r="O11" s="1" t="s">
        <v>74</v>
      </c>
      <c r="P11" s="1" t="s">
        <v>74</v>
      </c>
      <c r="Q11" s="1" t="s">
        <v>74</v>
      </c>
      <c r="R11" s="1" t="s">
        <v>74</v>
      </c>
      <c r="S11" s="1" t="s">
        <v>74</v>
      </c>
      <c r="T11" s="1" t="s">
        <v>74</v>
      </c>
      <c r="U11" s="1" t="s">
        <v>74</v>
      </c>
      <c r="V11" s="1" t="s">
        <v>74</v>
      </c>
      <c r="W11" s="1" t="s">
        <v>74</v>
      </c>
      <c r="X11" s="1" t="s">
        <v>74</v>
      </c>
      <c r="Y11" s="1" t="s">
        <v>74</v>
      </c>
      <c r="Z11" s="1" t="s">
        <v>74</v>
      </c>
      <c r="AA11" s="1" t="s">
        <v>154</v>
      </c>
      <c r="AB11" s="1" t="s">
        <v>155</v>
      </c>
      <c r="AC11" s="1" t="s">
        <v>74</v>
      </c>
      <c r="AD11" s="1" t="s">
        <v>74</v>
      </c>
      <c r="AE11" s="1" t="s">
        <v>74</v>
      </c>
      <c r="AF11" s="1" t="s">
        <v>74</v>
      </c>
      <c r="AG11" s="1" t="s">
        <v>74</v>
      </c>
      <c r="AH11" s="1" t="s">
        <v>74</v>
      </c>
      <c r="AI11" s="1" t="s">
        <v>74</v>
      </c>
      <c r="AJ11" s="1" t="s">
        <v>74</v>
      </c>
      <c r="AK11" s="1" t="s">
        <v>74</v>
      </c>
      <c r="AL11" s="1" t="s">
        <v>74</v>
      </c>
      <c r="AM11" s="1" t="s">
        <v>74</v>
      </c>
      <c r="AN11" s="1" t="s">
        <v>74</v>
      </c>
      <c r="AO11" s="1" t="s">
        <v>156</v>
      </c>
      <c r="AP11" s="1" t="s">
        <v>74</v>
      </c>
      <c r="AQ11" s="1" t="s">
        <v>74</v>
      </c>
      <c r="AR11" s="1" t="s">
        <v>74</v>
      </c>
      <c r="AS11" s="1" t="s">
        <v>74</v>
      </c>
      <c r="AT11" s="1" t="s">
        <v>157</v>
      </c>
      <c r="AU11" s="1">
        <v>2012.0</v>
      </c>
      <c r="AV11" s="1">
        <v>19.0</v>
      </c>
      <c r="AW11" s="1">
        <v>3.0</v>
      </c>
      <c r="AX11" s="1" t="s">
        <v>74</v>
      </c>
      <c r="AY11" s="1" t="s">
        <v>74</v>
      </c>
      <c r="AZ11" s="1" t="s">
        <v>74</v>
      </c>
      <c r="BA11" s="1" t="s">
        <v>74</v>
      </c>
      <c r="BB11" s="1" t="s">
        <v>158</v>
      </c>
      <c r="BC11" s="1" t="s">
        <v>159</v>
      </c>
      <c r="BD11" s="1" t="s">
        <v>74</v>
      </c>
      <c r="BE11" s="1" t="s">
        <v>160</v>
      </c>
      <c r="BF11" s="2" t="str">
        <f>HYPERLINK("http://dx.doi.org/10.1111/j.1468-1331.2011.03624.x","http://dx.doi.org/10.1111/j.1468-1331.2011.03624.x")</f>
        <v>http://dx.doi.org/10.1111/j.1468-1331.2011.03624.x</v>
      </c>
      <c r="BG11" s="1" t="s">
        <v>74</v>
      </c>
      <c r="BH11" s="1" t="s">
        <v>74</v>
      </c>
      <c r="BI11" s="1" t="s">
        <v>74</v>
      </c>
      <c r="BJ11" s="1" t="s">
        <v>74</v>
      </c>
      <c r="BK11" s="1" t="s">
        <v>74</v>
      </c>
      <c r="BL11" s="1" t="s">
        <v>74</v>
      </c>
      <c r="BM11" s="1" t="s">
        <v>74</v>
      </c>
      <c r="BN11" s="1">
        <v>2.2329859E7</v>
      </c>
      <c r="BO11" s="1" t="s">
        <v>74</v>
      </c>
      <c r="BP11" s="1" t="s">
        <v>74</v>
      </c>
      <c r="BQ11" s="1" t="s">
        <v>74</v>
      </c>
      <c r="BR11" s="1" t="s">
        <v>74</v>
      </c>
      <c r="BS11" s="1" t="s">
        <v>161</v>
      </c>
      <c r="BT11" s="1" t="str">
        <f>HYPERLINK("https%3A%2F%2Fwww.webofscience.com%2Fwos%2Fwoscc%2Ffull-record%2FWOS:000300505800002","View Full Record in Web of Science")</f>
        <v>View Full Record in Web of Science</v>
      </c>
    </row>
    <row r="12" ht="12.75" customHeight="1">
      <c r="A12" s="1" t="s">
        <v>72</v>
      </c>
      <c r="B12" s="1" t="s">
        <v>162</v>
      </c>
      <c r="C12" s="1" t="s">
        <v>74</v>
      </c>
      <c r="D12" s="1" t="s">
        <v>74</v>
      </c>
      <c r="E12" s="1" t="s">
        <v>74</v>
      </c>
      <c r="F12" s="1" t="s">
        <v>163</v>
      </c>
      <c r="G12" s="1" t="s">
        <v>74</v>
      </c>
      <c r="H12" s="1" t="s">
        <v>74</v>
      </c>
      <c r="I12" s="1" t="s">
        <v>164</v>
      </c>
      <c r="J12" s="1" t="s">
        <v>165</v>
      </c>
      <c r="K12" s="1" t="s">
        <v>74</v>
      </c>
      <c r="L12" s="1" t="s">
        <v>74</v>
      </c>
      <c r="M12" s="1" t="s">
        <v>74</v>
      </c>
      <c r="N12" s="1" t="s">
        <v>74</v>
      </c>
      <c r="O12" s="1" t="s">
        <v>74</v>
      </c>
      <c r="P12" s="1" t="s">
        <v>74</v>
      </c>
      <c r="Q12" s="1" t="s">
        <v>74</v>
      </c>
      <c r="R12" s="1" t="s">
        <v>74</v>
      </c>
      <c r="S12" s="1" t="s">
        <v>74</v>
      </c>
      <c r="T12" s="1" t="s">
        <v>74</v>
      </c>
      <c r="U12" s="1" t="s">
        <v>74</v>
      </c>
      <c r="V12" s="1" t="s">
        <v>74</v>
      </c>
      <c r="W12" s="1" t="s">
        <v>74</v>
      </c>
      <c r="X12" s="1" t="s">
        <v>74</v>
      </c>
      <c r="Y12" s="1" t="s">
        <v>74</v>
      </c>
      <c r="Z12" s="1" t="s">
        <v>74</v>
      </c>
      <c r="AA12" s="1" t="s">
        <v>74</v>
      </c>
      <c r="AB12" s="1" t="s">
        <v>74</v>
      </c>
      <c r="AC12" s="1" t="s">
        <v>74</v>
      </c>
      <c r="AD12" s="1" t="s">
        <v>74</v>
      </c>
      <c r="AE12" s="1" t="s">
        <v>74</v>
      </c>
      <c r="AF12" s="1" t="s">
        <v>74</v>
      </c>
      <c r="AG12" s="1" t="s">
        <v>74</v>
      </c>
      <c r="AH12" s="1" t="s">
        <v>74</v>
      </c>
      <c r="AI12" s="1" t="s">
        <v>74</v>
      </c>
      <c r="AJ12" s="1" t="s">
        <v>74</v>
      </c>
      <c r="AK12" s="1" t="s">
        <v>74</v>
      </c>
      <c r="AL12" s="1" t="s">
        <v>74</v>
      </c>
      <c r="AM12" s="1" t="s">
        <v>74</v>
      </c>
      <c r="AN12" s="1" t="s">
        <v>74</v>
      </c>
      <c r="AO12" s="1" t="s">
        <v>166</v>
      </c>
      <c r="AP12" s="1" t="s">
        <v>167</v>
      </c>
      <c r="AQ12" s="1" t="s">
        <v>74</v>
      </c>
      <c r="AR12" s="1" t="s">
        <v>74</v>
      </c>
      <c r="AS12" s="1" t="s">
        <v>74</v>
      </c>
      <c r="AT12" s="1" t="s">
        <v>168</v>
      </c>
      <c r="AU12" s="1">
        <v>2008.0</v>
      </c>
      <c r="AV12" s="1">
        <v>21.0</v>
      </c>
      <c r="AW12" s="1">
        <v>5.0</v>
      </c>
      <c r="AX12" s="1" t="s">
        <v>74</v>
      </c>
      <c r="AY12" s="1" t="s">
        <v>74</v>
      </c>
      <c r="AZ12" s="1" t="s">
        <v>74</v>
      </c>
      <c r="BA12" s="1" t="s">
        <v>74</v>
      </c>
      <c r="BB12" s="1">
        <v>531.0</v>
      </c>
      <c r="BC12" s="1">
        <v>537.0</v>
      </c>
      <c r="BD12" s="1" t="s">
        <v>74</v>
      </c>
      <c r="BE12" s="1" t="s">
        <v>74</v>
      </c>
      <c r="BF12" s="1" t="s">
        <v>74</v>
      </c>
      <c r="BG12" s="1" t="s">
        <v>74</v>
      </c>
      <c r="BH12" s="1" t="s">
        <v>74</v>
      </c>
      <c r="BI12" s="1" t="s">
        <v>74</v>
      </c>
      <c r="BJ12" s="1" t="s">
        <v>74</v>
      </c>
      <c r="BK12" s="1" t="s">
        <v>74</v>
      </c>
      <c r="BL12" s="1" t="s">
        <v>74</v>
      </c>
      <c r="BM12" s="1" t="s">
        <v>74</v>
      </c>
      <c r="BN12" s="1">
        <v>1.8425343E7</v>
      </c>
      <c r="BO12" s="1" t="s">
        <v>74</v>
      </c>
      <c r="BP12" s="1" t="s">
        <v>74</v>
      </c>
      <c r="BQ12" s="1" t="s">
        <v>74</v>
      </c>
      <c r="BR12" s="1" t="s">
        <v>74</v>
      </c>
      <c r="BS12" s="1" t="s">
        <v>169</v>
      </c>
      <c r="BT12" s="1" t="str">
        <f>HYPERLINK("https%3A%2F%2Fwww.webofscience.com%2Fwos%2Fwoscc%2Ffull-record%2FWOS:000255319500001","View Full Record in Web of Science")</f>
        <v>View Full Record in Web of Science</v>
      </c>
    </row>
    <row r="13" ht="12.75" customHeight="1">
      <c r="A13" s="1" t="s">
        <v>72</v>
      </c>
      <c r="B13" s="1" t="s">
        <v>170</v>
      </c>
      <c r="C13" s="1" t="s">
        <v>74</v>
      </c>
      <c r="D13" s="1" t="s">
        <v>74</v>
      </c>
      <c r="E13" s="1" t="s">
        <v>74</v>
      </c>
      <c r="F13" s="1" t="s">
        <v>171</v>
      </c>
      <c r="G13" s="1" t="s">
        <v>74</v>
      </c>
      <c r="H13" s="1" t="s">
        <v>74</v>
      </c>
      <c r="I13" s="1" t="s">
        <v>172</v>
      </c>
      <c r="J13" s="1" t="s">
        <v>173</v>
      </c>
      <c r="K13" s="1" t="s">
        <v>74</v>
      </c>
      <c r="L13" s="1" t="s">
        <v>74</v>
      </c>
      <c r="M13" s="1" t="s">
        <v>74</v>
      </c>
      <c r="N13" s="1" t="s">
        <v>74</v>
      </c>
      <c r="O13" s="1" t="s">
        <v>174</v>
      </c>
      <c r="P13" s="1" t="s">
        <v>175</v>
      </c>
      <c r="Q13" s="1" t="s">
        <v>176</v>
      </c>
      <c r="R13" s="1" t="s">
        <v>177</v>
      </c>
      <c r="S13" s="1" t="s">
        <v>74</v>
      </c>
      <c r="T13" s="1" t="s">
        <v>74</v>
      </c>
      <c r="U13" s="1" t="s">
        <v>74</v>
      </c>
      <c r="V13" s="1" t="s">
        <v>74</v>
      </c>
      <c r="W13" s="1" t="s">
        <v>74</v>
      </c>
      <c r="X13" s="1" t="s">
        <v>74</v>
      </c>
      <c r="Y13" s="1" t="s">
        <v>74</v>
      </c>
      <c r="Z13" s="1" t="s">
        <v>74</v>
      </c>
      <c r="AA13" s="1" t="s">
        <v>74</v>
      </c>
      <c r="AB13" s="1" t="s">
        <v>74</v>
      </c>
      <c r="AC13" s="1" t="s">
        <v>74</v>
      </c>
      <c r="AD13" s="1" t="s">
        <v>74</v>
      </c>
      <c r="AE13" s="1" t="s">
        <v>74</v>
      </c>
      <c r="AF13" s="1" t="s">
        <v>74</v>
      </c>
      <c r="AG13" s="1" t="s">
        <v>74</v>
      </c>
      <c r="AH13" s="1" t="s">
        <v>74</v>
      </c>
      <c r="AI13" s="1" t="s">
        <v>74</v>
      </c>
      <c r="AJ13" s="1" t="s">
        <v>74</v>
      </c>
      <c r="AK13" s="1" t="s">
        <v>74</v>
      </c>
      <c r="AL13" s="1" t="s">
        <v>74</v>
      </c>
      <c r="AM13" s="1" t="s">
        <v>74</v>
      </c>
      <c r="AN13" s="1" t="s">
        <v>74</v>
      </c>
      <c r="AO13" s="1" t="s">
        <v>178</v>
      </c>
      <c r="AP13" s="1" t="s">
        <v>179</v>
      </c>
      <c r="AQ13" s="1" t="s">
        <v>74</v>
      </c>
      <c r="AR13" s="1" t="s">
        <v>74</v>
      </c>
      <c r="AS13" s="1" t="s">
        <v>74</v>
      </c>
      <c r="AT13" s="1" t="s">
        <v>74</v>
      </c>
      <c r="AU13" s="1">
        <v>2017.0</v>
      </c>
      <c r="AV13" s="1">
        <v>28.0</v>
      </c>
      <c r="AW13" s="1" t="s">
        <v>74</v>
      </c>
      <c r="AX13" s="1" t="s">
        <v>74</v>
      </c>
      <c r="AY13" s="1" t="s">
        <v>74</v>
      </c>
      <c r="AZ13" s="1" t="s">
        <v>74</v>
      </c>
      <c r="BA13" s="1" t="s">
        <v>180</v>
      </c>
      <c r="BB13" s="1" t="s">
        <v>74</v>
      </c>
      <c r="BC13" s="1" t="s">
        <v>74</v>
      </c>
      <c r="BD13" s="1" t="s">
        <v>74</v>
      </c>
      <c r="BE13" s="1" t="s">
        <v>74</v>
      </c>
      <c r="BF13" s="1" t="s">
        <v>74</v>
      </c>
      <c r="BG13" s="1" t="s">
        <v>74</v>
      </c>
      <c r="BH13" s="1" t="s">
        <v>74</v>
      </c>
      <c r="BI13" s="1" t="s">
        <v>74</v>
      </c>
      <c r="BJ13" s="1" t="s">
        <v>74</v>
      </c>
      <c r="BK13" s="1" t="s">
        <v>74</v>
      </c>
      <c r="BL13" s="1" t="s">
        <v>74</v>
      </c>
      <c r="BM13" s="1" t="s">
        <v>74</v>
      </c>
      <c r="BN13" s="1" t="s">
        <v>74</v>
      </c>
      <c r="BO13" s="1" t="s">
        <v>74</v>
      </c>
      <c r="BP13" s="1" t="s">
        <v>74</v>
      </c>
      <c r="BQ13" s="1" t="s">
        <v>74</v>
      </c>
      <c r="BR13" s="1" t="s">
        <v>74</v>
      </c>
      <c r="BS13" s="1" t="s">
        <v>181</v>
      </c>
      <c r="BT13" s="1" t="str">
        <f>HYPERLINK("https%3A%2F%2Fwww.webofscience.com%2Fwos%2Fwoscc%2Ffull-record%2FWOS:000426664302082","View Full Record in Web of Science")</f>
        <v>View Full Record in Web of Science</v>
      </c>
    </row>
    <row r="14" ht="12.75" customHeight="1">
      <c r="A14" s="1" t="s">
        <v>72</v>
      </c>
      <c r="B14" s="1" t="s">
        <v>182</v>
      </c>
      <c r="C14" s="1" t="s">
        <v>74</v>
      </c>
      <c r="D14" s="1" t="s">
        <v>74</v>
      </c>
      <c r="E14" s="1" t="s">
        <v>74</v>
      </c>
      <c r="F14" s="1" t="s">
        <v>183</v>
      </c>
      <c r="G14" s="1" t="s">
        <v>74</v>
      </c>
      <c r="H14" s="1" t="s">
        <v>74</v>
      </c>
      <c r="I14" s="1" t="s">
        <v>184</v>
      </c>
      <c r="J14" s="1" t="s">
        <v>185</v>
      </c>
      <c r="K14" s="1" t="s">
        <v>74</v>
      </c>
      <c r="L14" s="1" t="s">
        <v>74</v>
      </c>
      <c r="M14" s="1" t="s">
        <v>74</v>
      </c>
      <c r="N14" s="1" t="s">
        <v>74</v>
      </c>
      <c r="O14" s="1" t="s">
        <v>74</v>
      </c>
      <c r="P14" s="1" t="s">
        <v>74</v>
      </c>
      <c r="Q14" s="1" t="s">
        <v>74</v>
      </c>
      <c r="R14" s="1" t="s">
        <v>74</v>
      </c>
      <c r="S14" s="1" t="s">
        <v>74</v>
      </c>
      <c r="T14" s="1" t="s">
        <v>74</v>
      </c>
      <c r="U14" s="1" t="s">
        <v>74</v>
      </c>
      <c r="V14" s="1" t="s">
        <v>74</v>
      </c>
      <c r="W14" s="1" t="s">
        <v>74</v>
      </c>
      <c r="X14" s="1" t="s">
        <v>74</v>
      </c>
      <c r="Y14" s="1" t="s">
        <v>74</v>
      </c>
      <c r="Z14" s="1" t="s">
        <v>74</v>
      </c>
      <c r="AA14" s="1" t="s">
        <v>74</v>
      </c>
      <c r="AB14" s="1" t="s">
        <v>74</v>
      </c>
      <c r="AC14" s="1" t="s">
        <v>74</v>
      </c>
      <c r="AD14" s="1" t="s">
        <v>74</v>
      </c>
      <c r="AE14" s="1" t="s">
        <v>74</v>
      </c>
      <c r="AF14" s="1" t="s">
        <v>74</v>
      </c>
      <c r="AG14" s="1" t="s">
        <v>74</v>
      </c>
      <c r="AH14" s="1" t="s">
        <v>74</v>
      </c>
      <c r="AI14" s="1" t="s">
        <v>74</v>
      </c>
      <c r="AJ14" s="1" t="s">
        <v>74</v>
      </c>
      <c r="AK14" s="1" t="s">
        <v>74</v>
      </c>
      <c r="AL14" s="1" t="s">
        <v>74</v>
      </c>
      <c r="AM14" s="1" t="s">
        <v>74</v>
      </c>
      <c r="AN14" s="1" t="s">
        <v>74</v>
      </c>
      <c r="AO14" s="1" t="s">
        <v>186</v>
      </c>
      <c r="AP14" s="1" t="s">
        <v>187</v>
      </c>
      <c r="AQ14" s="1" t="s">
        <v>74</v>
      </c>
      <c r="AR14" s="1" t="s">
        <v>74</v>
      </c>
      <c r="AS14" s="1" t="s">
        <v>74</v>
      </c>
      <c r="AT14" s="1" t="s">
        <v>74</v>
      </c>
      <c r="AU14" s="1">
        <v>2002.0</v>
      </c>
      <c r="AV14" s="1">
        <v>4.0</v>
      </c>
      <c r="AW14" s="1">
        <v>1.0</v>
      </c>
      <c r="AX14" s="1" t="s">
        <v>74</v>
      </c>
      <c r="AY14" s="1" t="s">
        <v>74</v>
      </c>
      <c r="AZ14" s="1" t="s">
        <v>74</v>
      </c>
      <c r="BA14" s="1">
        <v>27.0</v>
      </c>
      <c r="BB14" s="1">
        <v>51.0</v>
      </c>
      <c r="BC14" s="1">
        <v>51.0</v>
      </c>
      <c r="BD14" s="1" t="s">
        <v>74</v>
      </c>
      <c r="BE14" s="1" t="s">
        <v>74</v>
      </c>
      <c r="BF14" s="1" t="s">
        <v>74</v>
      </c>
      <c r="BG14" s="1" t="s">
        <v>74</v>
      </c>
      <c r="BH14" s="1" t="s">
        <v>74</v>
      </c>
      <c r="BI14" s="1" t="s">
        <v>74</v>
      </c>
      <c r="BJ14" s="1" t="s">
        <v>74</v>
      </c>
      <c r="BK14" s="1" t="s">
        <v>74</v>
      </c>
      <c r="BL14" s="1" t="s">
        <v>74</v>
      </c>
      <c r="BM14" s="1" t="s">
        <v>74</v>
      </c>
      <c r="BN14" s="1" t="s">
        <v>74</v>
      </c>
      <c r="BO14" s="1" t="s">
        <v>74</v>
      </c>
      <c r="BP14" s="1" t="s">
        <v>74</v>
      </c>
      <c r="BQ14" s="1" t="s">
        <v>74</v>
      </c>
      <c r="BR14" s="1" t="s">
        <v>74</v>
      </c>
      <c r="BS14" s="1" t="s">
        <v>188</v>
      </c>
      <c r="BT14" s="1" t="str">
        <f>HYPERLINK("https%3A%2F%2Fwww.webofscience.com%2Fwos%2Fwoscc%2Ffull-record%2FWOS:000493352700033","View Full Record in Web of Science")</f>
        <v>View Full Record in Web of Science</v>
      </c>
    </row>
    <row r="15" ht="12.75" customHeight="1">
      <c r="A15" s="1" t="s">
        <v>72</v>
      </c>
      <c r="B15" s="1" t="s">
        <v>189</v>
      </c>
      <c r="C15" s="1" t="s">
        <v>74</v>
      </c>
      <c r="D15" s="1" t="s">
        <v>74</v>
      </c>
      <c r="E15" s="1" t="s">
        <v>74</v>
      </c>
      <c r="F15" s="1" t="s">
        <v>190</v>
      </c>
      <c r="G15" s="1" t="s">
        <v>74</v>
      </c>
      <c r="H15" s="1" t="s">
        <v>74</v>
      </c>
      <c r="I15" s="1" t="s">
        <v>191</v>
      </c>
      <c r="J15" s="1" t="s">
        <v>192</v>
      </c>
      <c r="K15" s="1" t="s">
        <v>74</v>
      </c>
      <c r="L15" s="1" t="s">
        <v>74</v>
      </c>
      <c r="M15" s="1" t="s">
        <v>74</v>
      </c>
      <c r="N15" s="1" t="s">
        <v>74</v>
      </c>
      <c r="O15" s="1" t="s">
        <v>74</v>
      </c>
      <c r="P15" s="1" t="s">
        <v>74</v>
      </c>
      <c r="Q15" s="1" t="s">
        <v>74</v>
      </c>
      <c r="R15" s="1" t="s">
        <v>74</v>
      </c>
      <c r="S15" s="1" t="s">
        <v>74</v>
      </c>
      <c r="T15" s="1" t="s">
        <v>74</v>
      </c>
      <c r="U15" s="1" t="s">
        <v>74</v>
      </c>
      <c r="V15" s="1" t="s">
        <v>74</v>
      </c>
      <c r="W15" s="1" t="s">
        <v>74</v>
      </c>
      <c r="X15" s="1" t="s">
        <v>74</v>
      </c>
      <c r="Y15" s="1" t="s">
        <v>74</v>
      </c>
      <c r="Z15" s="1" t="s">
        <v>74</v>
      </c>
      <c r="AA15" s="1" t="s">
        <v>193</v>
      </c>
      <c r="AB15" s="1" t="s">
        <v>194</v>
      </c>
      <c r="AC15" s="1" t="s">
        <v>74</v>
      </c>
      <c r="AD15" s="1" t="s">
        <v>74</v>
      </c>
      <c r="AE15" s="1" t="s">
        <v>74</v>
      </c>
      <c r="AF15" s="1" t="s">
        <v>74</v>
      </c>
      <c r="AG15" s="1" t="s">
        <v>74</v>
      </c>
      <c r="AH15" s="1" t="s">
        <v>74</v>
      </c>
      <c r="AI15" s="1" t="s">
        <v>74</v>
      </c>
      <c r="AJ15" s="1" t="s">
        <v>74</v>
      </c>
      <c r="AK15" s="1" t="s">
        <v>74</v>
      </c>
      <c r="AL15" s="1" t="s">
        <v>74</v>
      </c>
      <c r="AM15" s="1" t="s">
        <v>74</v>
      </c>
      <c r="AN15" s="1" t="s">
        <v>74</v>
      </c>
      <c r="AO15" s="1" t="s">
        <v>195</v>
      </c>
      <c r="AP15" s="1" t="s">
        <v>196</v>
      </c>
      <c r="AQ15" s="1" t="s">
        <v>74</v>
      </c>
      <c r="AR15" s="1" t="s">
        <v>74</v>
      </c>
      <c r="AS15" s="1" t="s">
        <v>74</v>
      </c>
      <c r="AT15" s="1" t="s">
        <v>74</v>
      </c>
      <c r="AU15" s="1">
        <v>2012.0</v>
      </c>
      <c r="AV15" s="1">
        <v>51.0</v>
      </c>
      <c r="AW15" s="1">
        <v>41.0</v>
      </c>
      <c r="AX15" s="1" t="s">
        <v>74</v>
      </c>
      <c r="AY15" s="1" t="s">
        <v>74</v>
      </c>
      <c r="AZ15" s="1" t="s">
        <v>74</v>
      </c>
      <c r="BA15" s="1" t="s">
        <v>74</v>
      </c>
      <c r="BB15" s="1">
        <v>10289.0</v>
      </c>
      <c r="BC15" s="1">
        <v>10292.0</v>
      </c>
      <c r="BD15" s="1" t="s">
        <v>74</v>
      </c>
      <c r="BE15" s="1" t="s">
        <v>197</v>
      </c>
      <c r="BF15" s="2" t="str">
        <f>HYPERLINK("http://dx.doi.org/10.1002/anie.201203595","http://dx.doi.org/10.1002/anie.201203595")</f>
        <v>http://dx.doi.org/10.1002/anie.201203595</v>
      </c>
      <c r="BG15" s="1" t="s">
        <v>74</v>
      </c>
      <c r="BH15" s="1" t="s">
        <v>74</v>
      </c>
      <c r="BI15" s="1" t="s">
        <v>74</v>
      </c>
      <c r="BJ15" s="1" t="s">
        <v>74</v>
      </c>
      <c r="BK15" s="1" t="s">
        <v>74</v>
      </c>
      <c r="BL15" s="1" t="s">
        <v>74</v>
      </c>
      <c r="BM15" s="1" t="s">
        <v>74</v>
      </c>
      <c r="BN15" s="1">
        <v>2.297656E7</v>
      </c>
      <c r="BO15" s="1" t="s">
        <v>74</v>
      </c>
      <c r="BP15" s="1" t="s">
        <v>74</v>
      </c>
      <c r="BQ15" s="1" t="s">
        <v>74</v>
      </c>
      <c r="BR15" s="1" t="s">
        <v>74</v>
      </c>
      <c r="BS15" s="1" t="s">
        <v>198</v>
      </c>
      <c r="BT15" s="1" t="str">
        <f>HYPERLINK("https%3A%2F%2Fwww.webofscience.com%2Fwos%2Fwoscc%2Ffull-record%2FWOS:000309406900014","View Full Record in Web of Science")</f>
        <v>View Full Record in Web of Science</v>
      </c>
    </row>
    <row r="16" ht="12.75" customHeight="1">
      <c r="A16" s="1" t="s">
        <v>72</v>
      </c>
      <c r="B16" s="1" t="s">
        <v>199</v>
      </c>
      <c r="C16" s="1" t="s">
        <v>74</v>
      </c>
      <c r="D16" s="1" t="s">
        <v>74</v>
      </c>
      <c r="E16" s="1" t="s">
        <v>74</v>
      </c>
      <c r="F16" s="1" t="s">
        <v>200</v>
      </c>
      <c r="G16" s="1" t="s">
        <v>74</v>
      </c>
      <c r="H16" s="1" t="s">
        <v>74</v>
      </c>
      <c r="I16" s="1" t="s">
        <v>201</v>
      </c>
      <c r="J16" s="1" t="s">
        <v>192</v>
      </c>
      <c r="K16" s="1" t="s">
        <v>74</v>
      </c>
      <c r="L16" s="1" t="s">
        <v>74</v>
      </c>
      <c r="M16" s="1" t="s">
        <v>74</v>
      </c>
      <c r="N16" s="1" t="s">
        <v>74</v>
      </c>
      <c r="O16" s="1" t="s">
        <v>74</v>
      </c>
      <c r="P16" s="1" t="s">
        <v>74</v>
      </c>
      <c r="Q16" s="1" t="s">
        <v>74</v>
      </c>
      <c r="R16" s="1" t="s">
        <v>74</v>
      </c>
      <c r="S16" s="1" t="s">
        <v>74</v>
      </c>
      <c r="T16" s="1" t="s">
        <v>74</v>
      </c>
      <c r="U16" s="1" t="s">
        <v>74</v>
      </c>
      <c r="V16" s="1" t="s">
        <v>74</v>
      </c>
      <c r="W16" s="1" t="s">
        <v>74</v>
      </c>
      <c r="X16" s="1" t="s">
        <v>74</v>
      </c>
      <c r="Y16" s="1" t="s">
        <v>74</v>
      </c>
      <c r="Z16" s="1" t="s">
        <v>74</v>
      </c>
      <c r="AA16" s="1" t="s">
        <v>202</v>
      </c>
      <c r="AB16" s="1" t="s">
        <v>203</v>
      </c>
      <c r="AC16" s="1" t="s">
        <v>74</v>
      </c>
      <c r="AD16" s="1" t="s">
        <v>74</v>
      </c>
      <c r="AE16" s="1" t="s">
        <v>74</v>
      </c>
      <c r="AF16" s="1" t="s">
        <v>74</v>
      </c>
      <c r="AG16" s="1" t="s">
        <v>74</v>
      </c>
      <c r="AH16" s="1" t="s">
        <v>74</v>
      </c>
      <c r="AI16" s="1" t="s">
        <v>74</v>
      </c>
      <c r="AJ16" s="1" t="s">
        <v>74</v>
      </c>
      <c r="AK16" s="1" t="s">
        <v>74</v>
      </c>
      <c r="AL16" s="1" t="s">
        <v>74</v>
      </c>
      <c r="AM16" s="1" t="s">
        <v>74</v>
      </c>
      <c r="AN16" s="1" t="s">
        <v>74</v>
      </c>
      <c r="AO16" s="1" t="s">
        <v>195</v>
      </c>
      <c r="AP16" s="1" t="s">
        <v>196</v>
      </c>
      <c r="AQ16" s="1" t="s">
        <v>74</v>
      </c>
      <c r="AR16" s="1" t="s">
        <v>74</v>
      </c>
      <c r="AS16" s="1" t="s">
        <v>74</v>
      </c>
      <c r="AT16" s="1" t="s">
        <v>74</v>
      </c>
      <c r="AU16" s="1">
        <v>2012.0</v>
      </c>
      <c r="AV16" s="1">
        <v>51.0</v>
      </c>
      <c r="AW16" s="1">
        <v>25.0</v>
      </c>
      <c r="AX16" s="1" t="s">
        <v>74</v>
      </c>
      <c r="AY16" s="1" t="s">
        <v>74</v>
      </c>
      <c r="AZ16" s="1" t="s">
        <v>74</v>
      </c>
      <c r="BA16" s="1" t="s">
        <v>74</v>
      </c>
      <c r="BB16" s="1">
        <v>6136.0</v>
      </c>
      <c r="BC16" s="1">
        <v>6139.0</v>
      </c>
      <c r="BD16" s="1" t="s">
        <v>74</v>
      </c>
      <c r="BE16" s="1" t="s">
        <v>204</v>
      </c>
      <c r="BF16" s="2" t="str">
        <f>HYPERLINK("http://dx.doi.org/10.1002/anie.201200965","http://dx.doi.org/10.1002/anie.201200965")</f>
        <v>http://dx.doi.org/10.1002/anie.201200965</v>
      </c>
      <c r="BG16" s="1" t="s">
        <v>74</v>
      </c>
      <c r="BH16" s="1" t="s">
        <v>74</v>
      </c>
      <c r="BI16" s="1" t="s">
        <v>74</v>
      </c>
      <c r="BJ16" s="1" t="s">
        <v>74</v>
      </c>
      <c r="BK16" s="1" t="s">
        <v>74</v>
      </c>
      <c r="BL16" s="1" t="s">
        <v>74</v>
      </c>
      <c r="BM16" s="1" t="s">
        <v>74</v>
      </c>
      <c r="BN16" s="1">
        <v>2.2565601E7</v>
      </c>
      <c r="BO16" s="1" t="s">
        <v>74</v>
      </c>
      <c r="BP16" s="1" t="s">
        <v>74</v>
      </c>
      <c r="BQ16" s="1" t="s">
        <v>74</v>
      </c>
      <c r="BR16" s="1" t="s">
        <v>74</v>
      </c>
      <c r="BS16" s="1" t="s">
        <v>205</v>
      </c>
      <c r="BT16" s="1" t="str">
        <f>HYPERLINK("https%3A%2F%2Fwww.webofscience.com%2Fwos%2Fwoscc%2Ffull-record%2FWOS:000305180400016","View Full Record in Web of Science")</f>
        <v>View Full Record in Web of Science</v>
      </c>
    </row>
    <row r="17" ht="12.75" customHeight="1">
      <c r="A17" s="1" t="s">
        <v>72</v>
      </c>
      <c r="B17" s="1" t="s">
        <v>206</v>
      </c>
      <c r="C17" s="1" t="s">
        <v>74</v>
      </c>
      <c r="D17" s="1" t="s">
        <v>74</v>
      </c>
      <c r="E17" s="1" t="s">
        <v>74</v>
      </c>
      <c r="F17" s="1" t="s">
        <v>207</v>
      </c>
      <c r="G17" s="1" t="s">
        <v>74</v>
      </c>
      <c r="H17" s="1" t="s">
        <v>74</v>
      </c>
      <c r="I17" s="1" t="s">
        <v>208</v>
      </c>
      <c r="J17" s="1" t="s">
        <v>192</v>
      </c>
      <c r="K17" s="1" t="s">
        <v>74</v>
      </c>
      <c r="L17" s="1" t="s">
        <v>74</v>
      </c>
      <c r="M17" s="1" t="s">
        <v>74</v>
      </c>
      <c r="N17" s="1" t="s">
        <v>74</v>
      </c>
      <c r="O17" s="1" t="s">
        <v>74</v>
      </c>
      <c r="P17" s="1" t="s">
        <v>74</v>
      </c>
      <c r="Q17" s="1" t="s">
        <v>74</v>
      </c>
      <c r="R17" s="1" t="s">
        <v>74</v>
      </c>
      <c r="S17" s="1" t="s">
        <v>74</v>
      </c>
      <c r="T17" s="1" t="s">
        <v>74</v>
      </c>
      <c r="U17" s="1" t="s">
        <v>74</v>
      </c>
      <c r="V17" s="1" t="s">
        <v>74</v>
      </c>
      <c r="W17" s="1" t="s">
        <v>74</v>
      </c>
      <c r="X17" s="1" t="s">
        <v>74</v>
      </c>
      <c r="Y17" s="1" t="s">
        <v>74</v>
      </c>
      <c r="Z17" s="1" t="s">
        <v>74</v>
      </c>
      <c r="AA17" s="1" t="s">
        <v>209</v>
      </c>
      <c r="AB17" s="1" t="s">
        <v>210</v>
      </c>
      <c r="AC17" s="1" t="s">
        <v>74</v>
      </c>
      <c r="AD17" s="1" t="s">
        <v>74</v>
      </c>
      <c r="AE17" s="1" t="s">
        <v>74</v>
      </c>
      <c r="AF17" s="1" t="s">
        <v>74</v>
      </c>
      <c r="AG17" s="1" t="s">
        <v>74</v>
      </c>
      <c r="AH17" s="1" t="s">
        <v>74</v>
      </c>
      <c r="AI17" s="1" t="s">
        <v>74</v>
      </c>
      <c r="AJ17" s="1" t="s">
        <v>74</v>
      </c>
      <c r="AK17" s="1" t="s">
        <v>74</v>
      </c>
      <c r="AL17" s="1" t="s">
        <v>74</v>
      </c>
      <c r="AM17" s="1" t="s">
        <v>74</v>
      </c>
      <c r="AN17" s="1" t="s">
        <v>74</v>
      </c>
      <c r="AO17" s="1" t="s">
        <v>195</v>
      </c>
      <c r="AP17" s="1" t="s">
        <v>74</v>
      </c>
      <c r="AQ17" s="1" t="s">
        <v>74</v>
      </c>
      <c r="AR17" s="1" t="s">
        <v>74</v>
      </c>
      <c r="AS17" s="1" t="s">
        <v>74</v>
      </c>
      <c r="AT17" s="1" t="s">
        <v>74</v>
      </c>
      <c r="AU17" s="1">
        <v>2012.0</v>
      </c>
      <c r="AV17" s="1">
        <v>51.0</v>
      </c>
      <c r="AW17" s="1">
        <v>52.0</v>
      </c>
      <c r="AX17" s="1" t="s">
        <v>74</v>
      </c>
      <c r="AY17" s="1" t="s">
        <v>74</v>
      </c>
      <c r="AZ17" s="1" t="s">
        <v>74</v>
      </c>
      <c r="BA17" s="1" t="s">
        <v>74</v>
      </c>
      <c r="BB17" s="1">
        <v>13140.0</v>
      </c>
      <c r="BC17" s="1">
        <v>13143.0</v>
      </c>
      <c r="BD17" s="1" t="s">
        <v>74</v>
      </c>
      <c r="BE17" s="1" t="s">
        <v>211</v>
      </c>
      <c r="BF17" s="2" t="str">
        <f>HYPERLINK("http://dx.doi.org/10.1002/anie.201204459","http://dx.doi.org/10.1002/anie.201204459")</f>
        <v>http://dx.doi.org/10.1002/anie.201204459</v>
      </c>
      <c r="BG17" s="1" t="s">
        <v>74</v>
      </c>
      <c r="BH17" s="1" t="s">
        <v>74</v>
      </c>
      <c r="BI17" s="1" t="s">
        <v>74</v>
      </c>
      <c r="BJ17" s="1" t="s">
        <v>74</v>
      </c>
      <c r="BK17" s="1" t="s">
        <v>74</v>
      </c>
      <c r="BL17" s="1" t="s">
        <v>74</v>
      </c>
      <c r="BM17" s="1" t="s">
        <v>74</v>
      </c>
      <c r="BN17" s="1">
        <v>2.316173E7</v>
      </c>
      <c r="BO17" s="1" t="s">
        <v>74</v>
      </c>
      <c r="BP17" s="1" t="s">
        <v>74</v>
      </c>
      <c r="BQ17" s="1" t="s">
        <v>74</v>
      </c>
      <c r="BR17" s="1" t="s">
        <v>74</v>
      </c>
      <c r="BS17" s="1" t="s">
        <v>212</v>
      </c>
      <c r="BT17" s="1" t="str">
        <f>HYPERLINK("https%3A%2F%2Fwww.webofscience.com%2Fwos%2Fwoscc%2Ffull-record%2FWOS:000312552900047","View Full Record in Web of Science")</f>
        <v>View Full Record in Web of Science</v>
      </c>
    </row>
    <row r="18" ht="12.75" customHeight="1">
      <c r="A18" s="1" t="s">
        <v>72</v>
      </c>
      <c r="B18" s="1" t="s">
        <v>213</v>
      </c>
      <c r="C18" s="1" t="s">
        <v>74</v>
      </c>
      <c r="D18" s="1" t="s">
        <v>74</v>
      </c>
      <c r="E18" s="1" t="s">
        <v>74</v>
      </c>
      <c r="F18" s="1" t="s">
        <v>214</v>
      </c>
      <c r="G18" s="1" t="s">
        <v>74</v>
      </c>
      <c r="H18" s="1" t="s">
        <v>74</v>
      </c>
      <c r="I18" s="1" t="s">
        <v>215</v>
      </c>
      <c r="J18" s="1" t="s">
        <v>114</v>
      </c>
      <c r="K18" s="1" t="s">
        <v>74</v>
      </c>
      <c r="L18" s="1" t="s">
        <v>74</v>
      </c>
      <c r="M18" s="1" t="s">
        <v>74</v>
      </c>
      <c r="N18" s="1" t="s">
        <v>74</v>
      </c>
      <c r="O18" s="1" t="s">
        <v>74</v>
      </c>
      <c r="P18" s="1" t="s">
        <v>74</v>
      </c>
      <c r="Q18" s="1" t="s">
        <v>74</v>
      </c>
      <c r="R18" s="1" t="s">
        <v>74</v>
      </c>
      <c r="S18" s="1" t="s">
        <v>74</v>
      </c>
      <c r="T18" s="1" t="s">
        <v>74</v>
      </c>
      <c r="U18" s="1" t="s">
        <v>74</v>
      </c>
      <c r="V18" s="1" t="s">
        <v>74</v>
      </c>
      <c r="W18" s="1" t="s">
        <v>74</v>
      </c>
      <c r="X18" s="1" t="s">
        <v>74</v>
      </c>
      <c r="Y18" s="1" t="s">
        <v>74</v>
      </c>
      <c r="Z18" s="1" t="s">
        <v>74</v>
      </c>
      <c r="AA18" s="1" t="s">
        <v>74</v>
      </c>
      <c r="AB18" s="1" t="s">
        <v>74</v>
      </c>
      <c r="AC18" s="1" t="s">
        <v>74</v>
      </c>
      <c r="AD18" s="1" t="s">
        <v>74</v>
      </c>
      <c r="AE18" s="1" t="s">
        <v>74</v>
      </c>
      <c r="AF18" s="1" t="s">
        <v>74</v>
      </c>
      <c r="AG18" s="1" t="s">
        <v>74</v>
      </c>
      <c r="AH18" s="1" t="s">
        <v>74</v>
      </c>
      <c r="AI18" s="1" t="s">
        <v>74</v>
      </c>
      <c r="AJ18" s="1" t="s">
        <v>74</v>
      </c>
      <c r="AK18" s="1" t="s">
        <v>74</v>
      </c>
      <c r="AL18" s="1" t="s">
        <v>74</v>
      </c>
      <c r="AM18" s="1" t="s">
        <v>74</v>
      </c>
      <c r="AN18" s="1" t="s">
        <v>74</v>
      </c>
      <c r="AO18" s="1" t="s">
        <v>116</v>
      </c>
      <c r="AP18" s="1" t="s">
        <v>74</v>
      </c>
      <c r="AQ18" s="1" t="s">
        <v>74</v>
      </c>
      <c r="AR18" s="1" t="s">
        <v>74</v>
      </c>
      <c r="AS18" s="1" t="s">
        <v>74</v>
      </c>
      <c r="AT18" s="1" t="s">
        <v>216</v>
      </c>
      <c r="AU18" s="1">
        <v>2012.0</v>
      </c>
      <c r="AV18" s="1">
        <v>120.0</v>
      </c>
      <c r="AW18" s="1" t="s">
        <v>74</v>
      </c>
      <c r="AX18" s="1" t="s">
        <v>74</v>
      </c>
      <c r="AY18" s="1">
        <v>1.0</v>
      </c>
      <c r="AZ18" s="1" t="s">
        <v>217</v>
      </c>
      <c r="BA18" s="1" t="s">
        <v>74</v>
      </c>
      <c r="BB18" s="1">
        <v>140.0</v>
      </c>
      <c r="BC18" s="1">
        <v>148.0</v>
      </c>
      <c r="BD18" s="1" t="s">
        <v>74</v>
      </c>
      <c r="BE18" s="1" t="s">
        <v>218</v>
      </c>
      <c r="BF18" s="2" t="str">
        <f>HYPERLINK("http://dx.doi.org/10.1111/j.1471-4159.2011.07506.x","http://dx.doi.org/10.1111/j.1471-4159.2011.07506.x")</f>
        <v>http://dx.doi.org/10.1111/j.1471-4159.2011.07506.x</v>
      </c>
      <c r="BG18" s="1" t="s">
        <v>74</v>
      </c>
      <c r="BH18" s="1" t="s">
        <v>74</v>
      </c>
      <c r="BI18" s="1" t="s">
        <v>74</v>
      </c>
      <c r="BJ18" s="1" t="s">
        <v>74</v>
      </c>
      <c r="BK18" s="1" t="s">
        <v>74</v>
      </c>
      <c r="BL18" s="1" t="s">
        <v>74</v>
      </c>
      <c r="BM18" s="1" t="s">
        <v>74</v>
      </c>
      <c r="BN18" s="1">
        <v>2.2122128E7</v>
      </c>
      <c r="BO18" s="1" t="s">
        <v>74</v>
      </c>
      <c r="BP18" s="1" t="s">
        <v>74</v>
      </c>
      <c r="BQ18" s="1" t="s">
        <v>74</v>
      </c>
      <c r="BR18" s="1" t="s">
        <v>74</v>
      </c>
      <c r="BS18" s="1" t="s">
        <v>219</v>
      </c>
      <c r="BT18" s="1" t="str">
        <f>HYPERLINK("https%3A%2F%2Fwww.webofscience.com%2Fwos%2Fwoscc%2Ffull-record%2FWOS:000298479500016","View Full Record in Web of Science")</f>
        <v>View Full Record in Web of Science</v>
      </c>
    </row>
    <row r="19" ht="12.75" customHeight="1">
      <c r="A19" s="1" t="s">
        <v>72</v>
      </c>
      <c r="B19" s="1" t="s">
        <v>220</v>
      </c>
      <c r="C19" s="1" t="s">
        <v>74</v>
      </c>
      <c r="D19" s="1" t="s">
        <v>74</v>
      </c>
      <c r="E19" s="1" t="s">
        <v>74</v>
      </c>
      <c r="F19" s="1" t="s">
        <v>221</v>
      </c>
      <c r="G19" s="1" t="s">
        <v>74</v>
      </c>
      <c r="H19" s="1" t="s">
        <v>74</v>
      </c>
      <c r="I19" s="1" t="s">
        <v>222</v>
      </c>
      <c r="J19" s="1" t="s">
        <v>223</v>
      </c>
      <c r="K19" s="1" t="s">
        <v>74</v>
      </c>
      <c r="L19" s="1" t="s">
        <v>74</v>
      </c>
      <c r="M19" s="1" t="s">
        <v>74</v>
      </c>
      <c r="N19" s="1" t="s">
        <v>74</v>
      </c>
      <c r="O19" s="1" t="s">
        <v>74</v>
      </c>
      <c r="P19" s="1" t="s">
        <v>74</v>
      </c>
      <c r="Q19" s="1" t="s">
        <v>74</v>
      </c>
      <c r="R19" s="1" t="s">
        <v>74</v>
      </c>
      <c r="S19" s="1" t="s">
        <v>74</v>
      </c>
      <c r="T19" s="1" t="s">
        <v>74</v>
      </c>
      <c r="U19" s="1" t="s">
        <v>74</v>
      </c>
      <c r="V19" s="1" t="s">
        <v>74</v>
      </c>
      <c r="W19" s="1" t="s">
        <v>74</v>
      </c>
      <c r="X19" s="1" t="s">
        <v>74</v>
      </c>
      <c r="Y19" s="1" t="s">
        <v>74</v>
      </c>
      <c r="Z19" s="1" t="s">
        <v>74</v>
      </c>
      <c r="AA19" s="1" t="s">
        <v>74</v>
      </c>
      <c r="AB19" s="1" t="s">
        <v>74</v>
      </c>
      <c r="AC19" s="1" t="s">
        <v>74</v>
      </c>
      <c r="AD19" s="1" t="s">
        <v>74</v>
      </c>
      <c r="AE19" s="1" t="s">
        <v>74</v>
      </c>
      <c r="AF19" s="1" t="s">
        <v>74</v>
      </c>
      <c r="AG19" s="1" t="s">
        <v>74</v>
      </c>
      <c r="AH19" s="1" t="s">
        <v>74</v>
      </c>
      <c r="AI19" s="1" t="s">
        <v>74</v>
      </c>
      <c r="AJ19" s="1" t="s">
        <v>74</v>
      </c>
      <c r="AK19" s="1" t="s">
        <v>74</v>
      </c>
      <c r="AL19" s="1" t="s">
        <v>74</v>
      </c>
      <c r="AM19" s="1" t="s">
        <v>74</v>
      </c>
      <c r="AN19" s="1" t="s">
        <v>74</v>
      </c>
      <c r="AO19" s="1" t="s">
        <v>224</v>
      </c>
      <c r="AP19" s="1" t="s">
        <v>225</v>
      </c>
      <c r="AQ19" s="1" t="s">
        <v>74</v>
      </c>
      <c r="AR19" s="1" t="s">
        <v>74</v>
      </c>
      <c r="AS19" s="1" t="s">
        <v>74</v>
      </c>
      <c r="AT19" s="1" t="s">
        <v>226</v>
      </c>
      <c r="AU19" s="1">
        <v>2022.0</v>
      </c>
      <c r="AV19" s="1">
        <v>39.0</v>
      </c>
      <c r="AW19" s="1">
        <v>5.0</v>
      </c>
      <c r="AX19" s="1" t="s">
        <v>74</v>
      </c>
      <c r="AY19" s="1" t="s">
        <v>74</v>
      </c>
      <c r="AZ19" s="1" t="s">
        <v>74</v>
      </c>
      <c r="BA19" s="1" t="s">
        <v>74</v>
      </c>
      <c r="BB19" s="1">
        <v>613.0</v>
      </c>
      <c r="BC19" s="1">
        <v>618.0</v>
      </c>
      <c r="BD19" s="1" t="s">
        <v>74</v>
      </c>
      <c r="BE19" s="1" t="s">
        <v>227</v>
      </c>
      <c r="BF19" s="2" t="str">
        <f>HYPERLINK("http://dx.doi.org/10.1007/s10719-022-10066-8","http://dx.doi.org/10.1007/s10719-022-10066-8")</f>
        <v>http://dx.doi.org/10.1007/s10719-022-10066-8</v>
      </c>
      <c r="BG19" s="1" t="s">
        <v>74</v>
      </c>
      <c r="BH19" s="1" t="s">
        <v>228</v>
      </c>
      <c r="BI19" s="1" t="s">
        <v>74</v>
      </c>
      <c r="BJ19" s="1" t="s">
        <v>74</v>
      </c>
      <c r="BK19" s="1" t="s">
        <v>74</v>
      </c>
      <c r="BL19" s="1" t="s">
        <v>74</v>
      </c>
      <c r="BM19" s="1" t="s">
        <v>74</v>
      </c>
      <c r="BN19" s="1">
        <v>3.5920997E7</v>
      </c>
      <c r="BO19" s="1" t="s">
        <v>74</v>
      </c>
      <c r="BP19" s="1" t="s">
        <v>74</v>
      </c>
      <c r="BQ19" s="1" t="s">
        <v>74</v>
      </c>
      <c r="BR19" s="1" t="s">
        <v>74</v>
      </c>
      <c r="BS19" s="1" t="s">
        <v>229</v>
      </c>
      <c r="BT19" s="1" t="str">
        <f>HYPERLINK("https%3A%2F%2Fwww.webofscience.com%2Fwos%2Fwoscc%2Ffull-record%2FWOS:000835590500001","View Full Record in Web of Science")</f>
        <v>View Full Record in Web of Science</v>
      </c>
    </row>
    <row r="20" ht="12.75" customHeight="1">
      <c r="A20" s="1" t="s">
        <v>72</v>
      </c>
      <c r="B20" s="1" t="s">
        <v>230</v>
      </c>
      <c r="C20" s="1" t="s">
        <v>74</v>
      </c>
      <c r="D20" s="1" t="s">
        <v>74</v>
      </c>
      <c r="E20" s="1" t="s">
        <v>74</v>
      </c>
      <c r="F20" s="1" t="s">
        <v>231</v>
      </c>
      <c r="G20" s="1" t="s">
        <v>74</v>
      </c>
      <c r="H20" s="1" t="s">
        <v>74</v>
      </c>
      <c r="I20" s="1" t="s">
        <v>232</v>
      </c>
      <c r="J20" s="1" t="s">
        <v>192</v>
      </c>
      <c r="K20" s="1" t="s">
        <v>74</v>
      </c>
      <c r="L20" s="1" t="s">
        <v>74</v>
      </c>
      <c r="M20" s="1" t="s">
        <v>74</v>
      </c>
      <c r="N20" s="1" t="s">
        <v>74</v>
      </c>
      <c r="O20" s="1" t="s">
        <v>74</v>
      </c>
      <c r="P20" s="1" t="s">
        <v>74</v>
      </c>
      <c r="Q20" s="1" t="s">
        <v>74</v>
      </c>
      <c r="R20" s="1" t="s">
        <v>74</v>
      </c>
      <c r="S20" s="1" t="s">
        <v>74</v>
      </c>
      <c r="T20" s="1" t="s">
        <v>74</v>
      </c>
      <c r="U20" s="1" t="s">
        <v>74</v>
      </c>
      <c r="V20" s="1" t="s">
        <v>74</v>
      </c>
      <c r="W20" s="1" t="s">
        <v>74</v>
      </c>
      <c r="X20" s="1" t="s">
        <v>74</v>
      </c>
      <c r="Y20" s="1" t="s">
        <v>74</v>
      </c>
      <c r="Z20" s="1" t="s">
        <v>74</v>
      </c>
      <c r="AA20" s="1" t="s">
        <v>233</v>
      </c>
      <c r="AB20" s="1" t="s">
        <v>74</v>
      </c>
      <c r="AC20" s="1" t="s">
        <v>74</v>
      </c>
      <c r="AD20" s="1" t="s">
        <v>74</v>
      </c>
      <c r="AE20" s="1" t="s">
        <v>74</v>
      </c>
      <c r="AF20" s="1" t="s">
        <v>74</v>
      </c>
      <c r="AG20" s="1" t="s">
        <v>74</v>
      </c>
      <c r="AH20" s="1" t="s">
        <v>74</v>
      </c>
      <c r="AI20" s="1" t="s">
        <v>74</v>
      </c>
      <c r="AJ20" s="1" t="s">
        <v>74</v>
      </c>
      <c r="AK20" s="1" t="s">
        <v>74</v>
      </c>
      <c r="AL20" s="1" t="s">
        <v>74</v>
      </c>
      <c r="AM20" s="1" t="s">
        <v>74</v>
      </c>
      <c r="AN20" s="1" t="s">
        <v>74</v>
      </c>
      <c r="AO20" s="1" t="s">
        <v>195</v>
      </c>
      <c r="AP20" s="1" t="s">
        <v>74</v>
      </c>
      <c r="AQ20" s="1" t="s">
        <v>74</v>
      </c>
      <c r="AR20" s="1" t="s">
        <v>74</v>
      </c>
      <c r="AS20" s="1" t="s">
        <v>74</v>
      </c>
      <c r="AT20" s="1" t="s">
        <v>74</v>
      </c>
      <c r="AU20" s="1">
        <v>2013.0</v>
      </c>
      <c r="AV20" s="1">
        <v>52.0</v>
      </c>
      <c r="AW20" s="1">
        <v>4.0</v>
      </c>
      <c r="AX20" s="1" t="s">
        <v>74</v>
      </c>
      <c r="AY20" s="1" t="s">
        <v>74</v>
      </c>
      <c r="AZ20" s="1" t="s">
        <v>74</v>
      </c>
      <c r="BA20" s="1" t="s">
        <v>74</v>
      </c>
      <c r="BB20" s="1">
        <v>1139.0</v>
      </c>
      <c r="BC20" s="1">
        <v>1142.0</v>
      </c>
      <c r="BD20" s="1" t="s">
        <v>74</v>
      </c>
      <c r="BE20" s="1" t="s">
        <v>234</v>
      </c>
      <c r="BF20" s="2" t="str">
        <f>HYPERLINK("http://dx.doi.org/10.1002/anie.201208108","http://dx.doi.org/10.1002/anie.201208108")</f>
        <v>http://dx.doi.org/10.1002/anie.201208108</v>
      </c>
      <c r="BG20" s="1" t="s">
        <v>74</v>
      </c>
      <c r="BH20" s="1" t="s">
        <v>74</v>
      </c>
      <c r="BI20" s="1" t="s">
        <v>74</v>
      </c>
      <c r="BJ20" s="1" t="s">
        <v>74</v>
      </c>
      <c r="BK20" s="1" t="s">
        <v>74</v>
      </c>
      <c r="BL20" s="1" t="s">
        <v>74</v>
      </c>
      <c r="BM20" s="1" t="s">
        <v>74</v>
      </c>
      <c r="BN20" s="1">
        <v>2.3208892E7</v>
      </c>
      <c r="BO20" s="1" t="s">
        <v>74</v>
      </c>
      <c r="BP20" s="1" t="s">
        <v>74</v>
      </c>
      <c r="BQ20" s="1" t="s">
        <v>74</v>
      </c>
      <c r="BR20" s="1" t="s">
        <v>74</v>
      </c>
      <c r="BS20" s="1" t="s">
        <v>235</v>
      </c>
      <c r="BT20" s="1" t="str">
        <f>HYPERLINK("https%3A%2F%2Fwww.webofscience.com%2Fwos%2Fwoscc%2Ffull-record%2FWOS:000313719300008","View Full Record in Web of Science")</f>
        <v>View Full Record in Web of Science</v>
      </c>
    </row>
    <row r="21" ht="12.75" customHeight="1">
      <c r="A21" s="1" t="s">
        <v>72</v>
      </c>
      <c r="B21" s="1" t="s">
        <v>236</v>
      </c>
      <c r="C21" s="1" t="s">
        <v>74</v>
      </c>
      <c r="D21" s="1" t="s">
        <v>74</v>
      </c>
      <c r="E21" s="1" t="s">
        <v>74</v>
      </c>
      <c r="F21" s="1" t="s">
        <v>237</v>
      </c>
      <c r="G21" s="1" t="s">
        <v>74</v>
      </c>
      <c r="H21" s="1" t="s">
        <v>74</v>
      </c>
      <c r="I21" s="1" t="s">
        <v>238</v>
      </c>
      <c r="J21" s="1" t="s">
        <v>239</v>
      </c>
      <c r="K21" s="1" t="s">
        <v>74</v>
      </c>
      <c r="L21" s="1" t="s">
        <v>74</v>
      </c>
      <c r="M21" s="1" t="s">
        <v>74</v>
      </c>
      <c r="N21" s="1" t="s">
        <v>74</v>
      </c>
      <c r="O21" s="1" t="s">
        <v>74</v>
      </c>
      <c r="P21" s="1" t="s">
        <v>74</v>
      </c>
      <c r="Q21" s="1" t="s">
        <v>74</v>
      </c>
      <c r="R21" s="1" t="s">
        <v>74</v>
      </c>
      <c r="S21" s="1" t="s">
        <v>74</v>
      </c>
      <c r="T21" s="1" t="s">
        <v>74</v>
      </c>
      <c r="U21" s="1" t="s">
        <v>74</v>
      </c>
      <c r="V21" s="1" t="s">
        <v>74</v>
      </c>
      <c r="W21" s="1" t="s">
        <v>74</v>
      </c>
      <c r="X21" s="1" t="s">
        <v>74</v>
      </c>
      <c r="Y21" s="1" t="s">
        <v>74</v>
      </c>
      <c r="Z21" s="1" t="s">
        <v>74</v>
      </c>
      <c r="AA21" s="1" t="s">
        <v>240</v>
      </c>
      <c r="AB21" s="1" t="s">
        <v>241</v>
      </c>
      <c r="AC21" s="1" t="s">
        <v>74</v>
      </c>
      <c r="AD21" s="1" t="s">
        <v>74</v>
      </c>
      <c r="AE21" s="1" t="s">
        <v>74</v>
      </c>
      <c r="AF21" s="1" t="s">
        <v>74</v>
      </c>
      <c r="AG21" s="1" t="s">
        <v>74</v>
      </c>
      <c r="AH21" s="1" t="s">
        <v>74</v>
      </c>
      <c r="AI21" s="1" t="s">
        <v>74</v>
      </c>
      <c r="AJ21" s="1" t="s">
        <v>74</v>
      </c>
      <c r="AK21" s="1" t="s">
        <v>74</v>
      </c>
      <c r="AL21" s="1" t="s">
        <v>74</v>
      </c>
      <c r="AM21" s="1" t="s">
        <v>74</v>
      </c>
      <c r="AN21" s="1" t="s">
        <v>74</v>
      </c>
      <c r="AO21" s="1" t="s">
        <v>242</v>
      </c>
      <c r="AP21" s="1" t="s">
        <v>74</v>
      </c>
      <c r="AQ21" s="1" t="s">
        <v>74</v>
      </c>
      <c r="AR21" s="1" t="s">
        <v>74</v>
      </c>
      <c r="AS21" s="1" t="s">
        <v>74</v>
      </c>
      <c r="AT21" s="1" t="s">
        <v>243</v>
      </c>
      <c r="AU21" s="1">
        <v>2019.0</v>
      </c>
      <c r="AV21" s="1">
        <v>11.0</v>
      </c>
      <c r="AW21" s="1" t="s">
        <v>74</v>
      </c>
      <c r="AX21" s="1" t="s">
        <v>74</v>
      </c>
      <c r="AY21" s="1" t="s">
        <v>74</v>
      </c>
      <c r="AZ21" s="1" t="s">
        <v>74</v>
      </c>
      <c r="BA21" s="1" t="s">
        <v>74</v>
      </c>
      <c r="BB21" s="1" t="s">
        <v>74</v>
      </c>
      <c r="BC21" s="1" t="s">
        <v>74</v>
      </c>
      <c r="BD21" s="1">
        <v>40.0</v>
      </c>
      <c r="BE21" s="1" t="s">
        <v>244</v>
      </c>
      <c r="BF21" s="2" t="str">
        <f>HYPERLINK("http://dx.doi.org/10.1186/s13195-019-0499-7","http://dx.doi.org/10.1186/s13195-019-0499-7")</f>
        <v>http://dx.doi.org/10.1186/s13195-019-0499-7</v>
      </c>
      <c r="BG21" s="1" t="s">
        <v>74</v>
      </c>
      <c r="BH21" s="1" t="s">
        <v>74</v>
      </c>
      <c r="BI21" s="1" t="s">
        <v>74</v>
      </c>
      <c r="BJ21" s="1" t="s">
        <v>74</v>
      </c>
      <c r="BK21" s="1" t="s">
        <v>74</v>
      </c>
      <c r="BL21" s="1" t="s">
        <v>74</v>
      </c>
      <c r="BM21" s="1" t="s">
        <v>74</v>
      </c>
      <c r="BN21" s="1">
        <v>3.1077246E7</v>
      </c>
      <c r="BO21" s="1" t="s">
        <v>74</v>
      </c>
      <c r="BP21" s="1" t="s">
        <v>74</v>
      </c>
      <c r="BQ21" s="1" t="s">
        <v>74</v>
      </c>
      <c r="BR21" s="1" t="s">
        <v>74</v>
      </c>
      <c r="BS21" s="1" t="s">
        <v>245</v>
      </c>
      <c r="BT21" s="1" t="str">
        <f>HYPERLINK("https%3A%2F%2Fwww.webofscience.com%2Fwos%2Fwoscc%2Ffull-record%2FWOS:000467681600003","View Full Record in Web of Science")</f>
        <v>View Full Record in Web of Science</v>
      </c>
    </row>
    <row r="22" ht="12.75" customHeight="1">
      <c r="A22" s="1" t="s">
        <v>72</v>
      </c>
      <c r="B22" s="1" t="s">
        <v>246</v>
      </c>
      <c r="C22" s="1" t="s">
        <v>74</v>
      </c>
      <c r="D22" s="1" t="s">
        <v>74</v>
      </c>
      <c r="E22" s="1" t="s">
        <v>74</v>
      </c>
      <c r="F22" s="1" t="s">
        <v>247</v>
      </c>
      <c r="G22" s="1" t="s">
        <v>74</v>
      </c>
      <c r="H22" s="1" t="s">
        <v>74</v>
      </c>
      <c r="I22" s="1" t="s">
        <v>248</v>
      </c>
      <c r="J22" s="1" t="s">
        <v>249</v>
      </c>
      <c r="K22" s="1" t="s">
        <v>74</v>
      </c>
      <c r="L22" s="1" t="s">
        <v>74</v>
      </c>
      <c r="M22" s="1" t="s">
        <v>74</v>
      </c>
      <c r="N22" s="1" t="s">
        <v>74</v>
      </c>
      <c r="O22" s="1" t="s">
        <v>74</v>
      </c>
      <c r="P22" s="1" t="s">
        <v>74</v>
      </c>
      <c r="Q22" s="1" t="s">
        <v>74</v>
      </c>
      <c r="R22" s="1" t="s">
        <v>74</v>
      </c>
      <c r="S22" s="1" t="s">
        <v>74</v>
      </c>
      <c r="T22" s="1" t="s">
        <v>74</v>
      </c>
      <c r="U22" s="1" t="s">
        <v>74</v>
      </c>
      <c r="V22" s="1" t="s">
        <v>74</v>
      </c>
      <c r="W22" s="1" t="s">
        <v>74</v>
      </c>
      <c r="X22" s="1" t="s">
        <v>74</v>
      </c>
      <c r="Y22" s="1" t="s">
        <v>74</v>
      </c>
      <c r="Z22" s="1" t="s">
        <v>74</v>
      </c>
      <c r="AA22" s="1" t="s">
        <v>250</v>
      </c>
      <c r="AB22" s="1" t="s">
        <v>251</v>
      </c>
      <c r="AC22" s="1" t="s">
        <v>74</v>
      </c>
      <c r="AD22" s="1" t="s">
        <v>74</v>
      </c>
      <c r="AE22" s="1" t="s">
        <v>74</v>
      </c>
      <c r="AF22" s="1" t="s">
        <v>74</v>
      </c>
      <c r="AG22" s="1" t="s">
        <v>74</v>
      </c>
      <c r="AH22" s="1" t="s">
        <v>74</v>
      </c>
      <c r="AI22" s="1" t="s">
        <v>74</v>
      </c>
      <c r="AJ22" s="1" t="s">
        <v>74</v>
      </c>
      <c r="AK22" s="1" t="s">
        <v>74</v>
      </c>
      <c r="AL22" s="1" t="s">
        <v>74</v>
      </c>
      <c r="AM22" s="1" t="s">
        <v>74</v>
      </c>
      <c r="AN22" s="1" t="s">
        <v>74</v>
      </c>
      <c r="AO22" s="1" t="s">
        <v>252</v>
      </c>
      <c r="AP22" s="1" t="s">
        <v>253</v>
      </c>
      <c r="AQ22" s="1" t="s">
        <v>74</v>
      </c>
      <c r="AR22" s="1" t="s">
        <v>74</v>
      </c>
      <c r="AS22" s="1" t="s">
        <v>74</v>
      </c>
      <c r="AT22" s="1" t="s">
        <v>141</v>
      </c>
      <c r="AU22" s="1">
        <v>2007.0</v>
      </c>
      <c r="AV22" s="1">
        <v>32.0</v>
      </c>
      <c r="AW22" s="1">
        <v>11.0</v>
      </c>
      <c r="AX22" s="1" t="s">
        <v>74</v>
      </c>
      <c r="AY22" s="1" t="s">
        <v>74</v>
      </c>
      <c r="AZ22" s="1" t="s">
        <v>74</v>
      </c>
      <c r="BA22" s="1" t="s">
        <v>74</v>
      </c>
      <c r="BB22" s="1">
        <v>2393.0</v>
      </c>
      <c r="BC22" s="1">
        <v>2404.0</v>
      </c>
      <c r="BD22" s="1" t="s">
        <v>74</v>
      </c>
      <c r="BE22" s="1" t="s">
        <v>254</v>
      </c>
      <c r="BF22" s="2" t="str">
        <f>HYPERLINK("http://dx.doi.org/10.1038/sj.npp.1301377","http://dx.doi.org/10.1038/sj.npp.1301377")</f>
        <v>http://dx.doi.org/10.1038/sj.npp.1301377</v>
      </c>
      <c r="BG22" s="1" t="s">
        <v>74</v>
      </c>
      <c r="BH22" s="1" t="s">
        <v>74</v>
      </c>
      <c r="BI22" s="1" t="s">
        <v>74</v>
      </c>
      <c r="BJ22" s="1" t="s">
        <v>74</v>
      </c>
      <c r="BK22" s="1" t="s">
        <v>74</v>
      </c>
      <c r="BL22" s="1" t="s">
        <v>74</v>
      </c>
      <c r="BM22" s="1" t="s">
        <v>74</v>
      </c>
      <c r="BN22" s="1">
        <v>1.7406652E7</v>
      </c>
      <c r="BO22" s="1" t="s">
        <v>74</v>
      </c>
      <c r="BP22" s="1" t="s">
        <v>74</v>
      </c>
      <c r="BQ22" s="1" t="s">
        <v>74</v>
      </c>
      <c r="BR22" s="1" t="s">
        <v>74</v>
      </c>
      <c r="BS22" s="1" t="s">
        <v>255</v>
      </c>
      <c r="BT22" s="1" t="str">
        <f>HYPERLINK("https%3A%2F%2Fwww.webofscience.com%2Fwos%2Fwoscc%2Ffull-record%2FWOS:000250226000016","View Full Record in Web of Science")</f>
        <v>View Full Record in Web of Science</v>
      </c>
    </row>
    <row r="23" ht="12.75" customHeight="1">
      <c r="A23" s="1" t="s">
        <v>72</v>
      </c>
      <c r="B23" s="1" t="s">
        <v>256</v>
      </c>
      <c r="C23" s="1" t="s">
        <v>74</v>
      </c>
      <c r="D23" s="1" t="s">
        <v>74</v>
      </c>
      <c r="E23" s="1" t="s">
        <v>74</v>
      </c>
      <c r="F23" s="1" t="s">
        <v>257</v>
      </c>
      <c r="G23" s="1" t="s">
        <v>74</v>
      </c>
      <c r="H23" s="1" t="s">
        <v>74</v>
      </c>
      <c r="I23" s="1" t="s">
        <v>258</v>
      </c>
      <c r="J23" s="1" t="s">
        <v>259</v>
      </c>
      <c r="K23" s="1" t="s">
        <v>74</v>
      </c>
      <c r="L23" s="1" t="s">
        <v>74</v>
      </c>
      <c r="M23" s="1" t="s">
        <v>74</v>
      </c>
      <c r="N23" s="1" t="s">
        <v>74</v>
      </c>
      <c r="O23" s="1" t="s">
        <v>74</v>
      </c>
      <c r="P23" s="1" t="s">
        <v>74</v>
      </c>
      <c r="Q23" s="1" t="s">
        <v>74</v>
      </c>
      <c r="R23" s="1" t="s">
        <v>74</v>
      </c>
      <c r="S23" s="1" t="s">
        <v>74</v>
      </c>
      <c r="T23" s="1" t="s">
        <v>74</v>
      </c>
      <c r="U23" s="1" t="s">
        <v>74</v>
      </c>
      <c r="V23" s="1" t="s">
        <v>74</v>
      </c>
      <c r="W23" s="1" t="s">
        <v>74</v>
      </c>
      <c r="X23" s="1" t="s">
        <v>74</v>
      </c>
      <c r="Y23" s="1" t="s">
        <v>74</v>
      </c>
      <c r="Z23" s="1" t="s">
        <v>74</v>
      </c>
      <c r="AA23" s="1" t="s">
        <v>260</v>
      </c>
      <c r="AB23" s="1" t="s">
        <v>261</v>
      </c>
      <c r="AC23" s="1" t="s">
        <v>74</v>
      </c>
      <c r="AD23" s="1" t="s">
        <v>74</v>
      </c>
      <c r="AE23" s="1" t="s">
        <v>74</v>
      </c>
      <c r="AF23" s="1" t="s">
        <v>74</v>
      </c>
      <c r="AG23" s="1" t="s">
        <v>74</v>
      </c>
      <c r="AH23" s="1" t="s">
        <v>74</v>
      </c>
      <c r="AI23" s="1" t="s">
        <v>74</v>
      </c>
      <c r="AJ23" s="1" t="s">
        <v>74</v>
      </c>
      <c r="AK23" s="1" t="s">
        <v>74</v>
      </c>
      <c r="AL23" s="1" t="s">
        <v>74</v>
      </c>
      <c r="AM23" s="1" t="s">
        <v>74</v>
      </c>
      <c r="AN23" s="1" t="s">
        <v>74</v>
      </c>
      <c r="AO23" s="1" t="s">
        <v>262</v>
      </c>
      <c r="AP23" s="1" t="s">
        <v>263</v>
      </c>
      <c r="AQ23" s="1" t="s">
        <v>74</v>
      </c>
      <c r="AR23" s="1" t="s">
        <v>74</v>
      </c>
      <c r="AS23" s="1" t="s">
        <v>74</v>
      </c>
      <c r="AT23" s="1" t="s">
        <v>264</v>
      </c>
      <c r="AU23" s="1">
        <v>2018.0</v>
      </c>
      <c r="AV23" s="1">
        <v>10.0</v>
      </c>
      <c r="AW23" s="1">
        <v>25.0</v>
      </c>
      <c r="AX23" s="1" t="s">
        <v>74</v>
      </c>
      <c r="AY23" s="1" t="s">
        <v>74</v>
      </c>
      <c r="AZ23" s="1" t="s">
        <v>74</v>
      </c>
      <c r="BA23" s="1" t="s">
        <v>74</v>
      </c>
      <c r="BB23" s="1">
        <v>11782.0</v>
      </c>
      <c r="BC23" s="1">
        <v>11796.0</v>
      </c>
      <c r="BD23" s="1" t="s">
        <v>74</v>
      </c>
      <c r="BE23" s="1" t="s">
        <v>265</v>
      </c>
      <c r="BF23" s="2" t="str">
        <f>HYPERLINK("http://dx.doi.org/10.1039/c7nr06794a","http://dx.doi.org/10.1039/c7nr06794a")</f>
        <v>http://dx.doi.org/10.1039/c7nr06794a</v>
      </c>
      <c r="BG23" s="1" t="s">
        <v>74</v>
      </c>
      <c r="BH23" s="1" t="s">
        <v>74</v>
      </c>
      <c r="BI23" s="1" t="s">
        <v>74</v>
      </c>
      <c r="BJ23" s="1" t="s">
        <v>74</v>
      </c>
      <c r="BK23" s="1" t="s">
        <v>74</v>
      </c>
      <c r="BL23" s="1" t="s">
        <v>74</v>
      </c>
      <c r="BM23" s="1" t="s">
        <v>74</v>
      </c>
      <c r="BN23" s="1">
        <v>2.968824E7</v>
      </c>
      <c r="BO23" s="1" t="s">
        <v>74</v>
      </c>
      <c r="BP23" s="1" t="s">
        <v>74</v>
      </c>
      <c r="BQ23" s="1" t="s">
        <v>74</v>
      </c>
      <c r="BR23" s="1" t="s">
        <v>74</v>
      </c>
      <c r="BS23" s="1" t="s">
        <v>266</v>
      </c>
      <c r="BT23" s="1" t="str">
        <f>HYPERLINK("https%3A%2F%2Fwww.webofscience.com%2Fwos%2Fwoscc%2Ffull-record%2FWOS:000437761500009","View Full Record in Web of Science")</f>
        <v>View Full Record in Web of Science</v>
      </c>
    </row>
    <row r="24" ht="12.75" customHeight="1">
      <c r="A24" s="1" t="s">
        <v>72</v>
      </c>
      <c r="B24" s="1" t="s">
        <v>267</v>
      </c>
      <c r="C24" s="1" t="s">
        <v>74</v>
      </c>
      <c r="D24" s="1" t="s">
        <v>74</v>
      </c>
      <c r="E24" s="1" t="s">
        <v>74</v>
      </c>
      <c r="F24" s="1" t="s">
        <v>268</v>
      </c>
      <c r="G24" s="1" t="s">
        <v>74</v>
      </c>
      <c r="H24" s="1" t="s">
        <v>74</v>
      </c>
      <c r="I24" s="1" t="s">
        <v>269</v>
      </c>
      <c r="J24" s="1" t="s">
        <v>270</v>
      </c>
      <c r="K24" s="1" t="s">
        <v>74</v>
      </c>
      <c r="L24" s="1" t="s">
        <v>74</v>
      </c>
      <c r="M24" s="1" t="s">
        <v>74</v>
      </c>
      <c r="N24" s="1" t="s">
        <v>74</v>
      </c>
      <c r="O24" s="1" t="s">
        <v>74</v>
      </c>
      <c r="P24" s="1" t="s">
        <v>74</v>
      </c>
      <c r="Q24" s="1" t="s">
        <v>74</v>
      </c>
      <c r="R24" s="1" t="s">
        <v>74</v>
      </c>
      <c r="S24" s="1" t="s">
        <v>74</v>
      </c>
      <c r="T24" s="1" t="s">
        <v>74</v>
      </c>
      <c r="U24" s="1" t="s">
        <v>74</v>
      </c>
      <c r="V24" s="1" t="s">
        <v>74</v>
      </c>
      <c r="W24" s="1" t="s">
        <v>74</v>
      </c>
      <c r="X24" s="1" t="s">
        <v>74</v>
      </c>
      <c r="Y24" s="1" t="s">
        <v>74</v>
      </c>
      <c r="Z24" s="1" t="s">
        <v>74</v>
      </c>
      <c r="AA24" s="1" t="s">
        <v>74</v>
      </c>
      <c r="AB24" s="1" t="s">
        <v>74</v>
      </c>
      <c r="AC24" s="1" t="s">
        <v>74</v>
      </c>
      <c r="AD24" s="1" t="s">
        <v>74</v>
      </c>
      <c r="AE24" s="1" t="s">
        <v>74</v>
      </c>
      <c r="AF24" s="1" t="s">
        <v>74</v>
      </c>
      <c r="AG24" s="1" t="s">
        <v>74</v>
      </c>
      <c r="AH24" s="1" t="s">
        <v>74</v>
      </c>
      <c r="AI24" s="1" t="s">
        <v>74</v>
      </c>
      <c r="AJ24" s="1" t="s">
        <v>74</v>
      </c>
      <c r="AK24" s="1" t="s">
        <v>74</v>
      </c>
      <c r="AL24" s="1" t="s">
        <v>74</v>
      </c>
      <c r="AM24" s="1" t="s">
        <v>74</v>
      </c>
      <c r="AN24" s="1" t="s">
        <v>74</v>
      </c>
      <c r="AO24" s="1" t="s">
        <v>271</v>
      </c>
      <c r="AP24" s="1" t="s">
        <v>272</v>
      </c>
      <c r="AQ24" s="1" t="s">
        <v>74</v>
      </c>
      <c r="AR24" s="1" t="s">
        <v>74</v>
      </c>
      <c r="AS24" s="1" t="s">
        <v>74</v>
      </c>
      <c r="AT24" s="1" t="s">
        <v>273</v>
      </c>
      <c r="AU24" s="1">
        <v>2012.0</v>
      </c>
      <c r="AV24" s="1">
        <v>38.0</v>
      </c>
      <c r="AW24" s="1">
        <v>1.0</v>
      </c>
      <c r="AX24" s="1" t="s">
        <v>74</v>
      </c>
      <c r="AY24" s="1" t="s">
        <v>74</v>
      </c>
      <c r="AZ24" s="1" t="s">
        <v>74</v>
      </c>
      <c r="BA24" s="1" t="s">
        <v>74</v>
      </c>
      <c r="BB24" s="1">
        <v>72.0</v>
      </c>
      <c r="BC24" s="1">
        <v>86.0</v>
      </c>
      <c r="BD24" s="1" t="s">
        <v>74</v>
      </c>
      <c r="BE24" s="1" t="s">
        <v>274</v>
      </c>
      <c r="BF24" s="2" t="str">
        <f>HYPERLINK("http://dx.doi.org/10.1111/j.1365-2990.2011.01195.x","http://dx.doi.org/10.1111/j.1365-2990.2011.01195.x")</f>
        <v>http://dx.doi.org/10.1111/j.1365-2990.2011.01195.x</v>
      </c>
      <c r="BG24" s="1" t="s">
        <v>74</v>
      </c>
      <c r="BH24" s="1" t="s">
        <v>74</v>
      </c>
      <c r="BI24" s="1" t="s">
        <v>74</v>
      </c>
      <c r="BJ24" s="1" t="s">
        <v>74</v>
      </c>
      <c r="BK24" s="1" t="s">
        <v>74</v>
      </c>
      <c r="BL24" s="1" t="s">
        <v>74</v>
      </c>
      <c r="BM24" s="1" t="s">
        <v>74</v>
      </c>
      <c r="BN24" s="1">
        <v>2.1696417E7</v>
      </c>
      <c r="BO24" s="1" t="s">
        <v>74</v>
      </c>
      <c r="BP24" s="1" t="s">
        <v>74</v>
      </c>
      <c r="BQ24" s="1" t="s">
        <v>74</v>
      </c>
      <c r="BR24" s="1" t="s">
        <v>74</v>
      </c>
      <c r="BS24" s="1" t="s">
        <v>275</v>
      </c>
      <c r="BT24" s="1" t="str">
        <f>HYPERLINK("https%3A%2F%2Fwww.webofscience.com%2Fwos%2Fwoscc%2Ffull-record%2FWOS:000298876100006","View Full Record in Web of Science")</f>
        <v>View Full Record in Web of Science</v>
      </c>
    </row>
    <row r="25" ht="12.75" customHeight="1">
      <c r="A25" s="1" t="s">
        <v>72</v>
      </c>
      <c r="B25" s="1" t="s">
        <v>276</v>
      </c>
      <c r="C25" s="1" t="s">
        <v>74</v>
      </c>
      <c r="D25" s="1" t="s">
        <v>74</v>
      </c>
      <c r="E25" s="1" t="s">
        <v>74</v>
      </c>
      <c r="F25" s="1" t="s">
        <v>277</v>
      </c>
      <c r="G25" s="1" t="s">
        <v>74</v>
      </c>
      <c r="H25" s="1" t="s">
        <v>74</v>
      </c>
      <c r="I25" s="1" t="s">
        <v>278</v>
      </c>
      <c r="J25" s="1" t="s">
        <v>239</v>
      </c>
      <c r="K25" s="1" t="s">
        <v>74</v>
      </c>
      <c r="L25" s="1" t="s">
        <v>74</v>
      </c>
      <c r="M25" s="1" t="s">
        <v>74</v>
      </c>
      <c r="N25" s="1" t="s">
        <v>74</v>
      </c>
      <c r="O25" s="1" t="s">
        <v>74</v>
      </c>
      <c r="P25" s="1" t="s">
        <v>74</v>
      </c>
      <c r="Q25" s="1" t="s">
        <v>74</v>
      </c>
      <c r="R25" s="1" t="s">
        <v>74</v>
      </c>
      <c r="S25" s="1" t="s">
        <v>74</v>
      </c>
      <c r="T25" s="1" t="s">
        <v>74</v>
      </c>
      <c r="U25" s="1" t="s">
        <v>74</v>
      </c>
      <c r="V25" s="1" t="s">
        <v>74</v>
      </c>
      <c r="W25" s="1" t="s">
        <v>74</v>
      </c>
      <c r="X25" s="1" t="s">
        <v>74</v>
      </c>
      <c r="Y25" s="1" t="s">
        <v>74</v>
      </c>
      <c r="Z25" s="1" t="s">
        <v>74</v>
      </c>
      <c r="AA25" s="1" t="s">
        <v>74</v>
      </c>
      <c r="AB25" s="1" t="s">
        <v>74</v>
      </c>
      <c r="AC25" s="1" t="s">
        <v>74</v>
      </c>
      <c r="AD25" s="1" t="s">
        <v>74</v>
      </c>
      <c r="AE25" s="1" t="s">
        <v>74</v>
      </c>
      <c r="AF25" s="1" t="s">
        <v>74</v>
      </c>
      <c r="AG25" s="1" t="s">
        <v>74</v>
      </c>
      <c r="AH25" s="1" t="s">
        <v>74</v>
      </c>
      <c r="AI25" s="1" t="s">
        <v>74</v>
      </c>
      <c r="AJ25" s="1" t="s">
        <v>74</v>
      </c>
      <c r="AK25" s="1" t="s">
        <v>74</v>
      </c>
      <c r="AL25" s="1" t="s">
        <v>74</v>
      </c>
      <c r="AM25" s="1" t="s">
        <v>74</v>
      </c>
      <c r="AN25" s="1" t="s">
        <v>74</v>
      </c>
      <c r="AO25" s="1" t="s">
        <v>74</v>
      </c>
      <c r="AP25" s="1" t="s">
        <v>242</v>
      </c>
      <c r="AQ25" s="1" t="s">
        <v>74</v>
      </c>
      <c r="AR25" s="1" t="s">
        <v>74</v>
      </c>
      <c r="AS25" s="1" t="s">
        <v>74</v>
      </c>
      <c r="AT25" s="1" t="s">
        <v>279</v>
      </c>
      <c r="AU25" s="1">
        <v>2022.0</v>
      </c>
      <c r="AV25" s="1">
        <v>14.0</v>
      </c>
      <c r="AW25" s="1">
        <v>1.0</v>
      </c>
      <c r="AX25" s="1" t="s">
        <v>74</v>
      </c>
      <c r="AY25" s="1" t="s">
        <v>74</v>
      </c>
      <c r="AZ25" s="1" t="s">
        <v>74</v>
      </c>
      <c r="BA25" s="1" t="s">
        <v>74</v>
      </c>
      <c r="BB25" s="1" t="s">
        <v>74</v>
      </c>
      <c r="BC25" s="1" t="s">
        <v>74</v>
      </c>
      <c r="BD25" s="1">
        <v>140.0</v>
      </c>
      <c r="BE25" s="1" t="s">
        <v>280</v>
      </c>
      <c r="BF25" s="2" t="str">
        <f>HYPERLINK("http://dx.doi.org/10.1186/s13195-022-01073-w","http://dx.doi.org/10.1186/s13195-022-01073-w")</f>
        <v>http://dx.doi.org/10.1186/s13195-022-01073-w</v>
      </c>
      <c r="BG25" s="1" t="s">
        <v>74</v>
      </c>
      <c r="BH25" s="1" t="s">
        <v>74</v>
      </c>
      <c r="BI25" s="1" t="s">
        <v>74</v>
      </c>
      <c r="BJ25" s="1" t="s">
        <v>74</v>
      </c>
      <c r="BK25" s="1" t="s">
        <v>74</v>
      </c>
      <c r="BL25" s="1" t="s">
        <v>74</v>
      </c>
      <c r="BM25" s="1" t="s">
        <v>74</v>
      </c>
      <c r="BN25" s="1">
        <v>3.6184615E7</v>
      </c>
      <c r="BO25" s="1" t="s">
        <v>74</v>
      </c>
      <c r="BP25" s="1" t="s">
        <v>74</v>
      </c>
      <c r="BQ25" s="1" t="s">
        <v>74</v>
      </c>
      <c r="BR25" s="1" t="s">
        <v>74</v>
      </c>
      <c r="BS25" s="1" t="s">
        <v>281</v>
      </c>
      <c r="BT25" s="1" t="str">
        <f>HYPERLINK("https%3A%2F%2Fwww.webofscience.com%2Fwos%2Fwoscc%2Ffull-record%2FWOS:000862718600001","View Full Record in Web of Science")</f>
        <v>View Full Record in Web of Science</v>
      </c>
    </row>
    <row r="26" ht="12.75" customHeight="1">
      <c r="A26" s="1" t="s">
        <v>72</v>
      </c>
      <c r="B26" s="1" t="s">
        <v>282</v>
      </c>
      <c r="C26" s="1" t="s">
        <v>74</v>
      </c>
      <c r="D26" s="1" t="s">
        <v>74</v>
      </c>
      <c r="E26" s="1" t="s">
        <v>74</v>
      </c>
      <c r="F26" s="1" t="s">
        <v>283</v>
      </c>
      <c r="G26" s="1" t="s">
        <v>74</v>
      </c>
      <c r="H26" s="1" t="s">
        <v>74</v>
      </c>
      <c r="I26" s="1" t="s">
        <v>284</v>
      </c>
      <c r="J26" s="1" t="s">
        <v>285</v>
      </c>
      <c r="K26" s="1" t="s">
        <v>74</v>
      </c>
      <c r="L26" s="1" t="s">
        <v>74</v>
      </c>
      <c r="M26" s="1" t="s">
        <v>74</v>
      </c>
      <c r="N26" s="1" t="s">
        <v>74</v>
      </c>
      <c r="O26" s="1" t="s">
        <v>74</v>
      </c>
      <c r="P26" s="1" t="s">
        <v>74</v>
      </c>
      <c r="Q26" s="1" t="s">
        <v>74</v>
      </c>
      <c r="R26" s="1" t="s">
        <v>74</v>
      </c>
      <c r="S26" s="1" t="s">
        <v>74</v>
      </c>
      <c r="T26" s="1" t="s">
        <v>74</v>
      </c>
      <c r="U26" s="1" t="s">
        <v>74</v>
      </c>
      <c r="V26" s="1" t="s">
        <v>74</v>
      </c>
      <c r="W26" s="1" t="s">
        <v>74</v>
      </c>
      <c r="X26" s="1" t="s">
        <v>74</v>
      </c>
      <c r="Y26" s="1" t="s">
        <v>74</v>
      </c>
      <c r="Z26" s="1" t="s">
        <v>74</v>
      </c>
      <c r="AA26" s="1" t="s">
        <v>74</v>
      </c>
      <c r="AB26" s="1" t="s">
        <v>74</v>
      </c>
      <c r="AC26" s="1" t="s">
        <v>74</v>
      </c>
      <c r="AD26" s="1" t="s">
        <v>74</v>
      </c>
      <c r="AE26" s="1" t="s">
        <v>74</v>
      </c>
      <c r="AF26" s="1" t="s">
        <v>74</v>
      </c>
      <c r="AG26" s="1" t="s">
        <v>74</v>
      </c>
      <c r="AH26" s="1" t="s">
        <v>74</v>
      </c>
      <c r="AI26" s="1" t="s">
        <v>74</v>
      </c>
      <c r="AJ26" s="1" t="s">
        <v>74</v>
      </c>
      <c r="AK26" s="1" t="s">
        <v>74</v>
      </c>
      <c r="AL26" s="1" t="s">
        <v>74</v>
      </c>
      <c r="AM26" s="1" t="s">
        <v>74</v>
      </c>
      <c r="AN26" s="1" t="s">
        <v>74</v>
      </c>
      <c r="AO26" s="1" t="s">
        <v>286</v>
      </c>
      <c r="AP26" s="1" t="s">
        <v>287</v>
      </c>
      <c r="AQ26" s="1" t="s">
        <v>74</v>
      </c>
      <c r="AR26" s="1" t="s">
        <v>74</v>
      </c>
      <c r="AS26" s="1" t="s">
        <v>74</v>
      </c>
      <c r="AT26" s="1" t="s">
        <v>288</v>
      </c>
      <c r="AU26" s="1">
        <v>2020.0</v>
      </c>
      <c r="AV26" s="1">
        <v>34.0</v>
      </c>
      <c r="AW26" s="1">
        <v>12.0</v>
      </c>
      <c r="AX26" s="1" t="s">
        <v>74</v>
      </c>
      <c r="AY26" s="1" t="s">
        <v>74</v>
      </c>
      <c r="AZ26" s="1" t="s">
        <v>74</v>
      </c>
      <c r="BA26" s="1" t="s">
        <v>74</v>
      </c>
      <c r="BB26" s="1">
        <v>16022.0</v>
      </c>
      <c r="BC26" s="1">
        <v>16033.0</v>
      </c>
      <c r="BD26" s="1" t="s">
        <v>74</v>
      </c>
      <c r="BE26" s="1" t="s">
        <v>289</v>
      </c>
      <c r="BF26" s="2" t="str">
        <f>HYPERLINK("http://dx.doi.org/10.1096/fj.202001599R","http://dx.doi.org/10.1096/fj.202001599R")</f>
        <v>http://dx.doi.org/10.1096/fj.202001599R</v>
      </c>
      <c r="BG26" s="1" t="s">
        <v>74</v>
      </c>
      <c r="BH26" s="1" t="s">
        <v>290</v>
      </c>
      <c r="BI26" s="1" t="s">
        <v>74</v>
      </c>
      <c r="BJ26" s="1" t="s">
        <v>74</v>
      </c>
      <c r="BK26" s="1" t="s">
        <v>74</v>
      </c>
      <c r="BL26" s="1" t="s">
        <v>74</v>
      </c>
      <c r="BM26" s="1" t="s">
        <v>74</v>
      </c>
      <c r="BN26" s="1">
        <v>3.3090522E7</v>
      </c>
      <c r="BO26" s="1" t="s">
        <v>74</v>
      </c>
      <c r="BP26" s="1" t="s">
        <v>74</v>
      </c>
      <c r="BQ26" s="1" t="s">
        <v>74</v>
      </c>
      <c r="BR26" s="1" t="s">
        <v>74</v>
      </c>
      <c r="BS26" s="1" t="s">
        <v>291</v>
      </c>
      <c r="BT26" s="1" t="str">
        <f>HYPERLINK("https%3A%2F%2Fwww.webofscience.com%2Fwos%2Fwoscc%2Ffull-record%2FWOS:000581155800001","View Full Record in Web of Science")</f>
        <v>View Full Record in Web of Science</v>
      </c>
    </row>
    <row r="27" ht="12.75" customHeight="1">
      <c r="A27" s="1" t="s">
        <v>72</v>
      </c>
      <c r="B27" s="1" t="s">
        <v>292</v>
      </c>
      <c r="C27" s="1" t="s">
        <v>74</v>
      </c>
      <c r="D27" s="1" t="s">
        <v>74</v>
      </c>
      <c r="E27" s="1" t="s">
        <v>74</v>
      </c>
      <c r="F27" s="1" t="s">
        <v>293</v>
      </c>
      <c r="G27" s="1" t="s">
        <v>74</v>
      </c>
      <c r="H27" s="1" t="s">
        <v>74</v>
      </c>
      <c r="I27" s="1" t="s">
        <v>294</v>
      </c>
      <c r="J27" s="1" t="s">
        <v>295</v>
      </c>
      <c r="K27" s="1" t="s">
        <v>74</v>
      </c>
      <c r="L27" s="1" t="s">
        <v>74</v>
      </c>
      <c r="M27" s="1" t="s">
        <v>74</v>
      </c>
      <c r="N27" s="1" t="s">
        <v>74</v>
      </c>
      <c r="O27" s="1" t="s">
        <v>74</v>
      </c>
      <c r="P27" s="1" t="s">
        <v>74</v>
      </c>
      <c r="Q27" s="1" t="s">
        <v>74</v>
      </c>
      <c r="R27" s="1" t="s">
        <v>74</v>
      </c>
      <c r="S27" s="1" t="s">
        <v>74</v>
      </c>
      <c r="T27" s="1" t="s">
        <v>74</v>
      </c>
      <c r="U27" s="1" t="s">
        <v>74</v>
      </c>
      <c r="V27" s="1" t="s">
        <v>74</v>
      </c>
      <c r="W27" s="1" t="s">
        <v>74</v>
      </c>
      <c r="X27" s="1" t="s">
        <v>74</v>
      </c>
      <c r="Y27" s="1" t="s">
        <v>74</v>
      </c>
      <c r="Z27" s="1" t="s">
        <v>74</v>
      </c>
      <c r="AA27" s="1" t="s">
        <v>74</v>
      </c>
      <c r="AB27" s="1" t="s">
        <v>74</v>
      </c>
      <c r="AC27" s="1" t="s">
        <v>74</v>
      </c>
      <c r="AD27" s="1" t="s">
        <v>74</v>
      </c>
      <c r="AE27" s="1" t="s">
        <v>74</v>
      </c>
      <c r="AF27" s="1" t="s">
        <v>74</v>
      </c>
      <c r="AG27" s="1" t="s">
        <v>74</v>
      </c>
      <c r="AH27" s="1" t="s">
        <v>74</v>
      </c>
      <c r="AI27" s="1" t="s">
        <v>74</v>
      </c>
      <c r="AJ27" s="1" t="s">
        <v>74</v>
      </c>
      <c r="AK27" s="1" t="s">
        <v>74</v>
      </c>
      <c r="AL27" s="1" t="s">
        <v>74</v>
      </c>
      <c r="AM27" s="1" t="s">
        <v>74</v>
      </c>
      <c r="AN27" s="1" t="s">
        <v>74</v>
      </c>
      <c r="AO27" s="1" t="s">
        <v>296</v>
      </c>
      <c r="AP27" s="1" t="s">
        <v>297</v>
      </c>
      <c r="AQ27" s="1" t="s">
        <v>74</v>
      </c>
      <c r="AR27" s="1" t="s">
        <v>74</v>
      </c>
      <c r="AS27" s="1" t="s">
        <v>74</v>
      </c>
      <c r="AT27" s="1" t="s">
        <v>298</v>
      </c>
      <c r="AU27" s="1">
        <v>2022.0</v>
      </c>
      <c r="AV27" s="1">
        <v>90.0</v>
      </c>
      <c r="AW27" s="1" t="s">
        <v>299</v>
      </c>
      <c r="AX27" s="1" t="s">
        <v>74</v>
      </c>
      <c r="AY27" s="1" t="s">
        <v>74</v>
      </c>
      <c r="AZ27" s="1" t="s">
        <v>74</v>
      </c>
      <c r="BA27" s="1" t="s">
        <v>74</v>
      </c>
      <c r="BB27" s="1">
        <v>326.0</v>
      </c>
      <c r="BC27" s="1">
        <v>335.0</v>
      </c>
      <c r="BD27" s="1" t="s">
        <v>74</v>
      </c>
      <c r="BE27" s="1" t="s">
        <v>300</v>
      </c>
      <c r="BF27" s="2" t="str">
        <f>HYPERLINK("http://dx.doi.org/10.1055/a-1839-6237","http://dx.doi.org/10.1055/a-1839-6237")</f>
        <v>http://dx.doi.org/10.1055/a-1839-6237</v>
      </c>
      <c r="BG27" s="1" t="s">
        <v>74</v>
      </c>
      <c r="BH27" s="1" t="s">
        <v>74</v>
      </c>
      <c r="BI27" s="1" t="s">
        <v>74</v>
      </c>
      <c r="BJ27" s="1" t="s">
        <v>74</v>
      </c>
      <c r="BK27" s="1" t="s">
        <v>74</v>
      </c>
      <c r="BL27" s="1" t="s">
        <v>74</v>
      </c>
      <c r="BM27" s="1" t="s">
        <v>74</v>
      </c>
      <c r="BN27" s="1">
        <v>3.5858611E7</v>
      </c>
      <c r="BO27" s="1" t="s">
        <v>74</v>
      </c>
      <c r="BP27" s="1" t="s">
        <v>74</v>
      </c>
      <c r="BQ27" s="1" t="s">
        <v>74</v>
      </c>
      <c r="BR27" s="1" t="s">
        <v>74</v>
      </c>
      <c r="BS27" s="1" t="s">
        <v>301</v>
      </c>
      <c r="BT27" s="1" t="str">
        <f>HYPERLINK("https%3A%2F%2Fwww.webofscience.com%2Fwos%2Fwoscc%2Ffull-record%2FWOS:000827789600008","View Full Record in Web of Science")</f>
        <v>View Full Record in Web of Science</v>
      </c>
    </row>
    <row r="28" ht="12.75" customHeight="1">
      <c r="A28" s="1" t="s">
        <v>72</v>
      </c>
      <c r="B28" s="1" t="s">
        <v>302</v>
      </c>
      <c r="C28" s="1" t="s">
        <v>74</v>
      </c>
      <c r="D28" s="1" t="s">
        <v>74</v>
      </c>
      <c r="E28" s="1" t="s">
        <v>74</v>
      </c>
      <c r="F28" s="1" t="s">
        <v>303</v>
      </c>
      <c r="G28" s="1" t="s">
        <v>74</v>
      </c>
      <c r="H28" s="1" t="s">
        <v>74</v>
      </c>
      <c r="I28" s="1" t="s">
        <v>304</v>
      </c>
      <c r="J28" s="1" t="s">
        <v>305</v>
      </c>
      <c r="K28" s="1" t="s">
        <v>74</v>
      </c>
      <c r="L28" s="1" t="s">
        <v>74</v>
      </c>
      <c r="M28" s="1" t="s">
        <v>74</v>
      </c>
      <c r="N28" s="1" t="s">
        <v>74</v>
      </c>
      <c r="O28" s="1" t="s">
        <v>74</v>
      </c>
      <c r="P28" s="1" t="s">
        <v>74</v>
      </c>
      <c r="Q28" s="1" t="s">
        <v>74</v>
      </c>
      <c r="R28" s="1" t="s">
        <v>74</v>
      </c>
      <c r="S28" s="1" t="s">
        <v>74</v>
      </c>
      <c r="T28" s="1" t="s">
        <v>74</v>
      </c>
      <c r="U28" s="1" t="s">
        <v>74</v>
      </c>
      <c r="V28" s="1" t="s">
        <v>74</v>
      </c>
      <c r="W28" s="1" t="s">
        <v>74</v>
      </c>
      <c r="X28" s="1" t="s">
        <v>74</v>
      </c>
      <c r="Y28" s="1" t="s">
        <v>74</v>
      </c>
      <c r="Z28" s="1" t="s">
        <v>74</v>
      </c>
      <c r="AA28" s="1" t="s">
        <v>306</v>
      </c>
      <c r="AB28" s="1" t="s">
        <v>307</v>
      </c>
      <c r="AC28" s="1" t="s">
        <v>74</v>
      </c>
      <c r="AD28" s="1" t="s">
        <v>74</v>
      </c>
      <c r="AE28" s="1" t="s">
        <v>74</v>
      </c>
      <c r="AF28" s="1" t="s">
        <v>74</v>
      </c>
      <c r="AG28" s="1" t="s">
        <v>74</v>
      </c>
      <c r="AH28" s="1" t="s">
        <v>74</v>
      </c>
      <c r="AI28" s="1" t="s">
        <v>74</v>
      </c>
      <c r="AJ28" s="1" t="s">
        <v>74</v>
      </c>
      <c r="AK28" s="1" t="s">
        <v>74</v>
      </c>
      <c r="AL28" s="1" t="s">
        <v>74</v>
      </c>
      <c r="AM28" s="1" t="s">
        <v>74</v>
      </c>
      <c r="AN28" s="1" t="s">
        <v>74</v>
      </c>
      <c r="AO28" s="1" t="s">
        <v>308</v>
      </c>
      <c r="AP28" s="1" t="s">
        <v>309</v>
      </c>
      <c r="AQ28" s="1" t="s">
        <v>74</v>
      </c>
      <c r="AR28" s="1" t="s">
        <v>74</v>
      </c>
      <c r="AS28" s="1" t="s">
        <v>74</v>
      </c>
      <c r="AT28" s="1" t="s">
        <v>74</v>
      </c>
      <c r="AU28" s="1" t="s">
        <v>74</v>
      </c>
      <c r="AV28" s="1" t="s">
        <v>74</v>
      </c>
      <c r="AW28" s="1" t="s">
        <v>74</v>
      </c>
      <c r="AX28" s="1" t="s">
        <v>74</v>
      </c>
      <c r="AY28" s="1" t="s">
        <v>74</v>
      </c>
      <c r="AZ28" s="1" t="s">
        <v>74</v>
      </c>
      <c r="BA28" s="1" t="s">
        <v>74</v>
      </c>
      <c r="BB28" s="1" t="s">
        <v>74</v>
      </c>
      <c r="BC28" s="1" t="s">
        <v>74</v>
      </c>
      <c r="BD28" s="1" t="s">
        <v>74</v>
      </c>
      <c r="BE28" s="1" t="s">
        <v>310</v>
      </c>
      <c r="BF28" s="2" t="str">
        <f>HYPERLINK("http://dx.doi.org/10.1007/s11064-022-03699-6","http://dx.doi.org/10.1007/s11064-022-03699-6")</f>
        <v>http://dx.doi.org/10.1007/s11064-022-03699-6</v>
      </c>
      <c r="BG28" s="1" t="s">
        <v>74</v>
      </c>
      <c r="BH28" s="1" t="s">
        <v>228</v>
      </c>
      <c r="BI28" s="1" t="s">
        <v>74</v>
      </c>
      <c r="BJ28" s="1" t="s">
        <v>74</v>
      </c>
      <c r="BK28" s="1" t="s">
        <v>74</v>
      </c>
      <c r="BL28" s="1" t="s">
        <v>74</v>
      </c>
      <c r="BM28" s="1" t="s">
        <v>74</v>
      </c>
      <c r="BN28" s="1">
        <v>3.5976488E7</v>
      </c>
      <c r="BO28" s="1" t="s">
        <v>74</v>
      </c>
      <c r="BP28" s="1" t="s">
        <v>74</v>
      </c>
      <c r="BQ28" s="1" t="s">
        <v>74</v>
      </c>
      <c r="BR28" s="1" t="s">
        <v>74</v>
      </c>
      <c r="BS28" s="1" t="s">
        <v>311</v>
      </c>
      <c r="BT28" s="1" t="str">
        <f>HYPERLINK("https%3A%2F%2Fwww.webofscience.com%2Fwos%2Fwoscc%2Ffull-record%2FWOS:000842587800001","View Full Record in Web of Science")</f>
        <v>View Full Record in Web of Science</v>
      </c>
    </row>
    <row r="29" ht="12.75" customHeight="1">
      <c r="A29" s="1" t="s">
        <v>72</v>
      </c>
      <c r="B29" s="1" t="s">
        <v>312</v>
      </c>
      <c r="C29" s="1" t="s">
        <v>74</v>
      </c>
      <c r="D29" s="1" t="s">
        <v>74</v>
      </c>
      <c r="E29" s="1" t="s">
        <v>74</v>
      </c>
      <c r="F29" s="1" t="s">
        <v>313</v>
      </c>
      <c r="G29" s="1" t="s">
        <v>74</v>
      </c>
      <c r="H29" s="1" t="s">
        <v>74</v>
      </c>
      <c r="I29" s="1" t="s">
        <v>314</v>
      </c>
      <c r="J29" s="1" t="s">
        <v>315</v>
      </c>
      <c r="K29" s="1" t="s">
        <v>74</v>
      </c>
      <c r="L29" s="1" t="s">
        <v>74</v>
      </c>
      <c r="M29" s="1" t="s">
        <v>74</v>
      </c>
      <c r="N29" s="1" t="s">
        <v>74</v>
      </c>
      <c r="O29" s="1" t="s">
        <v>74</v>
      </c>
      <c r="P29" s="1" t="s">
        <v>74</v>
      </c>
      <c r="Q29" s="1" t="s">
        <v>74</v>
      </c>
      <c r="R29" s="1" t="s">
        <v>74</v>
      </c>
      <c r="S29" s="1" t="s">
        <v>74</v>
      </c>
      <c r="T29" s="1" t="s">
        <v>74</v>
      </c>
      <c r="U29" s="1" t="s">
        <v>74</v>
      </c>
      <c r="V29" s="1" t="s">
        <v>74</v>
      </c>
      <c r="W29" s="1" t="s">
        <v>74</v>
      </c>
      <c r="X29" s="1" t="s">
        <v>74</v>
      </c>
      <c r="Y29" s="1" t="s">
        <v>74</v>
      </c>
      <c r="Z29" s="1" t="s">
        <v>74</v>
      </c>
      <c r="AA29" s="1" t="s">
        <v>74</v>
      </c>
      <c r="AB29" s="1" t="s">
        <v>74</v>
      </c>
      <c r="AC29" s="1" t="s">
        <v>74</v>
      </c>
      <c r="AD29" s="1" t="s">
        <v>74</v>
      </c>
      <c r="AE29" s="1" t="s">
        <v>74</v>
      </c>
      <c r="AF29" s="1" t="s">
        <v>74</v>
      </c>
      <c r="AG29" s="1" t="s">
        <v>74</v>
      </c>
      <c r="AH29" s="1" t="s">
        <v>74</v>
      </c>
      <c r="AI29" s="1" t="s">
        <v>74</v>
      </c>
      <c r="AJ29" s="1" t="s">
        <v>74</v>
      </c>
      <c r="AK29" s="1" t="s">
        <v>74</v>
      </c>
      <c r="AL29" s="1" t="s">
        <v>74</v>
      </c>
      <c r="AM29" s="1" t="s">
        <v>74</v>
      </c>
      <c r="AN29" s="1" t="s">
        <v>74</v>
      </c>
      <c r="AO29" s="1" t="s">
        <v>316</v>
      </c>
      <c r="AP29" s="1" t="s">
        <v>317</v>
      </c>
      <c r="AQ29" s="1" t="s">
        <v>74</v>
      </c>
      <c r="AR29" s="1" t="s">
        <v>74</v>
      </c>
      <c r="AS29" s="1" t="s">
        <v>74</v>
      </c>
      <c r="AT29" s="1" t="s">
        <v>298</v>
      </c>
      <c r="AU29" s="1">
        <v>2012.0</v>
      </c>
      <c r="AV29" s="1">
        <v>12.0</v>
      </c>
      <c r="AW29" s="1">
        <v>3.0</v>
      </c>
      <c r="AX29" s="1" t="s">
        <v>74</v>
      </c>
      <c r="AY29" s="1" t="s">
        <v>74</v>
      </c>
      <c r="AZ29" s="1" t="s">
        <v>74</v>
      </c>
      <c r="BA29" s="1" t="s">
        <v>74</v>
      </c>
      <c r="BB29" s="1">
        <v>365.0</v>
      </c>
      <c r="BC29" s="1">
        <v>371.0</v>
      </c>
      <c r="BD29" s="1" t="s">
        <v>74</v>
      </c>
      <c r="BE29" s="1" t="s">
        <v>318</v>
      </c>
      <c r="BF29" s="2" t="str">
        <f>HYPERLINK("http://dx.doi.org/10.1111/j.1447-0594.2011.00827.x","http://dx.doi.org/10.1111/j.1447-0594.2011.00827.x")</f>
        <v>http://dx.doi.org/10.1111/j.1447-0594.2011.00827.x</v>
      </c>
      <c r="BG29" s="1" t="s">
        <v>74</v>
      </c>
      <c r="BH29" s="1" t="s">
        <v>74</v>
      </c>
      <c r="BI29" s="1" t="s">
        <v>74</v>
      </c>
      <c r="BJ29" s="1" t="s">
        <v>74</v>
      </c>
      <c r="BK29" s="1" t="s">
        <v>74</v>
      </c>
      <c r="BL29" s="1" t="s">
        <v>74</v>
      </c>
      <c r="BM29" s="1" t="s">
        <v>74</v>
      </c>
      <c r="BN29" s="1">
        <v>2.2300107E7</v>
      </c>
      <c r="BO29" s="1" t="s">
        <v>74</v>
      </c>
      <c r="BP29" s="1" t="s">
        <v>74</v>
      </c>
      <c r="BQ29" s="1" t="s">
        <v>74</v>
      </c>
      <c r="BR29" s="1" t="s">
        <v>74</v>
      </c>
      <c r="BS29" s="1" t="s">
        <v>319</v>
      </c>
      <c r="BT29" s="1" t="str">
        <f>HYPERLINK("https%3A%2F%2Fwww.webofscience.com%2Fwos%2Fwoscc%2Ffull-record%2FWOS:000305512700001","View Full Record in Web of Science")</f>
        <v>View Full Record in Web of Science</v>
      </c>
    </row>
    <row r="30" ht="12.75" customHeight="1">
      <c r="A30" s="1" t="s">
        <v>72</v>
      </c>
      <c r="B30" s="1" t="s">
        <v>320</v>
      </c>
      <c r="C30" s="1" t="s">
        <v>74</v>
      </c>
      <c r="D30" s="1" t="s">
        <v>74</v>
      </c>
      <c r="E30" s="1" t="s">
        <v>74</v>
      </c>
      <c r="F30" s="1" t="s">
        <v>321</v>
      </c>
      <c r="G30" s="1" t="s">
        <v>74</v>
      </c>
      <c r="H30" s="1" t="s">
        <v>74</v>
      </c>
      <c r="I30" s="1" t="s">
        <v>322</v>
      </c>
      <c r="J30" s="1" t="s">
        <v>323</v>
      </c>
      <c r="K30" s="1" t="s">
        <v>74</v>
      </c>
      <c r="L30" s="1" t="s">
        <v>74</v>
      </c>
      <c r="M30" s="1" t="s">
        <v>74</v>
      </c>
      <c r="N30" s="1" t="s">
        <v>74</v>
      </c>
      <c r="O30" s="1" t="s">
        <v>74</v>
      </c>
      <c r="P30" s="1" t="s">
        <v>74</v>
      </c>
      <c r="Q30" s="1" t="s">
        <v>74</v>
      </c>
      <c r="R30" s="1" t="s">
        <v>74</v>
      </c>
      <c r="S30" s="1" t="s">
        <v>74</v>
      </c>
      <c r="T30" s="1" t="s">
        <v>74</v>
      </c>
      <c r="U30" s="1" t="s">
        <v>74</v>
      </c>
      <c r="V30" s="1" t="s">
        <v>74</v>
      </c>
      <c r="W30" s="1" t="s">
        <v>74</v>
      </c>
      <c r="X30" s="1" t="s">
        <v>74</v>
      </c>
      <c r="Y30" s="1" t="s">
        <v>74</v>
      </c>
      <c r="Z30" s="1" t="s">
        <v>74</v>
      </c>
      <c r="AA30" s="1" t="s">
        <v>324</v>
      </c>
      <c r="AB30" s="1" t="s">
        <v>325</v>
      </c>
      <c r="AC30" s="1" t="s">
        <v>74</v>
      </c>
      <c r="AD30" s="1" t="s">
        <v>74</v>
      </c>
      <c r="AE30" s="1" t="s">
        <v>74</v>
      </c>
      <c r="AF30" s="1" t="s">
        <v>74</v>
      </c>
      <c r="AG30" s="1" t="s">
        <v>74</v>
      </c>
      <c r="AH30" s="1" t="s">
        <v>74</v>
      </c>
      <c r="AI30" s="1" t="s">
        <v>74</v>
      </c>
      <c r="AJ30" s="1" t="s">
        <v>74</v>
      </c>
      <c r="AK30" s="1" t="s">
        <v>74</v>
      </c>
      <c r="AL30" s="1" t="s">
        <v>74</v>
      </c>
      <c r="AM30" s="1" t="s">
        <v>74</v>
      </c>
      <c r="AN30" s="1" t="s">
        <v>74</v>
      </c>
      <c r="AO30" s="1" t="s">
        <v>326</v>
      </c>
      <c r="AP30" s="1" t="s">
        <v>74</v>
      </c>
      <c r="AQ30" s="1" t="s">
        <v>74</v>
      </c>
      <c r="AR30" s="1" t="s">
        <v>74</v>
      </c>
      <c r="AS30" s="1" t="s">
        <v>74</v>
      </c>
      <c r="AT30" s="1" t="s">
        <v>327</v>
      </c>
      <c r="AU30" s="1">
        <v>2017.0</v>
      </c>
      <c r="AV30" s="1">
        <v>7.0</v>
      </c>
      <c r="AW30" s="1" t="s">
        <v>74</v>
      </c>
      <c r="AX30" s="1" t="s">
        <v>74</v>
      </c>
      <c r="AY30" s="1" t="s">
        <v>74</v>
      </c>
      <c r="AZ30" s="1" t="s">
        <v>74</v>
      </c>
      <c r="BA30" s="1" t="s">
        <v>74</v>
      </c>
      <c r="BB30" s="1" t="s">
        <v>74</v>
      </c>
      <c r="BC30" s="1" t="s">
        <v>74</v>
      </c>
      <c r="BD30" s="1">
        <v>4983.0</v>
      </c>
      <c r="BE30" s="1" t="s">
        <v>328</v>
      </c>
      <c r="BF30" s="2" t="str">
        <f>HYPERLINK("http://dx.doi.org/10.1038/s41598-017-04144-3","http://dx.doi.org/10.1038/s41598-017-04144-3")</f>
        <v>http://dx.doi.org/10.1038/s41598-017-04144-3</v>
      </c>
      <c r="BG30" s="1" t="s">
        <v>74</v>
      </c>
      <c r="BH30" s="1" t="s">
        <v>74</v>
      </c>
      <c r="BI30" s="1" t="s">
        <v>74</v>
      </c>
      <c r="BJ30" s="1" t="s">
        <v>74</v>
      </c>
      <c r="BK30" s="1" t="s">
        <v>74</v>
      </c>
      <c r="BL30" s="1" t="s">
        <v>74</v>
      </c>
      <c r="BM30" s="1" t="s">
        <v>74</v>
      </c>
      <c r="BN30" s="1">
        <v>2.8694424E7</v>
      </c>
      <c r="BO30" s="1" t="s">
        <v>74</v>
      </c>
      <c r="BP30" s="1" t="s">
        <v>74</v>
      </c>
      <c r="BQ30" s="1" t="s">
        <v>74</v>
      </c>
      <c r="BR30" s="1" t="s">
        <v>74</v>
      </c>
      <c r="BS30" s="1" t="s">
        <v>329</v>
      </c>
      <c r="BT30" s="1" t="str">
        <f>HYPERLINK("https%3A%2F%2Fwww.webofscience.com%2Fwos%2Fwoscc%2Ffull-record%2FWOS:000405180900056","View Full Record in Web of Science")</f>
        <v>View Full Record in Web of Science</v>
      </c>
    </row>
    <row r="31" ht="12.75" customHeight="1">
      <c r="A31" s="1" t="s">
        <v>72</v>
      </c>
      <c r="B31" s="1" t="s">
        <v>330</v>
      </c>
      <c r="C31" s="1" t="s">
        <v>74</v>
      </c>
      <c r="D31" s="1" t="s">
        <v>74</v>
      </c>
      <c r="E31" s="1" t="s">
        <v>74</v>
      </c>
      <c r="F31" s="1" t="s">
        <v>330</v>
      </c>
      <c r="G31" s="1" t="s">
        <v>74</v>
      </c>
      <c r="H31" s="1" t="s">
        <v>74</v>
      </c>
      <c r="I31" s="1" t="s">
        <v>331</v>
      </c>
      <c r="J31" s="1" t="s">
        <v>332</v>
      </c>
      <c r="K31" s="1" t="s">
        <v>74</v>
      </c>
      <c r="L31" s="1" t="s">
        <v>74</v>
      </c>
      <c r="M31" s="1" t="s">
        <v>74</v>
      </c>
      <c r="N31" s="1" t="s">
        <v>74</v>
      </c>
      <c r="O31" s="1" t="s">
        <v>74</v>
      </c>
      <c r="P31" s="1" t="s">
        <v>74</v>
      </c>
      <c r="Q31" s="1" t="s">
        <v>74</v>
      </c>
      <c r="R31" s="1" t="s">
        <v>74</v>
      </c>
      <c r="S31" s="1" t="s">
        <v>74</v>
      </c>
      <c r="T31" s="1" t="s">
        <v>74</v>
      </c>
      <c r="U31" s="1" t="s">
        <v>74</v>
      </c>
      <c r="V31" s="1" t="s">
        <v>74</v>
      </c>
      <c r="W31" s="1" t="s">
        <v>74</v>
      </c>
      <c r="X31" s="1" t="s">
        <v>74</v>
      </c>
      <c r="Y31" s="1" t="s">
        <v>74</v>
      </c>
      <c r="Z31" s="1" t="s">
        <v>74</v>
      </c>
      <c r="AA31" s="1" t="s">
        <v>74</v>
      </c>
      <c r="AB31" s="1" t="s">
        <v>74</v>
      </c>
      <c r="AC31" s="1" t="s">
        <v>74</v>
      </c>
      <c r="AD31" s="1" t="s">
        <v>74</v>
      </c>
      <c r="AE31" s="1" t="s">
        <v>74</v>
      </c>
      <c r="AF31" s="1" t="s">
        <v>74</v>
      </c>
      <c r="AG31" s="1" t="s">
        <v>74</v>
      </c>
      <c r="AH31" s="1" t="s">
        <v>74</v>
      </c>
      <c r="AI31" s="1" t="s">
        <v>74</v>
      </c>
      <c r="AJ31" s="1" t="s">
        <v>74</v>
      </c>
      <c r="AK31" s="1" t="s">
        <v>74</v>
      </c>
      <c r="AL31" s="1" t="s">
        <v>74</v>
      </c>
      <c r="AM31" s="1" t="s">
        <v>74</v>
      </c>
      <c r="AN31" s="1" t="s">
        <v>74</v>
      </c>
      <c r="AO31" s="1" t="s">
        <v>333</v>
      </c>
      <c r="AP31" s="1" t="s">
        <v>74</v>
      </c>
      <c r="AQ31" s="1" t="s">
        <v>74</v>
      </c>
      <c r="AR31" s="1" t="s">
        <v>74</v>
      </c>
      <c r="AS31" s="1" t="s">
        <v>74</v>
      </c>
      <c r="AT31" s="1" t="s">
        <v>334</v>
      </c>
      <c r="AU31" s="1">
        <v>2004.0</v>
      </c>
      <c r="AV31" s="1">
        <v>16.0</v>
      </c>
      <c r="AW31" s="1">
        <v>5.0</v>
      </c>
      <c r="AX31" s="1" t="s">
        <v>74</v>
      </c>
      <c r="AY31" s="1" t="s">
        <v>74</v>
      </c>
      <c r="AZ31" s="1" t="s">
        <v>74</v>
      </c>
      <c r="BA31" s="1" t="s">
        <v>74</v>
      </c>
      <c r="BB31" s="1">
        <v>791.0</v>
      </c>
      <c r="BC31" s="1">
        <v>796.0</v>
      </c>
      <c r="BD31" s="1" t="s">
        <v>74</v>
      </c>
      <c r="BE31" s="1" t="s">
        <v>74</v>
      </c>
      <c r="BF31" s="1" t="s">
        <v>74</v>
      </c>
      <c r="BG31" s="1" t="s">
        <v>74</v>
      </c>
      <c r="BH31" s="1" t="s">
        <v>74</v>
      </c>
      <c r="BI31" s="1" t="s">
        <v>74</v>
      </c>
      <c r="BJ31" s="1" t="s">
        <v>74</v>
      </c>
      <c r="BK31" s="1" t="s">
        <v>74</v>
      </c>
      <c r="BL31" s="1" t="s">
        <v>74</v>
      </c>
      <c r="BM31" s="1" t="s">
        <v>74</v>
      </c>
      <c r="BN31" s="1" t="s">
        <v>74</v>
      </c>
      <c r="BO31" s="1" t="s">
        <v>74</v>
      </c>
      <c r="BP31" s="1" t="s">
        <v>74</v>
      </c>
      <c r="BQ31" s="1" t="s">
        <v>74</v>
      </c>
      <c r="BR31" s="1" t="s">
        <v>74</v>
      </c>
      <c r="BS31" s="1" t="s">
        <v>335</v>
      </c>
      <c r="BT31" s="1" t="str">
        <f>HYPERLINK("https%3A%2F%2Fwww.webofscience.com%2Fwos%2Fwoscc%2Ffull-record%2FWOS:000224395700015","View Full Record in Web of Science")</f>
        <v>View Full Record in Web of Science</v>
      </c>
    </row>
    <row r="32" ht="12.75" customHeight="1">
      <c r="A32" s="1" t="s">
        <v>72</v>
      </c>
      <c r="B32" s="1" t="s">
        <v>336</v>
      </c>
      <c r="C32" s="1" t="s">
        <v>74</v>
      </c>
      <c r="D32" s="1" t="s">
        <v>74</v>
      </c>
      <c r="E32" s="1" t="s">
        <v>74</v>
      </c>
      <c r="F32" s="1" t="s">
        <v>337</v>
      </c>
      <c r="G32" s="1" t="s">
        <v>74</v>
      </c>
      <c r="H32" s="1" t="s">
        <v>74</v>
      </c>
      <c r="I32" s="1" t="s">
        <v>338</v>
      </c>
      <c r="J32" s="1" t="s">
        <v>339</v>
      </c>
      <c r="K32" s="1" t="s">
        <v>74</v>
      </c>
      <c r="L32" s="1" t="s">
        <v>74</v>
      </c>
      <c r="M32" s="1" t="s">
        <v>74</v>
      </c>
      <c r="N32" s="1" t="s">
        <v>74</v>
      </c>
      <c r="O32" s="1" t="s">
        <v>74</v>
      </c>
      <c r="P32" s="1" t="s">
        <v>74</v>
      </c>
      <c r="Q32" s="1" t="s">
        <v>74</v>
      </c>
      <c r="R32" s="1" t="s">
        <v>74</v>
      </c>
      <c r="S32" s="1" t="s">
        <v>74</v>
      </c>
      <c r="T32" s="1" t="s">
        <v>74</v>
      </c>
      <c r="U32" s="1" t="s">
        <v>74</v>
      </c>
      <c r="V32" s="1" t="s">
        <v>74</v>
      </c>
      <c r="W32" s="1" t="s">
        <v>74</v>
      </c>
      <c r="X32" s="1" t="s">
        <v>74</v>
      </c>
      <c r="Y32" s="1" t="s">
        <v>74</v>
      </c>
      <c r="Z32" s="1" t="s">
        <v>74</v>
      </c>
      <c r="AA32" s="1" t="s">
        <v>340</v>
      </c>
      <c r="AB32" s="1" t="s">
        <v>341</v>
      </c>
      <c r="AC32" s="1" t="s">
        <v>74</v>
      </c>
      <c r="AD32" s="1" t="s">
        <v>74</v>
      </c>
      <c r="AE32" s="1" t="s">
        <v>74</v>
      </c>
      <c r="AF32" s="1" t="s">
        <v>74</v>
      </c>
      <c r="AG32" s="1" t="s">
        <v>74</v>
      </c>
      <c r="AH32" s="1" t="s">
        <v>74</v>
      </c>
      <c r="AI32" s="1" t="s">
        <v>74</v>
      </c>
      <c r="AJ32" s="1" t="s">
        <v>74</v>
      </c>
      <c r="AK32" s="1" t="s">
        <v>74</v>
      </c>
      <c r="AL32" s="1" t="s">
        <v>74</v>
      </c>
      <c r="AM32" s="1" t="s">
        <v>74</v>
      </c>
      <c r="AN32" s="1" t="s">
        <v>74</v>
      </c>
      <c r="AO32" s="1" t="s">
        <v>342</v>
      </c>
      <c r="AP32" s="1" t="s">
        <v>74</v>
      </c>
      <c r="AQ32" s="1" t="s">
        <v>74</v>
      </c>
      <c r="AR32" s="1" t="s">
        <v>74</v>
      </c>
      <c r="AS32" s="1" t="s">
        <v>74</v>
      </c>
      <c r="AT32" s="1" t="s">
        <v>343</v>
      </c>
      <c r="AU32" s="1">
        <v>2012.0</v>
      </c>
      <c r="AV32" s="1">
        <v>56.0</v>
      </c>
      <c r="AW32" s="1">
        <v>4.0</v>
      </c>
      <c r="AX32" s="1" t="s">
        <v>74</v>
      </c>
      <c r="AY32" s="1" t="s">
        <v>74</v>
      </c>
      <c r="AZ32" s="1" t="s">
        <v>74</v>
      </c>
      <c r="BA32" s="1" t="s">
        <v>74</v>
      </c>
      <c r="BB32" s="1">
        <v>601.0</v>
      </c>
      <c r="BC32" s="1">
        <v>609.0</v>
      </c>
      <c r="BD32" s="1" t="s">
        <v>74</v>
      </c>
      <c r="BE32" s="1" t="s">
        <v>344</v>
      </c>
      <c r="BF32" s="2" t="str">
        <f>HYPERLINK("http://dx.doi.org/10.1002/mnfr.201100682","http://dx.doi.org/10.1002/mnfr.201100682")</f>
        <v>http://dx.doi.org/10.1002/mnfr.201100682</v>
      </c>
      <c r="BG32" s="1" t="s">
        <v>74</v>
      </c>
      <c r="BH32" s="1" t="s">
        <v>74</v>
      </c>
      <c r="BI32" s="1" t="s">
        <v>74</v>
      </c>
      <c r="BJ32" s="1" t="s">
        <v>74</v>
      </c>
      <c r="BK32" s="1" t="s">
        <v>74</v>
      </c>
      <c r="BL32" s="1" t="s">
        <v>74</v>
      </c>
      <c r="BM32" s="1" t="s">
        <v>74</v>
      </c>
      <c r="BN32" s="1">
        <v>2.238331E7</v>
      </c>
      <c r="BO32" s="1" t="s">
        <v>74</v>
      </c>
      <c r="BP32" s="1" t="s">
        <v>74</v>
      </c>
      <c r="BQ32" s="1" t="s">
        <v>74</v>
      </c>
      <c r="BR32" s="1" t="s">
        <v>74</v>
      </c>
      <c r="BS32" s="1" t="s">
        <v>345</v>
      </c>
      <c r="BT32" s="1" t="str">
        <f>HYPERLINK("https%3A%2F%2Fwww.webofscience.com%2Fwos%2Fwoscc%2Ffull-record%2FWOS:000302721500009","View Full Record in Web of Science")</f>
        <v>View Full Record in Web of Science</v>
      </c>
    </row>
    <row r="33" ht="12.75" customHeight="1">
      <c r="A33" s="1" t="s">
        <v>72</v>
      </c>
      <c r="B33" s="1" t="s">
        <v>346</v>
      </c>
      <c r="C33" s="1" t="s">
        <v>74</v>
      </c>
      <c r="D33" s="1" t="s">
        <v>74</v>
      </c>
      <c r="E33" s="1" t="s">
        <v>74</v>
      </c>
      <c r="F33" s="1" t="s">
        <v>347</v>
      </c>
      <c r="G33" s="1" t="s">
        <v>74</v>
      </c>
      <c r="H33" s="1" t="s">
        <v>74</v>
      </c>
      <c r="I33" s="1" t="s">
        <v>348</v>
      </c>
      <c r="J33" s="1" t="s">
        <v>349</v>
      </c>
      <c r="K33" s="1" t="s">
        <v>74</v>
      </c>
      <c r="L33" s="1" t="s">
        <v>74</v>
      </c>
      <c r="M33" s="1" t="s">
        <v>74</v>
      </c>
      <c r="N33" s="1" t="s">
        <v>74</v>
      </c>
      <c r="O33" s="1" t="s">
        <v>74</v>
      </c>
      <c r="P33" s="1" t="s">
        <v>74</v>
      </c>
      <c r="Q33" s="1" t="s">
        <v>74</v>
      </c>
      <c r="R33" s="1" t="s">
        <v>74</v>
      </c>
      <c r="S33" s="1" t="s">
        <v>74</v>
      </c>
      <c r="T33" s="1" t="s">
        <v>74</v>
      </c>
      <c r="U33" s="1" t="s">
        <v>74</v>
      </c>
      <c r="V33" s="1" t="s">
        <v>74</v>
      </c>
      <c r="W33" s="1" t="s">
        <v>74</v>
      </c>
      <c r="X33" s="1" t="s">
        <v>74</v>
      </c>
      <c r="Y33" s="1" t="s">
        <v>74</v>
      </c>
      <c r="Z33" s="1" t="s">
        <v>74</v>
      </c>
      <c r="AA33" s="1" t="s">
        <v>350</v>
      </c>
      <c r="AB33" s="1" t="s">
        <v>351</v>
      </c>
      <c r="AC33" s="1" t="s">
        <v>74</v>
      </c>
      <c r="AD33" s="1" t="s">
        <v>74</v>
      </c>
      <c r="AE33" s="1" t="s">
        <v>74</v>
      </c>
      <c r="AF33" s="1" t="s">
        <v>74</v>
      </c>
      <c r="AG33" s="1" t="s">
        <v>74</v>
      </c>
      <c r="AH33" s="1" t="s">
        <v>74</v>
      </c>
      <c r="AI33" s="1" t="s">
        <v>74</v>
      </c>
      <c r="AJ33" s="1" t="s">
        <v>74</v>
      </c>
      <c r="AK33" s="1" t="s">
        <v>74</v>
      </c>
      <c r="AL33" s="1" t="s">
        <v>74</v>
      </c>
      <c r="AM33" s="1" t="s">
        <v>74</v>
      </c>
      <c r="AN33" s="1" t="s">
        <v>74</v>
      </c>
      <c r="AO33" s="1" t="s">
        <v>352</v>
      </c>
      <c r="AP33" s="1" t="s">
        <v>74</v>
      </c>
      <c r="AQ33" s="1" t="s">
        <v>74</v>
      </c>
      <c r="AR33" s="1" t="s">
        <v>74</v>
      </c>
      <c r="AS33" s="1" t="s">
        <v>74</v>
      </c>
      <c r="AT33" s="1" t="s">
        <v>157</v>
      </c>
      <c r="AU33" s="1">
        <v>2017.0</v>
      </c>
      <c r="AV33" s="1">
        <v>8.0</v>
      </c>
      <c r="AW33" s="1">
        <v>3.0</v>
      </c>
      <c r="AX33" s="1" t="s">
        <v>74</v>
      </c>
      <c r="AY33" s="1" t="s">
        <v>74</v>
      </c>
      <c r="AZ33" s="1" t="s">
        <v>74</v>
      </c>
      <c r="BA33" s="1" t="s">
        <v>74</v>
      </c>
      <c r="BB33" s="1">
        <v>454.0</v>
      </c>
      <c r="BC33" s="1">
        <v>459.0</v>
      </c>
      <c r="BD33" s="1" t="s">
        <v>74</v>
      </c>
      <c r="BE33" s="1" t="s">
        <v>353</v>
      </c>
      <c r="BF33" s="2" t="str">
        <f>HYPERLINK("http://dx.doi.org/10.1021/acschemneuro.6b00336","http://dx.doi.org/10.1021/acschemneuro.6b00336")</f>
        <v>http://dx.doi.org/10.1021/acschemneuro.6b00336</v>
      </c>
      <c r="BG33" s="1" t="s">
        <v>74</v>
      </c>
      <c r="BH33" s="1" t="s">
        <v>74</v>
      </c>
      <c r="BI33" s="1" t="s">
        <v>74</v>
      </c>
      <c r="BJ33" s="1" t="s">
        <v>74</v>
      </c>
      <c r="BK33" s="1" t="s">
        <v>74</v>
      </c>
      <c r="BL33" s="1" t="s">
        <v>74</v>
      </c>
      <c r="BM33" s="1" t="s">
        <v>74</v>
      </c>
      <c r="BN33" s="1">
        <v>2.8292186E7</v>
      </c>
      <c r="BO33" s="1" t="s">
        <v>74</v>
      </c>
      <c r="BP33" s="1" t="s">
        <v>74</v>
      </c>
      <c r="BQ33" s="1" t="s">
        <v>74</v>
      </c>
      <c r="BR33" s="1" t="s">
        <v>74</v>
      </c>
      <c r="BS33" s="1" t="s">
        <v>354</v>
      </c>
      <c r="BT33" s="1" t="str">
        <f>HYPERLINK("https%3A%2F%2Fwww.webofscience.com%2Fwos%2Fwoscc%2Ffull-record%2FWOS:000396807900007","View Full Record in Web of Science")</f>
        <v>View Full Record in Web of Science</v>
      </c>
    </row>
    <row r="34" ht="12.75" customHeight="1">
      <c r="A34" s="1" t="s">
        <v>72</v>
      </c>
      <c r="B34" s="1" t="s">
        <v>355</v>
      </c>
      <c r="C34" s="1" t="s">
        <v>74</v>
      </c>
      <c r="D34" s="1" t="s">
        <v>74</v>
      </c>
      <c r="E34" s="1" t="s">
        <v>74</v>
      </c>
      <c r="F34" s="1" t="s">
        <v>356</v>
      </c>
      <c r="G34" s="1" t="s">
        <v>74</v>
      </c>
      <c r="H34" s="1" t="s">
        <v>74</v>
      </c>
      <c r="I34" s="1" t="s">
        <v>357</v>
      </c>
      <c r="J34" s="1" t="s">
        <v>358</v>
      </c>
      <c r="K34" s="1" t="s">
        <v>74</v>
      </c>
      <c r="L34" s="1" t="s">
        <v>74</v>
      </c>
      <c r="M34" s="1" t="s">
        <v>74</v>
      </c>
      <c r="N34" s="1" t="s">
        <v>74</v>
      </c>
      <c r="O34" s="1" t="s">
        <v>74</v>
      </c>
      <c r="P34" s="1" t="s">
        <v>74</v>
      </c>
      <c r="Q34" s="1" t="s">
        <v>74</v>
      </c>
      <c r="R34" s="1" t="s">
        <v>74</v>
      </c>
      <c r="S34" s="1" t="s">
        <v>74</v>
      </c>
      <c r="T34" s="1" t="s">
        <v>74</v>
      </c>
      <c r="U34" s="1" t="s">
        <v>74</v>
      </c>
      <c r="V34" s="1" t="s">
        <v>74</v>
      </c>
      <c r="W34" s="1" t="s">
        <v>74</v>
      </c>
      <c r="X34" s="1" t="s">
        <v>74</v>
      </c>
      <c r="Y34" s="1" t="s">
        <v>74</v>
      </c>
      <c r="Z34" s="1" t="s">
        <v>74</v>
      </c>
      <c r="AA34" s="1" t="s">
        <v>359</v>
      </c>
      <c r="AB34" s="1" t="s">
        <v>360</v>
      </c>
      <c r="AC34" s="1" t="s">
        <v>74</v>
      </c>
      <c r="AD34" s="1" t="s">
        <v>74</v>
      </c>
      <c r="AE34" s="1" t="s">
        <v>74</v>
      </c>
      <c r="AF34" s="1" t="s">
        <v>74</v>
      </c>
      <c r="AG34" s="1" t="s">
        <v>74</v>
      </c>
      <c r="AH34" s="1" t="s">
        <v>74</v>
      </c>
      <c r="AI34" s="1" t="s">
        <v>74</v>
      </c>
      <c r="AJ34" s="1" t="s">
        <v>74</v>
      </c>
      <c r="AK34" s="1" t="s">
        <v>74</v>
      </c>
      <c r="AL34" s="1" t="s">
        <v>74</v>
      </c>
      <c r="AM34" s="1" t="s">
        <v>74</v>
      </c>
      <c r="AN34" s="1" t="s">
        <v>74</v>
      </c>
      <c r="AO34" s="1" t="s">
        <v>361</v>
      </c>
      <c r="AP34" s="1" t="s">
        <v>74</v>
      </c>
      <c r="AQ34" s="1" t="s">
        <v>74</v>
      </c>
      <c r="AR34" s="1" t="s">
        <v>74</v>
      </c>
      <c r="AS34" s="1" t="s">
        <v>74</v>
      </c>
      <c r="AT34" s="1" t="s">
        <v>362</v>
      </c>
      <c r="AU34" s="1">
        <v>2017.0</v>
      </c>
      <c r="AV34" s="1">
        <v>2.0</v>
      </c>
      <c r="AW34" s="1">
        <v>8.0</v>
      </c>
      <c r="AX34" s="1" t="s">
        <v>74</v>
      </c>
      <c r="AY34" s="1" t="s">
        <v>74</v>
      </c>
      <c r="AZ34" s="1" t="s">
        <v>74</v>
      </c>
      <c r="BA34" s="1" t="s">
        <v>74</v>
      </c>
      <c r="BB34" s="1">
        <v>4316.0</v>
      </c>
      <c r="BC34" s="1">
        <v>4327.0</v>
      </c>
      <c r="BD34" s="1" t="s">
        <v>74</v>
      </c>
      <c r="BE34" s="1" t="s">
        <v>363</v>
      </c>
      <c r="BF34" s="2" t="str">
        <f>HYPERLINK("http://dx.doi.org/10.1021/acsomega.7b00522","http://dx.doi.org/10.1021/acsomega.7b00522")</f>
        <v>http://dx.doi.org/10.1021/acsomega.7b00522</v>
      </c>
      <c r="BG34" s="1" t="s">
        <v>74</v>
      </c>
      <c r="BH34" s="1" t="s">
        <v>74</v>
      </c>
      <c r="BI34" s="1" t="s">
        <v>74</v>
      </c>
      <c r="BJ34" s="1" t="s">
        <v>74</v>
      </c>
      <c r="BK34" s="1" t="s">
        <v>74</v>
      </c>
      <c r="BL34" s="1" t="s">
        <v>74</v>
      </c>
      <c r="BM34" s="1" t="s">
        <v>74</v>
      </c>
      <c r="BN34" s="1">
        <v>3.1457723E7</v>
      </c>
      <c r="BO34" s="1" t="s">
        <v>74</v>
      </c>
      <c r="BP34" s="1" t="s">
        <v>74</v>
      </c>
      <c r="BQ34" s="1" t="s">
        <v>74</v>
      </c>
      <c r="BR34" s="1" t="s">
        <v>74</v>
      </c>
      <c r="BS34" s="1" t="s">
        <v>364</v>
      </c>
      <c r="BT34" s="1" t="str">
        <f>HYPERLINK("https%3A%2F%2Fwww.webofscience.com%2Fwos%2Fwoscc%2Ffull-record%2FWOS:000409924000027","View Full Record in Web of Science")</f>
        <v>View Full Record in Web of Science</v>
      </c>
    </row>
    <row r="35" ht="12.75" customHeight="1">
      <c r="A35" s="1" t="s">
        <v>72</v>
      </c>
      <c r="B35" s="1" t="s">
        <v>365</v>
      </c>
      <c r="C35" s="1" t="s">
        <v>74</v>
      </c>
      <c r="D35" s="1" t="s">
        <v>74</v>
      </c>
      <c r="E35" s="1" t="s">
        <v>74</v>
      </c>
      <c r="F35" s="1" t="s">
        <v>366</v>
      </c>
      <c r="G35" s="1" t="s">
        <v>74</v>
      </c>
      <c r="H35" s="1" t="s">
        <v>74</v>
      </c>
      <c r="I35" s="1" t="s">
        <v>367</v>
      </c>
      <c r="J35" s="1" t="s">
        <v>368</v>
      </c>
      <c r="K35" s="1" t="s">
        <v>74</v>
      </c>
      <c r="L35" s="1" t="s">
        <v>74</v>
      </c>
      <c r="M35" s="1" t="s">
        <v>74</v>
      </c>
      <c r="N35" s="1" t="s">
        <v>74</v>
      </c>
      <c r="O35" s="1" t="s">
        <v>74</v>
      </c>
      <c r="P35" s="1" t="s">
        <v>74</v>
      </c>
      <c r="Q35" s="1" t="s">
        <v>74</v>
      </c>
      <c r="R35" s="1" t="s">
        <v>74</v>
      </c>
      <c r="S35" s="1" t="s">
        <v>74</v>
      </c>
      <c r="T35" s="1" t="s">
        <v>74</v>
      </c>
      <c r="U35" s="1" t="s">
        <v>74</v>
      </c>
      <c r="V35" s="1" t="s">
        <v>74</v>
      </c>
      <c r="W35" s="1" t="s">
        <v>74</v>
      </c>
      <c r="X35" s="1" t="s">
        <v>74</v>
      </c>
      <c r="Y35" s="1" t="s">
        <v>74</v>
      </c>
      <c r="Z35" s="1" t="s">
        <v>74</v>
      </c>
      <c r="AA35" s="1" t="s">
        <v>369</v>
      </c>
      <c r="AB35" s="1" t="s">
        <v>370</v>
      </c>
      <c r="AC35" s="1" t="s">
        <v>74</v>
      </c>
      <c r="AD35" s="1" t="s">
        <v>74</v>
      </c>
      <c r="AE35" s="1" t="s">
        <v>74</v>
      </c>
      <c r="AF35" s="1" t="s">
        <v>74</v>
      </c>
      <c r="AG35" s="1" t="s">
        <v>74</v>
      </c>
      <c r="AH35" s="1" t="s">
        <v>74</v>
      </c>
      <c r="AI35" s="1" t="s">
        <v>74</v>
      </c>
      <c r="AJ35" s="1" t="s">
        <v>74</v>
      </c>
      <c r="AK35" s="1" t="s">
        <v>74</v>
      </c>
      <c r="AL35" s="1" t="s">
        <v>74</v>
      </c>
      <c r="AM35" s="1" t="s">
        <v>74</v>
      </c>
      <c r="AN35" s="1" t="s">
        <v>74</v>
      </c>
      <c r="AO35" s="1" t="s">
        <v>371</v>
      </c>
      <c r="AP35" s="1" t="s">
        <v>74</v>
      </c>
      <c r="AQ35" s="1" t="s">
        <v>74</v>
      </c>
      <c r="AR35" s="1" t="s">
        <v>74</v>
      </c>
      <c r="AS35" s="1" t="s">
        <v>74</v>
      </c>
      <c r="AT35" s="1" t="s">
        <v>343</v>
      </c>
      <c r="AU35" s="1">
        <v>2012.0</v>
      </c>
      <c r="AV35" s="1">
        <v>24.0</v>
      </c>
      <c r="AW35" s="1">
        <v>2.0</v>
      </c>
      <c r="AX35" s="1" t="s">
        <v>74</v>
      </c>
      <c r="AY35" s="1" t="s">
        <v>74</v>
      </c>
      <c r="AZ35" s="1" t="s">
        <v>74</v>
      </c>
      <c r="BA35" s="1" t="s">
        <v>74</v>
      </c>
      <c r="BB35" s="1">
        <v>101.0</v>
      </c>
      <c r="BC35" s="1">
        <v>108.0</v>
      </c>
      <c r="BD35" s="1" t="s">
        <v>74</v>
      </c>
      <c r="BE35" s="1" t="s">
        <v>372</v>
      </c>
      <c r="BF35" s="2" t="str">
        <f>HYPERLINK("http://dx.doi.org/10.1111/j.1601-5215.2011.00588.x","http://dx.doi.org/10.1111/j.1601-5215.2011.00588.x")</f>
        <v>http://dx.doi.org/10.1111/j.1601-5215.2011.00588.x</v>
      </c>
      <c r="BG35" s="1" t="s">
        <v>74</v>
      </c>
      <c r="BH35" s="1" t="s">
        <v>74</v>
      </c>
      <c r="BI35" s="1" t="s">
        <v>74</v>
      </c>
      <c r="BJ35" s="1" t="s">
        <v>74</v>
      </c>
      <c r="BK35" s="1" t="s">
        <v>74</v>
      </c>
      <c r="BL35" s="1" t="s">
        <v>74</v>
      </c>
      <c r="BM35" s="1" t="s">
        <v>74</v>
      </c>
      <c r="BN35" s="1">
        <v>2.6952951E7</v>
      </c>
      <c r="BO35" s="1" t="s">
        <v>74</v>
      </c>
      <c r="BP35" s="1" t="s">
        <v>74</v>
      </c>
      <c r="BQ35" s="1" t="s">
        <v>74</v>
      </c>
      <c r="BR35" s="1" t="s">
        <v>74</v>
      </c>
      <c r="BS35" s="1" t="s">
        <v>373</v>
      </c>
      <c r="BT35" s="1" t="str">
        <f>HYPERLINK("https%3A%2F%2Fwww.webofscience.com%2Fwos%2Fwoscc%2Ffull-record%2FWOS:000301915800006","View Full Record in Web of Science")</f>
        <v>View Full Record in Web of Science</v>
      </c>
    </row>
    <row r="36" ht="12.75" customHeight="1">
      <c r="A36" s="1" t="s">
        <v>72</v>
      </c>
      <c r="B36" s="1" t="s">
        <v>374</v>
      </c>
      <c r="C36" s="1" t="s">
        <v>74</v>
      </c>
      <c r="D36" s="1" t="s">
        <v>74</v>
      </c>
      <c r="E36" s="1" t="s">
        <v>74</v>
      </c>
      <c r="F36" s="1" t="s">
        <v>375</v>
      </c>
      <c r="G36" s="1" t="s">
        <v>74</v>
      </c>
      <c r="H36" s="1" t="s">
        <v>74</v>
      </c>
      <c r="I36" s="1" t="s">
        <v>376</v>
      </c>
      <c r="J36" s="1" t="s">
        <v>377</v>
      </c>
      <c r="K36" s="1" t="s">
        <v>74</v>
      </c>
      <c r="L36" s="1" t="s">
        <v>74</v>
      </c>
      <c r="M36" s="1" t="s">
        <v>74</v>
      </c>
      <c r="N36" s="1" t="s">
        <v>74</v>
      </c>
      <c r="O36" s="1" t="s">
        <v>74</v>
      </c>
      <c r="P36" s="1" t="s">
        <v>74</v>
      </c>
      <c r="Q36" s="1" t="s">
        <v>74</v>
      </c>
      <c r="R36" s="1" t="s">
        <v>74</v>
      </c>
      <c r="S36" s="1" t="s">
        <v>74</v>
      </c>
      <c r="T36" s="1" t="s">
        <v>74</v>
      </c>
      <c r="U36" s="1" t="s">
        <v>74</v>
      </c>
      <c r="V36" s="1" t="s">
        <v>74</v>
      </c>
      <c r="W36" s="1" t="s">
        <v>74</v>
      </c>
      <c r="X36" s="1" t="s">
        <v>74</v>
      </c>
      <c r="Y36" s="1" t="s">
        <v>74</v>
      </c>
      <c r="Z36" s="1" t="s">
        <v>74</v>
      </c>
      <c r="AA36" s="1" t="s">
        <v>74</v>
      </c>
      <c r="AB36" s="1" t="s">
        <v>74</v>
      </c>
      <c r="AC36" s="1" t="s">
        <v>74</v>
      </c>
      <c r="AD36" s="1" t="s">
        <v>74</v>
      </c>
      <c r="AE36" s="1" t="s">
        <v>74</v>
      </c>
      <c r="AF36" s="1" t="s">
        <v>74</v>
      </c>
      <c r="AG36" s="1" t="s">
        <v>74</v>
      </c>
      <c r="AH36" s="1" t="s">
        <v>74</v>
      </c>
      <c r="AI36" s="1" t="s">
        <v>74</v>
      </c>
      <c r="AJ36" s="1" t="s">
        <v>74</v>
      </c>
      <c r="AK36" s="1" t="s">
        <v>74</v>
      </c>
      <c r="AL36" s="1" t="s">
        <v>74</v>
      </c>
      <c r="AM36" s="1" t="s">
        <v>74</v>
      </c>
      <c r="AN36" s="1" t="s">
        <v>74</v>
      </c>
      <c r="AO36" s="1" t="s">
        <v>378</v>
      </c>
      <c r="AP36" s="1" t="s">
        <v>379</v>
      </c>
      <c r="AQ36" s="1" t="s">
        <v>74</v>
      </c>
      <c r="AR36" s="1" t="s">
        <v>74</v>
      </c>
      <c r="AS36" s="1" t="s">
        <v>74</v>
      </c>
      <c r="AT36" s="1" t="s">
        <v>288</v>
      </c>
      <c r="AU36" s="1">
        <v>2011.0</v>
      </c>
      <c r="AV36" s="1">
        <v>23.0</v>
      </c>
      <c r="AW36" s="1">
        <v>12.0</v>
      </c>
      <c r="AX36" s="1" t="s">
        <v>74</v>
      </c>
      <c r="AY36" s="1" t="s">
        <v>74</v>
      </c>
      <c r="AZ36" s="1" t="s">
        <v>74</v>
      </c>
      <c r="BA36" s="1" t="s">
        <v>74</v>
      </c>
      <c r="BB36" s="1">
        <v>2753.0</v>
      </c>
      <c r="BC36" s="1">
        <v>2756.0</v>
      </c>
      <c r="BD36" s="1" t="s">
        <v>74</v>
      </c>
      <c r="BE36" s="1" t="s">
        <v>380</v>
      </c>
      <c r="BF36" s="2" t="str">
        <f>HYPERLINK("http://dx.doi.org/10.1002/elan.201100329","http://dx.doi.org/10.1002/elan.201100329")</f>
        <v>http://dx.doi.org/10.1002/elan.201100329</v>
      </c>
      <c r="BG36" s="1" t="s">
        <v>74</v>
      </c>
      <c r="BH36" s="1" t="s">
        <v>74</v>
      </c>
      <c r="BI36" s="1" t="s">
        <v>74</v>
      </c>
      <c r="BJ36" s="1" t="s">
        <v>74</v>
      </c>
      <c r="BK36" s="1" t="s">
        <v>74</v>
      </c>
      <c r="BL36" s="1" t="s">
        <v>74</v>
      </c>
      <c r="BM36" s="1" t="s">
        <v>74</v>
      </c>
      <c r="BN36" s="1" t="s">
        <v>74</v>
      </c>
      <c r="BO36" s="1" t="s">
        <v>74</v>
      </c>
      <c r="BP36" s="1" t="s">
        <v>74</v>
      </c>
      <c r="BQ36" s="1" t="s">
        <v>74</v>
      </c>
      <c r="BR36" s="1" t="s">
        <v>74</v>
      </c>
      <c r="BS36" s="1" t="s">
        <v>381</v>
      </c>
      <c r="BT36" s="1" t="str">
        <f>HYPERLINK("https%3A%2F%2Fwww.webofscience.com%2Fwos%2Fwoscc%2Ffull-record%2FWOS:000298063500001","View Full Record in Web of Science")</f>
        <v>View Full Record in Web of Science</v>
      </c>
    </row>
    <row r="37" ht="12.75" customHeight="1">
      <c r="A37" s="1" t="s">
        <v>72</v>
      </c>
      <c r="B37" s="1" t="s">
        <v>382</v>
      </c>
      <c r="C37" s="1" t="s">
        <v>74</v>
      </c>
      <c r="D37" s="1" t="s">
        <v>74</v>
      </c>
      <c r="E37" s="1" t="s">
        <v>74</v>
      </c>
      <c r="F37" s="1" t="s">
        <v>383</v>
      </c>
      <c r="G37" s="1" t="s">
        <v>74</v>
      </c>
      <c r="H37" s="1" t="s">
        <v>74</v>
      </c>
      <c r="I37" s="1" t="s">
        <v>384</v>
      </c>
      <c r="J37" s="1" t="s">
        <v>385</v>
      </c>
      <c r="K37" s="1" t="s">
        <v>74</v>
      </c>
      <c r="L37" s="1" t="s">
        <v>74</v>
      </c>
      <c r="M37" s="1" t="s">
        <v>74</v>
      </c>
      <c r="N37" s="1" t="s">
        <v>74</v>
      </c>
      <c r="O37" s="1" t="s">
        <v>74</v>
      </c>
      <c r="P37" s="1" t="s">
        <v>74</v>
      </c>
      <c r="Q37" s="1" t="s">
        <v>74</v>
      </c>
      <c r="R37" s="1" t="s">
        <v>74</v>
      </c>
      <c r="S37" s="1" t="s">
        <v>74</v>
      </c>
      <c r="T37" s="1" t="s">
        <v>74</v>
      </c>
      <c r="U37" s="1" t="s">
        <v>74</v>
      </c>
      <c r="V37" s="1" t="s">
        <v>74</v>
      </c>
      <c r="W37" s="1" t="s">
        <v>74</v>
      </c>
      <c r="X37" s="1" t="s">
        <v>74</v>
      </c>
      <c r="Y37" s="1" t="s">
        <v>74</v>
      </c>
      <c r="Z37" s="1" t="s">
        <v>74</v>
      </c>
      <c r="AA37" s="1" t="s">
        <v>386</v>
      </c>
      <c r="AB37" s="1" t="s">
        <v>387</v>
      </c>
      <c r="AC37" s="1" t="s">
        <v>74</v>
      </c>
      <c r="AD37" s="1" t="s">
        <v>74</v>
      </c>
      <c r="AE37" s="1" t="s">
        <v>74</v>
      </c>
      <c r="AF37" s="1" t="s">
        <v>74</v>
      </c>
      <c r="AG37" s="1" t="s">
        <v>74</v>
      </c>
      <c r="AH37" s="1" t="s">
        <v>74</v>
      </c>
      <c r="AI37" s="1" t="s">
        <v>74</v>
      </c>
      <c r="AJ37" s="1" t="s">
        <v>74</v>
      </c>
      <c r="AK37" s="1" t="s">
        <v>74</v>
      </c>
      <c r="AL37" s="1" t="s">
        <v>74</v>
      </c>
      <c r="AM37" s="1" t="s">
        <v>74</v>
      </c>
      <c r="AN37" s="1" t="s">
        <v>74</v>
      </c>
      <c r="AO37" s="1" t="s">
        <v>388</v>
      </c>
      <c r="AP37" s="1" t="s">
        <v>74</v>
      </c>
      <c r="AQ37" s="1" t="s">
        <v>74</v>
      </c>
      <c r="AR37" s="1" t="s">
        <v>74</v>
      </c>
      <c r="AS37" s="1" t="s">
        <v>74</v>
      </c>
      <c r="AT37" s="1" t="s">
        <v>226</v>
      </c>
      <c r="AU37" s="1">
        <v>2012.0</v>
      </c>
      <c r="AV37" s="1">
        <v>11.0</v>
      </c>
      <c r="AW37" s="1">
        <v>5.0</v>
      </c>
      <c r="AX37" s="1" t="s">
        <v>74</v>
      </c>
      <c r="AY37" s="1" t="s">
        <v>74</v>
      </c>
      <c r="AZ37" s="1" t="s">
        <v>74</v>
      </c>
      <c r="BA37" s="1" t="s">
        <v>74</v>
      </c>
      <c r="BB37" s="1">
        <v>823.0</v>
      </c>
      <c r="BC37" s="1">
        <v>833.0</v>
      </c>
      <c r="BD37" s="1" t="s">
        <v>74</v>
      </c>
      <c r="BE37" s="1" t="s">
        <v>389</v>
      </c>
      <c r="BF37" s="2" t="str">
        <f>HYPERLINK("http://dx.doi.org/10.1111/j.1474-9726.2012.00848.x","http://dx.doi.org/10.1111/j.1474-9726.2012.00848.x")</f>
        <v>http://dx.doi.org/10.1111/j.1474-9726.2012.00848.x</v>
      </c>
      <c r="BG37" s="1" t="s">
        <v>74</v>
      </c>
      <c r="BH37" s="1" t="s">
        <v>74</v>
      </c>
      <c r="BI37" s="1" t="s">
        <v>74</v>
      </c>
      <c r="BJ37" s="1" t="s">
        <v>74</v>
      </c>
      <c r="BK37" s="1" t="s">
        <v>74</v>
      </c>
      <c r="BL37" s="1" t="s">
        <v>74</v>
      </c>
      <c r="BM37" s="1" t="s">
        <v>74</v>
      </c>
      <c r="BN37" s="1">
        <v>2.270889E7</v>
      </c>
      <c r="BO37" s="1" t="s">
        <v>74</v>
      </c>
      <c r="BP37" s="1" t="s">
        <v>74</v>
      </c>
      <c r="BQ37" s="1" t="s">
        <v>74</v>
      </c>
      <c r="BR37" s="1" t="s">
        <v>74</v>
      </c>
      <c r="BS37" s="1" t="s">
        <v>390</v>
      </c>
      <c r="BT37" s="1" t="str">
        <f>HYPERLINK("https%3A%2F%2Fwww.webofscience.com%2Fwos%2Fwoscc%2Ffull-record%2FWOS:000308871400011","View Full Record in Web of Science")</f>
        <v>View Full Record in Web of Science</v>
      </c>
    </row>
    <row r="38" ht="12.75" customHeight="1">
      <c r="A38" s="1" t="s">
        <v>391</v>
      </c>
      <c r="B38" s="1" t="s">
        <v>392</v>
      </c>
      <c r="C38" s="1" t="s">
        <v>74</v>
      </c>
      <c r="D38" s="1" t="s">
        <v>393</v>
      </c>
      <c r="E38" s="1" t="s">
        <v>74</v>
      </c>
      <c r="F38" s="1" t="s">
        <v>394</v>
      </c>
      <c r="G38" s="1" t="s">
        <v>74</v>
      </c>
      <c r="H38" s="1" t="s">
        <v>74</v>
      </c>
      <c r="I38" s="1" t="s">
        <v>395</v>
      </c>
      <c r="J38" s="1" t="s">
        <v>396</v>
      </c>
      <c r="K38" s="1" t="s">
        <v>397</v>
      </c>
      <c r="L38" s="1" t="s">
        <v>74</v>
      </c>
      <c r="M38" s="1" t="s">
        <v>74</v>
      </c>
      <c r="N38" s="1" t="s">
        <v>74</v>
      </c>
      <c r="O38" s="1" t="s">
        <v>74</v>
      </c>
      <c r="P38" s="1" t="s">
        <v>74</v>
      </c>
      <c r="Q38" s="1" t="s">
        <v>74</v>
      </c>
      <c r="R38" s="1" t="s">
        <v>74</v>
      </c>
      <c r="S38" s="1" t="s">
        <v>74</v>
      </c>
      <c r="T38" s="1" t="s">
        <v>74</v>
      </c>
      <c r="U38" s="1" t="s">
        <v>74</v>
      </c>
      <c r="V38" s="1" t="s">
        <v>74</v>
      </c>
      <c r="W38" s="1" t="s">
        <v>74</v>
      </c>
      <c r="X38" s="1" t="s">
        <v>74</v>
      </c>
      <c r="Y38" s="1" t="s">
        <v>74</v>
      </c>
      <c r="Z38" s="1" t="s">
        <v>74</v>
      </c>
      <c r="AA38" s="1" t="s">
        <v>74</v>
      </c>
      <c r="AB38" s="1" t="s">
        <v>398</v>
      </c>
      <c r="AC38" s="1" t="s">
        <v>74</v>
      </c>
      <c r="AD38" s="1" t="s">
        <v>74</v>
      </c>
      <c r="AE38" s="1" t="s">
        <v>74</v>
      </c>
      <c r="AF38" s="1" t="s">
        <v>74</v>
      </c>
      <c r="AG38" s="1" t="s">
        <v>74</v>
      </c>
      <c r="AH38" s="1" t="s">
        <v>74</v>
      </c>
      <c r="AI38" s="1" t="s">
        <v>74</v>
      </c>
      <c r="AJ38" s="1" t="s">
        <v>74</v>
      </c>
      <c r="AK38" s="1" t="s">
        <v>74</v>
      </c>
      <c r="AL38" s="1" t="s">
        <v>74</v>
      </c>
      <c r="AM38" s="1" t="s">
        <v>74</v>
      </c>
      <c r="AN38" s="1" t="s">
        <v>74</v>
      </c>
      <c r="AO38" s="1" t="s">
        <v>399</v>
      </c>
      <c r="AP38" s="1" t="s">
        <v>74</v>
      </c>
      <c r="AQ38" s="1" t="s">
        <v>400</v>
      </c>
      <c r="AR38" s="1" t="s">
        <v>74</v>
      </c>
      <c r="AS38" s="1" t="s">
        <v>74</v>
      </c>
      <c r="AT38" s="1" t="s">
        <v>74</v>
      </c>
      <c r="AU38" s="1">
        <v>2018.0</v>
      </c>
      <c r="AV38" s="1">
        <v>156.0</v>
      </c>
      <c r="AW38" s="1" t="s">
        <v>74</v>
      </c>
      <c r="AX38" s="1" t="s">
        <v>74</v>
      </c>
      <c r="AY38" s="1" t="s">
        <v>74</v>
      </c>
      <c r="AZ38" s="1" t="s">
        <v>74</v>
      </c>
      <c r="BA38" s="1" t="s">
        <v>74</v>
      </c>
      <c r="BB38" s="1">
        <v>413.0</v>
      </c>
      <c r="BC38" s="1">
        <v>434.0</v>
      </c>
      <c r="BD38" s="1" t="s">
        <v>74</v>
      </c>
      <c r="BE38" s="1" t="s">
        <v>401</v>
      </c>
      <c r="BF38" s="2" t="str">
        <f>HYPERLINK("http://dx.doi.org/10.1016/bs.pmbts.2017.10.005","http://dx.doi.org/10.1016/bs.pmbts.2017.10.005")</f>
        <v>http://dx.doi.org/10.1016/bs.pmbts.2017.10.005</v>
      </c>
      <c r="BG38" s="1" t="s">
        <v>74</v>
      </c>
      <c r="BH38" s="1" t="s">
        <v>74</v>
      </c>
      <c r="BI38" s="1" t="s">
        <v>74</v>
      </c>
      <c r="BJ38" s="1" t="s">
        <v>74</v>
      </c>
      <c r="BK38" s="1" t="s">
        <v>74</v>
      </c>
      <c r="BL38" s="1" t="s">
        <v>74</v>
      </c>
      <c r="BM38" s="1" t="s">
        <v>74</v>
      </c>
      <c r="BN38" s="1">
        <v>2.9747822E7</v>
      </c>
      <c r="BO38" s="1" t="s">
        <v>74</v>
      </c>
      <c r="BP38" s="1" t="s">
        <v>74</v>
      </c>
      <c r="BQ38" s="1" t="s">
        <v>74</v>
      </c>
      <c r="BR38" s="1" t="s">
        <v>74</v>
      </c>
      <c r="BS38" s="1" t="s">
        <v>402</v>
      </c>
      <c r="BT38" s="1" t="str">
        <f>HYPERLINK("https%3A%2F%2Fwww.webofscience.com%2Fwos%2Fwoscc%2Ffull-record%2FWOS:000436399300015","View Full Record in Web of Science")</f>
        <v>View Full Record in Web of Science</v>
      </c>
    </row>
    <row r="39" ht="12.75" customHeight="1">
      <c r="A39" s="1" t="s">
        <v>72</v>
      </c>
      <c r="B39" s="1" t="s">
        <v>403</v>
      </c>
      <c r="C39" s="1" t="s">
        <v>74</v>
      </c>
      <c r="D39" s="1" t="s">
        <v>74</v>
      </c>
      <c r="E39" s="1" t="s">
        <v>74</v>
      </c>
      <c r="F39" s="1" t="s">
        <v>404</v>
      </c>
      <c r="G39" s="1" t="s">
        <v>74</v>
      </c>
      <c r="H39" s="1" t="s">
        <v>74</v>
      </c>
      <c r="I39" s="1" t="s">
        <v>405</v>
      </c>
      <c r="J39" s="1" t="s">
        <v>406</v>
      </c>
      <c r="K39" s="1" t="s">
        <v>74</v>
      </c>
      <c r="L39" s="1" t="s">
        <v>74</v>
      </c>
      <c r="M39" s="1" t="s">
        <v>74</v>
      </c>
      <c r="N39" s="1" t="s">
        <v>74</v>
      </c>
      <c r="O39" s="1" t="s">
        <v>74</v>
      </c>
      <c r="P39" s="1" t="s">
        <v>74</v>
      </c>
      <c r="Q39" s="1" t="s">
        <v>74</v>
      </c>
      <c r="R39" s="1" t="s">
        <v>74</v>
      </c>
      <c r="S39" s="1" t="s">
        <v>74</v>
      </c>
      <c r="T39" s="1" t="s">
        <v>74</v>
      </c>
      <c r="U39" s="1" t="s">
        <v>74</v>
      </c>
      <c r="V39" s="1" t="s">
        <v>74</v>
      </c>
      <c r="W39" s="1" t="s">
        <v>74</v>
      </c>
      <c r="X39" s="1" t="s">
        <v>74</v>
      </c>
      <c r="Y39" s="1" t="s">
        <v>74</v>
      </c>
      <c r="Z39" s="1" t="s">
        <v>74</v>
      </c>
      <c r="AA39" s="1" t="s">
        <v>407</v>
      </c>
      <c r="AB39" s="1" t="s">
        <v>408</v>
      </c>
      <c r="AC39" s="1" t="s">
        <v>74</v>
      </c>
      <c r="AD39" s="1" t="s">
        <v>74</v>
      </c>
      <c r="AE39" s="1" t="s">
        <v>74</v>
      </c>
      <c r="AF39" s="1" t="s">
        <v>74</v>
      </c>
      <c r="AG39" s="1" t="s">
        <v>74</v>
      </c>
      <c r="AH39" s="1" t="s">
        <v>74</v>
      </c>
      <c r="AI39" s="1" t="s">
        <v>74</v>
      </c>
      <c r="AJ39" s="1" t="s">
        <v>74</v>
      </c>
      <c r="AK39" s="1" t="s">
        <v>74</v>
      </c>
      <c r="AL39" s="1" t="s">
        <v>74</v>
      </c>
      <c r="AM39" s="1" t="s">
        <v>74</v>
      </c>
      <c r="AN39" s="1" t="s">
        <v>74</v>
      </c>
      <c r="AO39" s="1" t="s">
        <v>409</v>
      </c>
      <c r="AP39" s="1" t="s">
        <v>410</v>
      </c>
      <c r="AQ39" s="1" t="s">
        <v>74</v>
      </c>
      <c r="AR39" s="1" t="s">
        <v>74</v>
      </c>
      <c r="AS39" s="1" t="s">
        <v>74</v>
      </c>
      <c r="AT39" s="1" t="s">
        <v>157</v>
      </c>
      <c r="AU39" s="1">
        <v>2011.0</v>
      </c>
      <c r="AV39" s="1">
        <v>76.0</v>
      </c>
      <c r="AW39" s="1">
        <v>2.0</v>
      </c>
      <c r="AX39" s="1" t="s">
        <v>74</v>
      </c>
      <c r="AY39" s="1" t="s">
        <v>74</v>
      </c>
      <c r="AZ39" s="1" t="s">
        <v>74</v>
      </c>
      <c r="BA39" s="1" t="s">
        <v>74</v>
      </c>
      <c r="BB39" s="1" t="s">
        <v>411</v>
      </c>
      <c r="BC39" s="1" t="s">
        <v>412</v>
      </c>
      <c r="BD39" s="1" t="s">
        <v>74</v>
      </c>
      <c r="BE39" s="1" t="s">
        <v>413</v>
      </c>
      <c r="BF39" s="2" t="str">
        <f>HYPERLINK("http://dx.doi.org/10.1111/j.1750-3841.2010.02010.x","http://dx.doi.org/10.1111/j.1750-3841.2010.02010.x")</f>
        <v>http://dx.doi.org/10.1111/j.1750-3841.2010.02010.x</v>
      </c>
      <c r="BG39" s="1" t="s">
        <v>74</v>
      </c>
      <c r="BH39" s="1" t="s">
        <v>74</v>
      </c>
      <c r="BI39" s="1" t="s">
        <v>74</v>
      </c>
      <c r="BJ39" s="1" t="s">
        <v>74</v>
      </c>
      <c r="BK39" s="1" t="s">
        <v>74</v>
      </c>
      <c r="BL39" s="1" t="s">
        <v>74</v>
      </c>
      <c r="BM39" s="1" t="s">
        <v>74</v>
      </c>
      <c r="BN39" s="1">
        <v>2.1535743E7</v>
      </c>
      <c r="BO39" s="1" t="s">
        <v>74</v>
      </c>
      <c r="BP39" s="1" t="s">
        <v>74</v>
      </c>
      <c r="BQ39" s="1" t="s">
        <v>74</v>
      </c>
      <c r="BR39" s="1" t="s">
        <v>74</v>
      </c>
      <c r="BS39" s="1" t="s">
        <v>414</v>
      </c>
      <c r="BT39" s="1" t="str">
        <f>HYPERLINK("https%3A%2F%2Fwww.webofscience.com%2Fwos%2Fwoscc%2Ffull-record%2FWOS:000287858000051","View Full Record in Web of Science")</f>
        <v>View Full Record in Web of Science</v>
      </c>
    </row>
    <row r="40" ht="12.75" customHeight="1">
      <c r="A40" s="1" t="s">
        <v>72</v>
      </c>
      <c r="B40" s="1" t="s">
        <v>415</v>
      </c>
      <c r="C40" s="1" t="s">
        <v>74</v>
      </c>
      <c r="D40" s="1" t="s">
        <v>74</v>
      </c>
      <c r="E40" s="1" t="s">
        <v>74</v>
      </c>
      <c r="F40" s="1" t="s">
        <v>416</v>
      </c>
      <c r="G40" s="1" t="s">
        <v>74</v>
      </c>
      <c r="H40" s="1" t="s">
        <v>74</v>
      </c>
      <c r="I40" s="1" t="s">
        <v>417</v>
      </c>
      <c r="J40" s="1" t="s">
        <v>418</v>
      </c>
      <c r="K40" s="1" t="s">
        <v>74</v>
      </c>
      <c r="L40" s="1" t="s">
        <v>74</v>
      </c>
      <c r="M40" s="1" t="s">
        <v>74</v>
      </c>
      <c r="N40" s="1" t="s">
        <v>74</v>
      </c>
      <c r="O40" s="1" t="s">
        <v>74</v>
      </c>
      <c r="P40" s="1" t="s">
        <v>74</v>
      </c>
      <c r="Q40" s="1" t="s">
        <v>74</v>
      </c>
      <c r="R40" s="1" t="s">
        <v>74</v>
      </c>
      <c r="S40" s="1" t="s">
        <v>74</v>
      </c>
      <c r="T40" s="1" t="s">
        <v>74</v>
      </c>
      <c r="U40" s="1" t="s">
        <v>74</v>
      </c>
      <c r="V40" s="1" t="s">
        <v>74</v>
      </c>
      <c r="W40" s="1" t="s">
        <v>74</v>
      </c>
      <c r="X40" s="1" t="s">
        <v>74</v>
      </c>
      <c r="Y40" s="1" t="s">
        <v>74</v>
      </c>
      <c r="Z40" s="1" t="s">
        <v>74</v>
      </c>
      <c r="AA40" s="1" t="s">
        <v>74</v>
      </c>
      <c r="AB40" s="1" t="s">
        <v>74</v>
      </c>
      <c r="AC40" s="1" t="s">
        <v>74</v>
      </c>
      <c r="AD40" s="1" t="s">
        <v>74</v>
      </c>
      <c r="AE40" s="1" t="s">
        <v>74</v>
      </c>
      <c r="AF40" s="1" t="s">
        <v>74</v>
      </c>
      <c r="AG40" s="1" t="s">
        <v>74</v>
      </c>
      <c r="AH40" s="1" t="s">
        <v>74</v>
      </c>
      <c r="AI40" s="1" t="s">
        <v>74</v>
      </c>
      <c r="AJ40" s="1" t="s">
        <v>74</v>
      </c>
      <c r="AK40" s="1" t="s">
        <v>74</v>
      </c>
      <c r="AL40" s="1" t="s">
        <v>74</v>
      </c>
      <c r="AM40" s="1" t="s">
        <v>74</v>
      </c>
      <c r="AN40" s="1" t="s">
        <v>74</v>
      </c>
      <c r="AO40" s="1" t="s">
        <v>419</v>
      </c>
      <c r="AP40" s="1" t="s">
        <v>74</v>
      </c>
      <c r="AQ40" s="1" t="s">
        <v>74</v>
      </c>
      <c r="AR40" s="1" t="s">
        <v>74</v>
      </c>
      <c r="AS40" s="1" t="s">
        <v>74</v>
      </c>
      <c r="AT40" s="1" t="s">
        <v>420</v>
      </c>
      <c r="AU40" s="1">
        <v>2022.0</v>
      </c>
      <c r="AV40" s="1">
        <v>14.0</v>
      </c>
      <c r="AW40" s="1" t="s">
        <v>74</v>
      </c>
      <c r="AX40" s="1" t="s">
        <v>74</v>
      </c>
      <c r="AY40" s="1" t="s">
        <v>74</v>
      </c>
      <c r="AZ40" s="1" t="s">
        <v>74</v>
      </c>
      <c r="BA40" s="1" t="s">
        <v>74</v>
      </c>
      <c r="BB40" s="1" t="s">
        <v>74</v>
      </c>
      <c r="BC40" s="1" t="s">
        <v>74</v>
      </c>
      <c r="BD40" s="1">
        <v>1018610.0</v>
      </c>
      <c r="BE40" s="1" t="s">
        <v>421</v>
      </c>
      <c r="BF40" s="2" t="str">
        <f>HYPERLINK("http://dx.doi.org/10.3389/fnagi.2022.1018610","http://dx.doi.org/10.3389/fnagi.2022.1018610")</f>
        <v>http://dx.doi.org/10.3389/fnagi.2022.1018610</v>
      </c>
      <c r="BG40" s="1" t="s">
        <v>74</v>
      </c>
      <c r="BH40" s="1" t="s">
        <v>74</v>
      </c>
      <c r="BI40" s="1" t="s">
        <v>74</v>
      </c>
      <c r="BJ40" s="1" t="s">
        <v>74</v>
      </c>
      <c r="BK40" s="1" t="s">
        <v>74</v>
      </c>
      <c r="BL40" s="1" t="s">
        <v>74</v>
      </c>
      <c r="BM40" s="1" t="s">
        <v>74</v>
      </c>
      <c r="BN40" s="1">
        <v>3.6248003E7</v>
      </c>
      <c r="BO40" s="1" t="s">
        <v>74</v>
      </c>
      <c r="BP40" s="1" t="s">
        <v>74</v>
      </c>
      <c r="BQ40" s="1" t="s">
        <v>74</v>
      </c>
      <c r="BR40" s="1" t="s">
        <v>74</v>
      </c>
      <c r="BS40" s="1" t="s">
        <v>422</v>
      </c>
      <c r="BT40" s="1" t="str">
        <f>HYPERLINK("https%3A%2F%2Fwww.webofscience.com%2Fwos%2Fwoscc%2Ffull-record%2FWOS:000869264600001","View Full Record in Web of Science")</f>
        <v>View Full Record in Web of Science</v>
      </c>
    </row>
    <row r="41" ht="12.75" customHeight="1">
      <c r="A41" s="1" t="s">
        <v>72</v>
      </c>
      <c r="B41" s="1" t="s">
        <v>423</v>
      </c>
      <c r="C41" s="1" t="s">
        <v>74</v>
      </c>
      <c r="D41" s="1" t="s">
        <v>74</v>
      </c>
      <c r="E41" s="1" t="s">
        <v>74</v>
      </c>
      <c r="F41" s="1" t="s">
        <v>424</v>
      </c>
      <c r="G41" s="1" t="s">
        <v>74</v>
      </c>
      <c r="H41" s="1" t="s">
        <v>74</v>
      </c>
      <c r="I41" s="1" t="s">
        <v>425</v>
      </c>
      <c r="J41" s="1" t="s">
        <v>426</v>
      </c>
      <c r="K41" s="1" t="s">
        <v>74</v>
      </c>
      <c r="L41" s="1" t="s">
        <v>74</v>
      </c>
      <c r="M41" s="1" t="s">
        <v>74</v>
      </c>
      <c r="N41" s="1" t="s">
        <v>74</v>
      </c>
      <c r="O41" s="1" t="s">
        <v>74</v>
      </c>
      <c r="P41" s="1" t="s">
        <v>74</v>
      </c>
      <c r="Q41" s="1" t="s">
        <v>74</v>
      </c>
      <c r="R41" s="1" t="s">
        <v>74</v>
      </c>
      <c r="S41" s="1" t="s">
        <v>74</v>
      </c>
      <c r="T41" s="1" t="s">
        <v>74</v>
      </c>
      <c r="U41" s="1" t="s">
        <v>74</v>
      </c>
      <c r="V41" s="1" t="s">
        <v>74</v>
      </c>
      <c r="W41" s="1" t="s">
        <v>74</v>
      </c>
      <c r="X41" s="1" t="s">
        <v>74</v>
      </c>
      <c r="Y41" s="1" t="s">
        <v>74</v>
      </c>
      <c r="Z41" s="1" t="s">
        <v>74</v>
      </c>
      <c r="AA41" s="1" t="s">
        <v>427</v>
      </c>
      <c r="AB41" s="1" t="s">
        <v>428</v>
      </c>
      <c r="AC41" s="1" t="s">
        <v>74</v>
      </c>
      <c r="AD41" s="1" t="s">
        <v>74</v>
      </c>
      <c r="AE41" s="1" t="s">
        <v>74</v>
      </c>
      <c r="AF41" s="1" t="s">
        <v>74</v>
      </c>
      <c r="AG41" s="1" t="s">
        <v>74</v>
      </c>
      <c r="AH41" s="1" t="s">
        <v>74</v>
      </c>
      <c r="AI41" s="1" t="s">
        <v>74</v>
      </c>
      <c r="AJ41" s="1" t="s">
        <v>74</v>
      </c>
      <c r="AK41" s="1" t="s">
        <v>74</v>
      </c>
      <c r="AL41" s="1" t="s">
        <v>74</v>
      </c>
      <c r="AM41" s="1" t="s">
        <v>74</v>
      </c>
      <c r="AN41" s="1" t="s">
        <v>74</v>
      </c>
      <c r="AO41" s="1" t="s">
        <v>429</v>
      </c>
      <c r="AP41" s="1" t="s">
        <v>430</v>
      </c>
      <c r="AQ41" s="1" t="s">
        <v>74</v>
      </c>
      <c r="AR41" s="1" t="s">
        <v>74</v>
      </c>
      <c r="AS41" s="1" t="s">
        <v>74</v>
      </c>
      <c r="AT41" s="1" t="s">
        <v>216</v>
      </c>
      <c r="AU41" s="1">
        <v>2012.0</v>
      </c>
      <c r="AV41" s="1">
        <v>47.0</v>
      </c>
      <c r="AW41" s="1">
        <v>1.0</v>
      </c>
      <c r="AX41" s="1" t="s">
        <v>74</v>
      </c>
      <c r="AY41" s="1" t="s">
        <v>74</v>
      </c>
      <c r="AZ41" s="1" t="s">
        <v>74</v>
      </c>
      <c r="BA41" s="1" t="s">
        <v>74</v>
      </c>
      <c r="BB41" s="1">
        <v>101.0</v>
      </c>
      <c r="BC41" s="1">
        <v>108.0</v>
      </c>
      <c r="BD41" s="1" t="s">
        <v>74</v>
      </c>
      <c r="BE41" s="1" t="s">
        <v>431</v>
      </c>
      <c r="BF41" s="2" t="str">
        <f>HYPERLINK("http://dx.doi.org/10.1002/crat.201100344","http://dx.doi.org/10.1002/crat.201100344")</f>
        <v>http://dx.doi.org/10.1002/crat.201100344</v>
      </c>
      <c r="BG41" s="1" t="s">
        <v>74</v>
      </c>
      <c r="BH41" s="1" t="s">
        <v>74</v>
      </c>
      <c r="BI41" s="1" t="s">
        <v>74</v>
      </c>
      <c r="BJ41" s="1" t="s">
        <v>74</v>
      </c>
      <c r="BK41" s="1" t="s">
        <v>74</v>
      </c>
      <c r="BL41" s="1" t="s">
        <v>74</v>
      </c>
      <c r="BM41" s="1" t="s">
        <v>74</v>
      </c>
      <c r="BN41" s="1" t="s">
        <v>74</v>
      </c>
      <c r="BO41" s="1" t="s">
        <v>74</v>
      </c>
      <c r="BP41" s="1" t="s">
        <v>74</v>
      </c>
      <c r="BQ41" s="1" t="s">
        <v>74</v>
      </c>
      <c r="BR41" s="1" t="s">
        <v>74</v>
      </c>
      <c r="BS41" s="1" t="s">
        <v>432</v>
      </c>
      <c r="BT41" s="1" t="str">
        <f>HYPERLINK("https%3A%2F%2Fwww.webofscience.com%2Fwos%2Fwoscc%2Ffull-record%2FWOS:000298018600014","View Full Record in Web of Science")</f>
        <v>View Full Record in Web of Science</v>
      </c>
    </row>
    <row r="42" ht="12.75" customHeight="1">
      <c r="A42" s="1" t="s">
        <v>72</v>
      </c>
      <c r="B42" s="1" t="s">
        <v>433</v>
      </c>
      <c r="C42" s="1" t="s">
        <v>74</v>
      </c>
      <c r="D42" s="1" t="s">
        <v>74</v>
      </c>
      <c r="E42" s="1" t="s">
        <v>74</v>
      </c>
      <c r="F42" s="1" t="s">
        <v>434</v>
      </c>
      <c r="G42" s="1" t="s">
        <v>74</v>
      </c>
      <c r="H42" s="1" t="s">
        <v>74</v>
      </c>
      <c r="I42" s="1" t="s">
        <v>435</v>
      </c>
      <c r="J42" s="1" t="s">
        <v>185</v>
      </c>
      <c r="K42" s="1" t="s">
        <v>74</v>
      </c>
      <c r="L42" s="1" t="s">
        <v>74</v>
      </c>
      <c r="M42" s="1" t="s">
        <v>74</v>
      </c>
      <c r="N42" s="1" t="s">
        <v>74</v>
      </c>
      <c r="O42" s="1" t="s">
        <v>74</v>
      </c>
      <c r="P42" s="1" t="s">
        <v>74</v>
      </c>
      <c r="Q42" s="1" t="s">
        <v>74</v>
      </c>
      <c r="R42" s="1" t="s">
        <v>74</v>
      </c>
      <c r="S42" s="1" t="s">
        <v>74</v>
      </c>
      <c r="T42" s="1" t="s">
        <v>74</v>
      </c>
      <c r="U42" s="1" t="s">
        <v>74</v>
      </c>
      <c r="V42" s="1" t="s">
        <v>74</v>
      </c>
      <c r="W42" s="1" t="s">
        <v>74</v>
      </c>
      <c r="X42" s="1" t="s">
        <v>74</v>
      </c>
      <c r="Y42" s="1" t="s">
        <v>74</v>
      </c>
      <c r="Z42" s="1" t="s">
        <v>74</v>
      </c>
      <c r="AA42" s="1" t="s">
        <v>74</v>
      </c>
      <c r="AB42" s="1" t="s">
        <v>74</v>
      </c>
      <c r="AC42" s="1" t="s">
        <v>74</v>
      </c>
      <c r="AD42" s="1" t="s">
        <v>74</v>
      </c>
      <c r="AE42" s="1" t="s">
        <v>74</v>
      </c>
      <c r="AF42" s="1" t="s">
        <v>74</v>
      </c>
      <c r="AG42" s="1" t="s">
        <v>74</v>
      </c>
      <c r="AH42" s="1" t="s">
        <v>74</v>
      </c>
      <c r="AI42" s="1" t="s">
        <v>74</v>
      </c>
      <c r="AJ42" s="1" t="s">
        <v>74</v>
      </c>
      <c r="AK42" s="1" t="s">
        <v>74</v>
      </c>
      <c r="AL42" s="1" t="s">
        <v>74</v>
      </c>
      <c r="AM42" s="1" t="s">
        <v>74</v>
      </c>
      <c r="AN42" s="1" t="s">
        <v>74</v>
      </c>
      <c r="AO42" s="1" t="s">
        <v>186</v>
      </c>
      <c r="AP42" s="1" t="s">
        <v>187</v>
      </c>
      <c r="AQ42" s="1" t="s">
        <v>74</v>
      </c>
      <c r="AR42" s="1" t="s">
        <v>74</v>
      </c>
      <c r="AS42" s="1" t="s">
        <v>74</v>
      </c>
      <c r="AT42" s="1" t="s">
        <v>74</v>
      </c>
      <c r="AU42" s="1">
        <v>2007.0</v>
      </c>
      <c r="AV42" s="1">
        <v>12.0</v>
      </c>
      <c r="AW42" s="1">
        <v>2.0</v>
      </c>
      <c r="AX42" s="1" t="s">
        <v>74</v>
      </c>
      <c r="AY42" s="1" t="s">
        <v>74</v>
      </c>
      <c r="AZ42" s="1" t="s">
        <v>74</v>
      </c>
      <c r="BA42" s="1" t="s">
        <v>74</v>
      </c>
      <c r="BB42" s="1">
        <v>177.0</v>
      </c>
      <c r="BC42" s="1">
        <v>184.0</v>
      </c>
      <c r="BD42" s="1" t="s">
        <v>74</v>
      </c>
      <c r="BE42" s="1" t="s">
        <v>74</v>
      </c>
      <c r="BF42" s="1" t="s">
        <v>74</v>
      </c>
      <c r="BG42" s="1" t="s">
        <v>74</v>
      </c>
      <c r="BH42" s="1" t="s">
        <v>74</v>
      </c>
      <c r="BI42" s="1" t="s">
        <v>74</v>
      </c>
      <c r="BJ42" s="1" t="s">
        <v>74</v>
      </c>
      <c r="BK42" s="1" t="s">
        <v>74</v>
      </c>
      <c r="BL42" s="1" t="s">
        <v>74</v>
      </c>
      <c r="BM42" s="1" t="s">
        <v>74</v>
      </c>
      <c r="BN42" s="1">
        <v>1.7917162E7</v>
      </c>
      <c r="BO42" s="1" t="s">
        <v>74</v>
      </c>
      <c r="BP42" s="1" t="s">
        <v>74</v>
      </c>
      <c r="BQ42" s="1" t="s">
        <v>74</v>
      </c>
      <c r="BR42" s="1" t="s">
        <v>74</v>
      </c>
      <c r="BS42" s="1" t="s">
        <v>436</v>
      </c>
      <c r="BT42" s="1" t="str">
        <f>HYPERLINK("https%3A%2F%2Fwww.webofscience.com%2Fwos%2Fwoscc%2Ffull-record%2FWOS:000250550100008","View Full Record in Web of Science")</f>
        <v>View Full Record in Web of Science</v>
      </c>
    </row>
    <row r="43" ht="12.75" customHeight="1">
      <c r="A43" s="1" t="s">
        <v>72</v>
      </c>
      <c r="B43" s="1" t="s">
        <v>437</v>
      </c>
      <c r="C43" s="1" t="s">
        <v>74</v>
      </c>
      <c r="D43" s="1" t="s">
        <v>74</v>
      </c>
      <c r="E43" s="1" t="s">
        <v>74</v>
      </c>
      <c r="F43" s="1" t="s">
        <v>438</v>
      </c>
      <c r="G43" s="1" t="s">
        <v>74</v>
      </c>
      <c r="H43" s="1" t="s">
        <v>74</v>
      </c>
      <c r="I43" s="1" t="s">
        <v>439</v>
      </c>
      <c r="J43" s="1" t="s">
        <v>440</v>
      </c>
      <c r="K43" s="1" t="s">
        <v>74</v>
      </c>
      <c r="L43" s="1" t="s">
        <v>74</v>
      </c>
      <c r="M43" s="1" t="s">
        <v>74</v>
      </c>
      <c r="N43" s="1" t="s">
        <v>74</v>
      </c>
      <c r="O43" s="1" t="s">
        <v>74</v>
      </c>
      <c r="P43" s="1" t="s">
        <v>74</v>
      </c>
      <c r="Q43" s="1" t="s">
        <v>74</v>
      </c>
      <c r="R43" s="1" t="s">
        <v>74</v>
      </c>
      <c r="S43" s="1" t="s">
        <v>74</v>
      </c>
      <c r="T43" s="1" t="s">
        <v>74</v>
      </c>
      <c r="U43" s="1" t="s">
        <v>74</v>
      </c>
      <c r="V43" s="1" t="s">
        <v>74</v>
      </c>
      <c r="W43" s="1" t="s">
        <v>74</v>
      </c>
      <c r="X43" s="1" t="s">
        <v>74</v>
      </c>
      <c r="Y43" s="1" t="s">
        <v>74</v>
      </c>
      <c r="Z43" s="1" t="s">
        <v>74</v>
      </c>
      <c r="AA43" s="1" t="s">
        <v>441</v>
      </c>
      <c r="AB43" s="1" t="s">
        <v>442</v>
      </c>
      <c r="AC43" s="1" t="s">
        <v>74</v>
      </c>
      <c r="AD43" s="1" t="s">
        <v>74</v>
      </c>
      <c r="AE43" s="1" t="s">
        <v>74</v>
      </c>
      <c r="AF43" s="1" t="s">
        <v>74</v>
      </c>
      <c r="AG43" s="1" t="s">
        <v>74</v>
      </c>
      <c r="AH43" s="1" t="s">
        <v>74</v>
      </c>
      <c r="AI43" s="1" t="s">
        <v>74</v>
      </c>
      <c r="AJ43" s="1" t="s">
        <v>74</v>
      </c>
      <c r="AK43" s="1" t="s">
        <v>74</v>
      </c>
      <c r="AL43" s="1" t="s">
        <v>74</v>
      </c>
      <c r="AM43" s="1" t="s">
        <v>74</v>
      </c>
      <c r="AN43" s="1" t="s">
        <v>74</v>
      </c>
      <c r="AO43" s="1" t="s">
        <v>443</v>
      </c>
      <c r="AP43" s="1" t="s">
        <v>444</v>
      </c>
      <c r="AQ43" s="1" t="s">
        <v>74</v>
      </c>
      <c r="AR43" s="1" t="s">
        <v>74</v>
      </c>
      <c r="AS43" s="1" t="s">
        <v>74</v>
      </c>
      <c r="AT43" s="1" t="s">
        <v>445</v>
      </c>
      <c r="AU43" s="1">
        <v>2012.0</v>
      </c>
      <c r="AV43" s="1">
        <v>8.0</v>
      </c>
      <c r="AW43" s="1">
        <v>23.0</v>
      </c>
      <c r="AX43" s="1" t="s">
        <v>74</v>
      </c>
      <c r="AY43" s="1" t="s">
        <v>74</v>
      </c>
      <c r="AZ43" s="1" t="s">
        <v>74</v>
      </c>
      <c r="BA43" s="1" t="s">
        <v>74</v>
      </c>
      <c r="BB43" s="1">
        <v>3631.0</v>
      </c>
      <c r="BC43" s="1">
        <v>3639.0</v>
      </c>
      <c r="BD43" s="1" t="s">
        <v>74</v>
      </c>
      <c r="BE43" s="1" t="s">
        <v>446</v>
      </c>
      <c r="BF43" s="2" t="str">
        <f>HYPERLINK("http://dx.doi.org/10.1002/smll.201201068","http://dx.doi.org/10.1002/smll.201201068")</f>
        <v>http://dx.doi.org/10.1002/smll.201201068</v>
      </c>
      <c r="BG43" s="1" t="s">
        <v>74</v>
      </c>
      <c r="BH43" s="1" t="s">
        <v>74</v>
      </c>
      <c r="BI43" s="1" t="s">
        <v>74</v>
      </c>
      <c r="BJ43" s="1" t="s">
        <v>74</v>
      </c>
      <c r="BK43" s="1" t="s">
        <v>74</v>
      </c>
      <c r="BL43" s="1" t="s">
        <v>74</v>
      </c>
      <c r="BM43" s="1" t="s">
        <v>74</v>
      </c>
      <c r="BN43" s="1">
        <v>2.2915547E7</v>
      </c>
      <c r="BO43" s="1" t="s">
        <v>74</v>
      </c>
      <c r="BP43" s="1" t="s">
        <v>74</v>
      </c>
      <c r="BQ43" s="1" t="s">
        <v>74</v>
      </c>
      <c r="BR43" s="1" t="s">
        <v>74</v>
      </c>
      <c r="BS43" s="1" t="s">
        <v>447</v>
      </c>
      <c r="BT43" s="1" t="str">
        <f>HYPERLINK("https%3A%2F%2Fwww.webofscience.com%2Fwos%2Fwoscc%2Ffull-record%2FWOS:000312214400013","View Full Record in Web of Science")</f>
        <v>View Full Record in Web of Science</v>
      </c>
    </row>
    <row r="44" ht="12.75" customHeight="1">
      <c r="A44" s="1" t="s">
        <v>72</v>
      </c>
      <c r="B44" s="1" t="s">
        <v>448</v>
      </c>
      <c r="C44" s="1" t="s">
        <v>74</v>
      </c>
      <c r="D44" s="1" t="s">
        <v>74</v>
      </c>
      <c r="E44" s="1" t="s">
        <v>74</v>
      </c>
      <c r="F44" s="1" t="s">
        <v>449</v>
      </c>
      <c r="G44" s="1" t="s">
        <v>74</v>
      </c>
      <c r="H44" s="1" t="s">
        <v>74</v>
      </c>
      <c r="I44" s="1" t="s">
        <v>450</v>
      </c>
      <c r="J44" s="1" t="s">
        <v>451</v>
      </c>
      <c r="K44" s="1" t="s">
        <v>74</v>
      </c>
      <c r="L44" s="1" t="s">
        <v>74</v>
      </c>
      <c r="M44" s="1" t="s">
        <v>74</v>
      </c>
      <c r="N44" s="1" t="s">
        <v>74</v>
      </c>
      <c r="O44" s="1" t="s">
        <v>74</v>
      </c>
      <c r="P44" s="1" t="s">
        <v>74</v>
      </c>
      <c r="Q44" s="1" t="s">
        <v>74</v>
      </c>
      <c r="R44" s="1" t="s">
        <v>74</v>
      </c>
      <c r="S44" s="1" t="s">
        <v>74</v>
      </c>
      <c r="T44" s="1" t="s">
        <v>74</v>
      </c>
      <c r="U44" s="1" t="s">
        <v>74</v>
      </c>
      <c r="V44" s="1" t="s">
        <v>74</v>
      </c>
      <c r="W44" s="1" t="s">
        <v>74</v>
      </c>
      <c r="X44" s="1" t="s">
        <v>74</v>
      </c>
      <c r="Y44" s="1" t="s">
        <v>74</v>
      </c>
      <c r="Z44" s="1" t="s">
        <v>74</v>
      </c>
      <c r="AA44" s="1" t="s">
        <v>452</v>
      </c>
      <c r="AB44" s="1" t="s">
        <v>453</v>
      </c>
      <c r="AC44" s="1" t="s">
        <v>74</v>
      </c>
      <c r="AD44" s="1" t="s">
        <v>74</v>
      </c>
      <c r="AE44" s="1" t="s">
        <v>74</v>
      </c>
      <c r="AF44" s="1" t="s">
        <v>74</v>
      </c>
      <c r="AG44" s="1" t="s">
        <v>74</v>
      </c>
      <c r="AH44" s="1" t="s">
        <v>74</v>
      </c>
      <c r="AI44" s="1" t="s">
        <v>74</v>
      </c>
      <c r="AJ44" s="1" t="s">
        <v>74</v>
      </c>
      <c r="AK44" s="1" t="s">
        <v>74</v>
      </c>
      <c r="AL44" s="1" t="s">
        <v>74</v>
      </c>
      <c r="AM44" s="1" t="s">
        <v>74</v>
      </c>
      <c r="AN44" s="1" t="s">
        <v>74</v>
      </c>
      <c r="AO44" s="1" t="s">
        <v>454</v>
      </c>
      <c r="AP44" s="1" t="s">
        <v>455</v>
      </c>
      <c r="AQ44" s="1" t="s">
        <v>74</v>
      </c>
      <c r="AR44" s="1" t="s">
        <v>74</v>
      </c>
      <c r="AS44" s="1" t="s">
        <v>74</v>
      </c>
      <c r="AT44" s="1" t="s">
        <v>456</v>
      </c>
      <c r="AU44" s="1">
        <v>2013.0</v>
      </c>
      <c r="AV44" s="1">
        <v>56.0</v>
      </c>
      <c r="AW44" s="1">
        <v>6.0</v>
      </c>
      <c r="AX44" s="1" t="s">
        <v>74</v>
      </c>
      <c r="AY44" s="1" t="s">
        <v>74</v>
      </c>
      <c r="AZ44" s="1" t="s">
        <v>74</v>
      </c>
      <c r="BA44" s="1" t="s">
        <v>74</v>
      </c>
      <c r="BB44" s="1">
        <v>2246.0</v>
      </c>
      <c r="BC44" s="1">
        <v>2255.0</v>
      </c>
      <c r="BD44" s="1" t="s">
        <v>74</v>
      </c>
      <c r="BE44" s="1" t="s">
        <v>457</v>
      </c>
      <c r="BF44" s="2" t="str">
        <f>HYPERLINK("http://dx.doi.org/10.1021/jm301280p","http://dx.doi.org/10.1021/jm301280p")</f>
        <v>http://dx.doi.org/10.1021/jm301280p</v>
      </c>
      <c r="BG44" s="1" t="s">
        <v>74</v>
      </c>
      <c r="BH44" s="1" t="s">
        <v>74</v>
      </c>
      <c r="BI44" s="1" t="s">
        <v>74</v>
      </c>
      <c r="BJ44" s="1" t="s">
        <v>74</v>
      </c>
      <c r="BK44" s="1" t="s">
        <v>74</v>
      </c>
      <c r="BL44" s="1" t="s">
        <v>74</v>
      </c>
      <c r="BM44" s="1" t="s">
        <v>74</v>
      </c>
      <c r="BN44" s="1">
        <v>2.3437776E7</v>
      </c>
      <c r="BO44" s="1" t="s">
        <v>74</v>
      </c>
      <c r="BP44" s="1" t="s">
        <v>74</v>
      </c>
      <c r="BQ44" s="1" t="s">
        <v>74</v>
      </c>
      <c r="BR44" s="1" t="s">
        <v>74</v>
      </c>
      <c r="BS44" s="1" t="s">
        <v>458</v>
      </c>
      <c r="BT44" s="1" t="str">
        <f>HYPERLINK("https%3A%2F%2Fwww.webofscience.com%2Fwos%2Fwoscc%2Ffull-record%2FWOS:000317032200007","View Full Record in Web of Science")</f>
        <v>View Full Record in Web of Science</v>
      </c>
    </row>
    <row r="45" ht="12.75" customHeight="1">
      <c r="A45" s="1" t="s">
        <v>72</v>
      </c>
      <c r="B45" s="1" t="s">
        <v>459</v>
      </c>
      <c r="C45" s="1" t="s">
        <v>74</v>
      </c>
      <c r="D45" s="1" t="s">
        <v>74</v>
      </c>
      <c r="E45" s="1" t="s">
        <v>74</v>
      </c>
      <c r="F45" s="1" t="s">
        <v>460</v>
      </c>
      <c r="G45" s="1" t="s">
        <v>74</v>
      </c>
      <c r="H45" s="1" t="s">
        <v>74</v>
      </c>
      <c r="I45" s="1" t="s">
        <v>461</v>
      </c>
      <c r="J45" s="1" t="s">
        <v>462</v>
      </c>
      <c r="K45" s="1" t="s">
        <v>74</v>
      </c>
      <c r="L45" s="1" t="s">
        <v>74</v>
      </c>
      <c r="M45" s="1" t="s">
        <v>74</v>
      </c>
      <c r="N45" s="1" t="s">
        <v>74</v>
      </c>
      <c r="O45" s="1" t="s">
        <v>74</v>
      </c>
      <c r="P45" s="1" t="s">
        <v>74</v>
      </c>
      <c r="Q45" s="1" t="s">
        <v>74</v>
      </c>
      <c r="R45" s="1" t="s">
        <v>74</v>
      </c>
      <c r="S45" s="1" t="s">
        <v>74</v>
      </c>
      <c r="T45" s="1" t="s">
        <v>74</v>
      </c>
      <c r="U45" s="1" t="s">
        <v>74</v>
      </c>
      <c r="V45" s="1" t="s">
        <v>74</v>
      </c>
      <c r="W45" s="1" t="s">
        <v>74</v>
      </c>
      <c r="X45" s="1" t="s">
        <v>74</v>
      </c>
      <c r="Y45" s="1" t="s">
        <v>74</v>
      </c>
      <c r="Z45" s="1" t="s">
        <v>74</v>
      </c>
      <c r="AA45" s="1" t="s">
        <v>463</v>
      </c>
      <c r="AB45" s="1" t="s">
        <v>464</v>
      </c>
      <c r="AC45" s="1" t="s">
        <v>74</v>
      </c>
      <c r="AD45" s="1" t="s">
        <v>74</v>
      </c>
      <c r="AE45" s="1" t="s">
        <v>74</v>
      </c>
      <c r="AF45" s="1" t="s">
        <v>74</v>
      </c>
      <c r="AG45" s="1" t="s">
        <v>74</v>
      </c>
      <c r="AH45" s="1" t="s">
        <v>74</v>
      </c>
      <c r="AI45" s="1" t="s">
        <v>74</v>
      </c>
      <c r="AJ45" s="1" t="s">
        <v>74</v>
      </c>
      <c r="AK45" s="1" t="s">
        <v>74</v>
      </c>
      <c r="AL45" s="1" t="s">
        <v>74</v>
      </c>
      <c r="AM45" s="1" t="s">
        <v>74</v>
      </c>
      <c r="AN45" s="1" t="s">
        <v>74</v>
      </c>
      <c r="AO45" s="1" t="s">
        <v>465</v>
      </c>
      <c r="AP45" s="1" t="s">
        <v>466</v>
      </c>
      <c r="AQ45" s="1" t="s">
        <v>74</v>
      </c>
      <c r="AR45" s="1" t="s">
        <v>74</v>
      </c>
      <c r="AS45" s="1" t="s">
        <v>74</v>
      </c>
      <c r="AT45" s="1" t="s">
        <v>157</v>
      </c>
      <c r="AU45" s="1">
        <v>2020.0</v>
      </c>
      <c r="AV45" s="1">
        <v>30.0</v>
      </c>
      <c r="AW45" s="1">
        <v>2.0</v>
      </c>
      <c r="AX45" s="1" t="s">
        <v>74</v>
      </c>
      <c r="AY45" s="1" t="s">
        <v>74</v>
      </c>
      <c r="AZ45" s="1" t="s">
        <v>74</v>
      </c>
      <c r="BA45" s="1" t="s">
        <v>74</v>
      </c>
      <c r="BB45" s="1">
        <v>332.0</v>
      </c>
      <c r="BC45" s="1">
        <v>344.0</v>
      </c>
      <c r="BD45" s="1" t="s">
        <v>74</v>
      </c>
      <c r="BE45" s="1" t="s">
        <v>467</v>
      </c>
      <c r="BF45" s="2" t="str">
        <f>HYPERLINK("http://dx.doi.org/10.1111/bpa.12783","http://dx.doi.org/10.1111/bpa.12783")</f>
        <v>http://dx.doi.org/10.1111/bpa.12783</v>
      </c>
      <c r="BG45" s="1" t="s">
        <v>74</v>
      </c>
      <c r="BH45" s="1" t="s">
        <v>468</v>
      </c>
      <c r="BI45" s="1" t="s">
        <v>74</v>
      </c>
      <c r="BJ45" s="1" t="s">
        <v>74</v>
      </c>
      <c r="BK45" s="1" t="s">
        <v>74</v>
      </c>
      <c r="BL45" s="1" t="s">
        <v>74</v>
      </c>
      <c r="BM45" s="1" t="s">
        <v>74</v>
      </c>
      <c r="BN45" s="1">
        <v>3.144663E7</v>
      </c>
      <c r="BO45" s="1" t="s">
        <v>74</v>
      </c>
      <c r="BP45" s="1" t="s">
        <v>74</v>
      </c>
      <c r="BQ45" s="1" t="s">
        <v>74</v>
      </c>
      <c r="BR45" s="1" t="s">
        <v>74</v>
      </c>
      <c r="BS45" s="1" t="s">
        <v>469</v>
      </c>
      <c r="BT45" s="1" t="str">
        <f>HYPERLINK("https%3A%2F%2Fwww.webofscience.com%2Fwos%2Fwoscc%2Ffull-record%2FWOS:000486196000001","View Full Record in Web of Science")</f>
        <v>View Full Record in Web of Science</v>
      </c>
    </row>
    <row r="46" ht="12.75" customHeight="1">
      <c r="A46" s="1" t="s">
        <v>72</v>
      </c>
      <c r="B46" s="1" t="s">
        <v>470</v>
      </c>
      <c r="C46" s="1" t="s">
        <v>74</v>
      </c>
      <c r="D46" s="1" t="s">
        <v>74</v>
      </c>
      <c r="E46" s="1" t="s">
        <v>74</v>
      </c>
      <c r="F46" s="1" t="s">
        <v>471</v>
      </c>
      <c r="G46" s="1" t="s">
        <v>74</v>
      </c>
      <c r="H46" s="1" t="s">
        <v>74</v>
      </c>
      <c r="I46" s="1" t="s">
        <v>472</v>
      </c>
      <c r="J46" s="1" t="s">
        <v>473</v>
      </c>
      <c r="K46" s="1" t="s">
        <v>74</v>
      </c>
      <c r="L46" s="1" t="s">
        <v>74</v>
      </c>
      <c r="M46" s="1" t="s">
        <v>74</v>
      </c>
      <c r="N46" s="1" t="s">
        <v>74</v>
      </c>
      <c r="O46" s="1" t="s">
        <v>74</v>
      </c>
      <c r="P46" s="1" t="s">
        <v>74</v>
      </c>
      <c r="Q46" s="1" t="s">
        <v>74</v>
      </c>
      <c r="R46" s="1" t="s">
        <v>74</v>
      </c>
      <c r="S46" s="1" t="s">
        <v>74</v>
      </c>
      <c r="T46" s="1" t="s">
        <v>74</v>
      </c>
      <c r="U46" s="1" t="s">
        <v>74</v>
      </c>
      <c r="V46" s="1" t="s">
        <v>74</v>
      </c>
      <c r="W46" s="1" t="s">
        <v>74</v>
      </c>
      <c r="X46" s="1" t="s">
        <v>74</v>
      </c>
      <c r="Y46" s="1" t="s">
        <v>74</v>
      </c>
      <c r="Z46" s="1" t="s">
        <v>74</v>
      </c>
      <c r="AA46" s="1" t="s">
        <v>74</v>
      </c>
      <c r="AB46" s="1" t="s">
        <v>474</v>
      </c>
      <c r="AC46" s="1" t="s">
        <v>74</v>
      </c>
      <c r="AD46" s="1" t="s">
        <v>74</v>
      </c>
      <c r="AE46" s="1" t="s">
        <v>74</v>
      </c>
      <c r="AF46" s="1" t="s">
        <v>74</v>
      </c>
      <c r="AG46" s="1" t="s">
        <v>74</v>
      </c>
      <c r="AH46" s="1" t="s">
        <v>74</v>
      </c>
      <c r="AI46" s="1" t="s">
        <v>74</v>
      </c>
      <c r="AJ46" s="1" t="s">
        <v>74</v>
      </c>
      <c r="AK46" s="1" t="s">
        <v>74</v>
      </c>
      <c r="AL46" s="1" t="s">
        <v>74</v>
      </c>
      <c r="AM46" s="1" t="s">
        <v>74</v>
      </c>
      <c r="AN46" s="1" t="s">
        <v>74</v>
      </c>
      <c r="AO46" s="1" t="s">
        <v>475</v>
      </c>
      <c r="AP46" s="1" t="s">
        <v>476</v>
      </c>
      <c r="AQ46" s="1" t="s">
        <v>74</v>
      </c>
      <c r="AR46" s="1" t="s">
        <v>74</v>
      </c>
      <c r="AS46" s="1" t="s">
        <v>74</v>
      </c>
      <c r="AT46" s="1" t="s">
        <v>117</v>
      </c>
      <c r="AU46" s="1">
        <v>2015.0</v>
      </c>
      <c r="AV46" s="1">
        <v>37.0</v>
      </c>
      <c r="AW46" s="1">
        <v>6.0</v>
      </c>
      <c r="AX46" s="1" t="s">
        <v>74</v>
      </c>
      <c r="AY46" s="1" t="s">
        <v>74</v>
      </c>
      <c r="AZ46" s="1" t="s">
        <v>74</v>
      </c>
      <c r="BA46" s="1" t="s">
        <v>74</v>
      </c>
      <c r="BB46" s="1">
        <v>624.0</v>
      </c>
      <c r="BC46" s="1">
        <v>632.0</v>
      </c>
      <c r="BD46" s="1" t="s">
        <v>74</v>
      </c>
      <c r="BE46" s="1" t="s">
        <v>477</v>
      </c>
      <c r="BF46" s="2" t="str">
        <f>HYPERLINK("http://dx.doi.org/10.1002/bies.201500004","http://dx.doi.org/10.1002/bies.201500004")</f>
        <v>http://dx.doi.org/10.1002/bies.201500004</v>
      </c>
      <c r="BG46" s="1" t="s">
        <v>74</v>
      </c>
      <c r="BH46" s="1" t="s">
        <v>74</v>
      </c>
      <c r="BI46" s="1" t="s">
        <v>74</v>
      </c>
      <c r="BJ46" s="1" t="s">
        <v>74</v>
      </c>
      <c r="BK46" s="1" t="s">
        <v>74</v>
      </c>
      <c r="BL46" s="1" t="s">
        <v>74</v>
      </c>
      <c r="BM46" s="1" t="s">
        <v>74</v>
      </c>
      <c r="BN46" s="1">
        <v>2.5773221E7</v>
      </c>
      <c r="BO46" s="1" t="s">
        <v>74</v>
      </c>
      <c r="BP46" s="1" t="s">
        <v>74</v>
      </c>
      <c r="BQ46" s="1" t="s">
        <v>74</v>
      </c>
      <c r="BR46" s="1" t="s">
        <v>74</v>
      </c>
      <c r="BS46" s="1" t="s">
        <v>478</v>
      </c>
      <c r="BT46" s="1" t="str">
        <f>HYPERLINK("https%3A%2F%2Fwww.webofscience.com%2Fwos%2Fwoscc%2Ffull-record%2FWOS:000354889100010","View Full Record in Web of Science")</f>
        <v>View Full Record in Web of Science</v>
      </c>
    </row>
    <row r="47" ht="12.75" customHeight="1">
      <c r="A47" s="1" t="s">
        <v>72</v>
      </c>
      <c r="B47" s="1" t="s">
        <v>479</v>
      </c>
      <c r="C47" s="1" t="s">
        <v>74</v>
      </c>
      <c r="D47" s="1" t="s">
        <v>74</v>
      </c>
      <c r="E47" s="1" t="s">
        <v>74</v>
      </c>
      <c r="F47" s="1" t="s">
        <v>480</v>
      </c>
      <c r="G47" s="1" t="s">
        <v>74</v>
      </c>
      <c r="H47" s="1" t="s">
        <v>74</v>
      </c>
      <c r="I47" s="1" t="s">
        <v>481</v>
      </c>
      <c r="J47" s="1" t="s">
        <v>482</v>
      </c>
      <c r="K47" s="1" t="s">
        <v>74</v>
      </c>
      <c r="L47" s="1" t="s">
        <v>74</v>
      </c>
      <c r="M47" s="1" t="s">
        <v>74</v>
      </c>
      <c r="N47" s="1" t="s">
        <v>74</v>
      </c>
      <c r="O47" s="1" t="s">
        <v>74</v>
      </c>
      <c r="P47" s="1" t="s">
        <v>74</v>
      </c>
      <c r="Q47" s="1" t="s">
        <v>74</v>
      </c>
      <c r="R47" s="1" t="s">
        <v>74</v>
      </c>
      <c r="S47" s="1" t="s">
        <v>74</v>
      </c>
      <c r="T47" s="1" t="s">
        <v>74</v>
      </c>
      <c r="U47" s="1" t="s">
        <v>74</v>
      </c>
      <c r="V47" s="1" t="s">
        <v>74</v>
      </c>
      <c r="W47" s="1" t="s">
        <v>74</v>
      </c>
      <c r="X47" s="1" t="s">
        <v>74</v>
      </c>
      <c r="Y47" s="1" t="s">
        <v>74</v>
      </c>
      <c r="Z47" s="1" t="s">
        <v>74</v>
      </c>
      <c r="AA47" s="1" t="s">
        <v>74</v>
      </c>
      <c r="AB47" s="1" t="s">
        <v>74</v>
      </c>
      <c r="AC47" s="1" t="s">
        <v>74</v>
      </c>
      <c r="AD47" s="1" t="s">
        <v>74</v>
      </c>
      <c r="AE47" s="1" t="s">
        <v>74</v>
      </c>
      <c r="AF47" s="1" t="s">
        <v>74</v>
      </c>
      <c r="AG47" s="1" t="s">
        <v>74</v>
      </c>
      <c r="AH47" s="1" t="s">
        <v>74</v>
      </c>
      <c r="AI47" s="1" t="s">
        <v>74</v>
      </c>
      <c r="AJ47" s="1" t="s">
        <v>74</v>
      </c>
      <c r="AK47" s="1" t="s">
        <v>74</v>
      </c>
      <c r="AL47" s="1" t="s">
        <v>74</v>
      </c>
      <c r="AM47" s="1" t="s">
        <v>74</v>
      </c>
      <c r="AN47" s="1" t="s">
        <v>74</v>
      </c>
      <c r="AO47" s="1" t="s">
        <v>483</v>
      </c>
      <c r="AP47" s="1" t="s">
        <v>484</v>
      </c>
      <c r="AQ47" s="1" t="s">
        <v>74</v>
      </c>
      <c r="AR47" s="1" t="s">
        <v>74</v>
      </c>
      <c r="AS47" s="1" t="s">
        <v>74</v>
      </c>
      <c r="AT47" s="1" t="s">
        <v>485</v>
      </c>
      <c r="AU47" s="1">
        <v>2008.0</v>
      </c>
      <c r="AV47" s="1">
        <v>70.0</v>
      </c>
      <c r="AW47" s="1">
        <v>8.0</v>
      </c>
      <c r="AX47" s="1" t="s">
        <v>74</v>
      </c>
      <c r="AY47" s="1" t="s">
        <v>74</v>
      </c>
      <c r="AZ47" s="1" t="s">
        <v>74</v>
      </c>
      <c r="BA47" s="1" t="s">
        <v>74</v>
      </c>
      <c r="BB47" s="1">
        <v>596.0</v>
      </c>
      <c r="BC47" s="1">
        <v>606.0</v>
      </c>
      <c r="BD47" s="1" t="s">
        <v>74</v>
      </c>
      <c r="BE47" s="1" t="s">
        <v>486</v>
      </c>
      <c r="BF47" s="2" t="str">
        <f>HYPERLINK("http://dx.doi.org/10.1212/01.wnl.0000278386.00035.21","http://dx.doi.org/10.1212/01.wnl.0000278386.00035.21")</f>
        <v>http://dx.doi.org/10.1212/01.wnl.0000278386.00035.21</v>
      </c>
      <c r="BG47" s="1" t="s">
        <v>74</v>
      </c>
      <c r="BH47" s="1" t="s">
        <v>74</v>
      </c>
      <c r="BI47" s="1" t="s">
        <v>74</v>
      </c>
      <c r="BJ47" s="1" t="s">
        <v>74</v>
      </c>
      <c r="BK47" s="1" t="s">
        <v>74</v>
      </c>
      <c r="BL47" s="1" t="s">
        <v>74</v>
      </c>
      <c r="BM47" s="1" t="s">
        <v>74</v>
      </c>
      <c r="BN47" s="1">
        <v>1.7914065E7</v>
      </c>
      <c r="BO47" s="1" t="s">
        <v>74</v>
      </c>
      <c r="BP47" s="1" t="s">
        <v>74</v>
      </c>
      <c r="BQ47" s="1" t="s">
        <v>74</v>
      </c>
      <c r="BR47" s="1" t="s">
        <v>74</v>
      </c>
      <c r="BS47" s="1" t="s">
        <v>487</v>
      </c>
      <c r="BT47" s="1" t="str">
        <f>HYPERLINK("https%3A%2F%2Fwww.webofscience.com%2Fwos%2Fwoscc%2Ffull-record%2FWOS:000253428000004","View Full Record in Web of Science")</f>
        <v>View Full Record in Web of Science</v>
      </c>
    </row>
    <row r="48" ht="12.75" customHeight="1">
      <c r="A48" s="1" t="s">
        <v>72</v>
      </c>
      <c r="B48" s="1" t="s">
        <v>488</v>
      </c>
      <c r="C48" s="1" t="s">
        <v>74</v>
      </c>
      <c r="D48" s="1" t="s">
        <v>74</v>
      </c>
      <c r="E48" s="1" t="s">
        <v>74</v>
      </c>
      <c r="F48" s="1" t="s">
        <v>489</v>
      </c>
      <c r="G48" s="1" t="s">
        <v>74</v>
      </c>
      <c r="H48" s="1" t="s">
        <v>74</v>
      </c>
      <c r="I48" s="1" t="s">
        <v>490</v>
      </c>
      <c r="J48" s="1" t="s">
        <v>349</v>
      </c>
      <c r="K48" s="1" t="s">
        <v>74</v>
      </c>
      <c r="L48" s="1" t="s">
        <v>74</v>
      </c>
      <c r="M48" s="1" t="s">
        <v>74</v>
      </c>
      <c r="N48" s="1" t="s">
        <v>74</v>
      </c>
      <c r="O48" s="1" t="s">
        <v>74</v>
      </c>
      <c r="P48" s="1" t="s">
        <v>74</v>
      </c>
      <c r="Q48" s="1" t="s">
        <v>74</v>
      </c>
      <c r="R48" s="1" t="s">
        <v>74</v>
      </c>
      <c r="S48" s="1" t="s">
        <v>74</v>
      </c>
      <c r="T48" s="1" t="s">
        <v>74</v>
      </c>
      <c r="U48" s="1" t="s">
        <v>74</v>
      </c>
      <c r="V48" s="1" t="s">
        <v>74</v>
      </c>
      <c r="W48" s="1" t="s">
        <v>74</v>
      </c>
      <c r="X48" s="1" t="s">
        <v>74</v>
      </c>
      <c r="Y48" s="1" t="s">
        <v>74</v>
      </c>
      <c r="Z48" s="1" t="s">
        <v>74</v>
      </c>
      <c r="AA48" s="1" t="s">
        <v>491</v>
      </c>
      <c r="AB48" s="1" t="s">
        <v>492</v>
      </c>
      <c r="AC48" s="1" t="s">
        <v>74</v>
      </c>
      <c r="AD48" s="1" t="s">
        <v>74</v>
      </c>
      <c r="AE48" s="1" t="s">
        <v>74</v>
      </c>
      <c r="AF48" s="1" t="s">
        <v>74</v>
      </c>
      <c r="AG48" s="1" t="s">
        <v>74</v>
      </c>
      <c r="AH48" s="1" t="s">
        <v>74</v>
      </c>
      <c r="AI48" s="1" t="s">
        <v>74</v>
      </c>
      <c r="AJ48" s="1" t="s">
        <v>74</v>
      </c>
      <c r="AK48" s="1" t="s">
        <v>74</v>
      </c>
      <c r="AL48" s="1" t="s">
        <v>74</v>
      </c>
      <c r="AM48" s="1" t="s">
        <v>74</v>
      </c>
      <c r="AN48" s="1" t="s">
        <v>74</v>
      </c>
      <c r="AO48" s="1" t="s">
        <v>352</v>
      </c>
      <c r="AP48" s="1" t="s">
        <v>74</v>
      </c>
      <c r="AQ48" s="1" t="s">
        <v>74</v>
      </c>
      <c r="AR48" s="1" t="s">
        <v>74</v>
      </c>
      <c r="AS48" s="1" t="s">
        <v>74</v>
      </c>
      <c r="AT48" s="1" t="s">
        <v>157</v>
      </c>
      <c r="AU48" s="1">
        <v>2017.0</v>
      </c>
      <c r="AV48" s="1">
        <v>8.0</v>
      </c>
      <c r="AW48" s="1">
        <v>3.0</v>
      </c>
      <c r="AX48" s="1" t="s">
        <v>74</v>
      </c>
      <c r="AY48" s="1" t="s">
        <v>74</v>
      </c>
      <c r="AZ48" s="1" t="s">
        <v>74</v>
      </c>
      <c r="BA48" s="1" t="s">
        <v>74</v>
      </c>
      <c r="BB48" s="1">
        <v>524.0</v>
      </c>
      <c r="BC48" s="1">
        <v>537.0</v>
      </c>
      <c r="BD48" s="1" t="s">
        <v>74</v>
      </c>
      <c r="BE48" s="1" t="s">
        <v>493</v>
      </c>
      <c r="BF48" s="2" t="str">
        <f>HYPERLINK("http://dx.doi.org/10.1021/acschemneuro.6b00247","http://dx.doi.org/10.1021/acschemneuro.6b00247")</f>
        <v>http://dx.doi.org/10.1021/acschemneuro.6b00247</v>
      </c>
      <c r="BG48" s="1" t="s">
        <v>74</v>
      </c>
      <c r="BH48" s="1" t="s">
        <v>74</v>
      </c>
      <c r="BI48" s="1" t="s">
        <v>74</v>
      </c>
      <c r="BJ48" s="1" t="s">
        <v>74</v>
      </c>
      <c r="BK48" s="1" t="s">
        <v>74</v>
      </c>
      <c r="BL48" s="1" t="s">
        <v>74</v>
      </c>
      <c r="BM48" s="1" t="s">
        <v>74</v>
      </c>
      <c r="BN48" s="1">
        <v>2.7936589E7</v>
      </c>
      <c r="BO48" s="1" t="s">
        <v>74</v>
      </c>
      <c r="BP48" s="1" t="s">
        <v>74</v>
      </c>
      <c r="BQ48" s="1" t="s">
        <v>74</v>
      </c>
      <c r="BR48" s="1" t="s">
        <v>74</v>
      </c>
      <c r="BS48" s="1" t="s">
        <v>494</v>
      </c>
      <c r="BT48" s="1" t="str">
        <f>HYPERLINK("https%3A%2F%2Fwww.webofscience.com%2Fwos%2Fwoscc%2Ffull-record%2FWOS:000396807900014","View Full Record in Web of Science")</f>
        <v>View Full Record in Web of Science</v>
      </c>
    </row>
    <row r="49" ht="12.75" customHeight="1">
      <c r="A49" s="1" t="s">
        <v>72</v>
      </c>
      <c r="B49" s="1" t="s">
        <v>495</v>
      </c>
      <c r="C49" s="1" t="s">
        <v>74</v>
      </c>
      <c r="D49" s="1" t="s">
        <v>74</v>
      </c>
      <c r="E49" s="1" t="s">
        <v>74</v>
      </c>
      <c r="F49" s="1" t="s">
        <v>496</v>
      </c>
      <c r="G49" s="1" t="s">
        <v>74</v>
      </c>
      <c r="H49" s="1" t="s">
        <v>74</v>
      </c>
      <c r="I49" s="1" t="s">
        <v>497</v>
      </c>
      <c r="J49" s="1" t="s">
        <v>498</v>
      </c>
      <c r="K49" s="1" t="s">
        <v>74</v>
      </c>
      <c r="L49" s="1" t="s">
        <v>74</v>
      </c>
      <c r="M49" s="1" t="s">
        <v>74</v>
      </c>
      <c r="N49" s="1" t="s">
        <v>74</v>
      </c>
      <c r="O49" s="1" t="s">
        <v>74</v>
      </c>
      <c r="P49" s="1" t="s">
        <v>74</v>
      </c>
      <c r="Q49" s="1" t="s">
        <v>74</v>
      </c>
      <c r="R49" s="1" t="s">
        <v>74</v>
      </c>
      <c r="S49" s="1" t="s">
        <v>74</v>
      </c>
      <c r="T49" s="1" t="s">
        <v>74</v>
      </c>
      <c r="U49" s="1" t="s">
        <v>74</v>
      </c>
      <c r="V49" s="1" t="s">
        <v>74</v>
      </c>
      <c r="W49" s="1" t="s">
        <v>74</v>
      </c>
      <c r="X49" s="1" t="s">
        <v>74</v>
      </c>
      <c r="Y49" s="1" t="s">
        <v>74</v>
      </c>
      <c r="Z49" s="1" t="s">
        <v>74</v>
      </c>
      <c r="AA49" s="1" t="s">
        <v>499</v>
      </c>
      <c r="AB49" s="1" t="s">
        <v>500</v>
      </c>
      <c r="AC49" s="1" t="s">
        <v>74</v>
      </c>
      <c r="AD49" s="1" t="s">
        <v>74</v>
      </c>
      <c r="AE49" s="1" t="s">
        <v>74</v>
      </c>
      <c r="AF49" s="1" t="s">
        <v>74</v>
      </c>
      <c r="AG49" s="1" t="s">
        <v>74</v>
      </c>
      <c r="AH49" s="1" t="s">
        <v>74</v>
      </c>
      <c r="AI49" s="1" t="s">
        <v>74</v>
      </c>
      <c r="AJ49" s="1" t="s">
        <v>74</v>
      </c>
      <c r="AK49" s="1" t="s">
        <v>74</v>
      </c>
      <c r="AL49" s="1" t="s">
        <v>74</v>
      </c>
      <c r="AM49" s="1" t="s">
        <v>74</v>
      </c>
      <c r="AN49" s="1" t="s">
        <v>74</v>
      </c>
      <c r="AO49" s="1" t="s">
        <v>501</v>
      </c>
      <c r="AP49" s="1" t="s">
        <v>74</v>
      </c>
      <c r="AQ49" s="1" t="s">
        <v>74</v>
      </c>
      <c r="AR49" s="1" t="s">
        <v>74</v>
      </c>
      <c r="AS49" s="1" t="s">
        <v>74</v>
      </c>
      <c r="AT49" s="1" t="s">
        <v>141</v>
      </c>
      <c r="AU49" s="1">
        <v>2007.0</v>
      </c>
      <c r="AV49" s="1">
        <v>6.0</v>
      </c>
      <c r="AW49" s="1">
        <v>11.0</v>
      </c>
      <c r="AX49" s="1" t="s">
        <v>74</v>
      </c>
      <c r="AY49" s="1" t="s">
        <v>74</v>
      </c>
      <c r="AZ49" s="1" t="s">
        <v>74</v>
      </c>
      <c r="BA49" s="1" t="s">
        <v>74</v>
      </c>
      <c r="BB49" s="1">
        <v>4433.0</v>
      </c>
      <c r="BC49" s="1">
        <v>4439.0</v>
      </c>
      <c r="BD49" s="1" t="s">
        <v>74</v>
      </c>
      <c r="BE49" s="1" t="s">
        <v>502</v>
      </c>
      <c r="BF49" s="2" t="str">
        <f>HYPERLINK("http://dx.doi.org/10.1021/pr0703627","http://dx.doi.org/10.1021/pr0703627")</f>
        <v>http://dx.doi.org/10.1021/pr0703627</v>
      </c>
      <c r="BG49" s="1" t="s">
        <v>74</v>
      </c>
      <c r="BH49" s="1" t="s">
        <v>74</v>
      </c>
      <c r="BI49" s="1" t="s">
        <v>74</v>
      </c>
      <c r="BJ49" s="1" t="s">
        <v>74</v>
      </c>
      <c r="BK49" s="1" t="s">
        <v>74</v>
      </c>
      <c r="BL49" s="1" t="s">
        <v>74</v>
      </c>
      <c r="BM49" s="1" t="s">
        <v>74</v>
      </c>
      <c r="BN49" s="1">
        <v>1.792723E7</v>
      </c>
      <c r="BO49" s="1" t="s">
        <v>74</v>
      </c>
      <c r="BP49" s="1" t="s">
        <v>74</v>
      </c>
      <c r="BQ49" s="1" t="s">
        <v>74</v>
      </c>
      <c r="BR49" s="1" t="s">
        <v>74</v>
      </c>
      <c r="BS49" s="1" t="s">
        <v>503</v>
      </c>
      <c r="BT49" s="1" t="str">
        <f>HYPERLINK("https%3A%2F%2Fwww.webofscience.com%2Fwos%2Fwoscc%2Ffull-record%2FWOS:000250718700035","View Full Record in Web of Science")</f>
        <v>View Full Record in Web of Science</v>
      </c>
    </row>
    <row r="50" ht="12.75" customHeight="1">
      <c r="A50" s="1" t="s">
        <v>72</v>
      </c>
      <c r="B50" s="1" t="s">
        <v>504</v>
      </c>
      <c r="C50" s="1" t="s">
        <v>74</v>
      </c>
      <c r="D50" s="1" t="s">
        <v>74</v>
      </c>
      <c r="E50" s="1" t="s">
        <v>74</v>
      </c>
      <c r="F50" s="1" t="s">
        <v>505</v>
      </c>
      <c r="G50" s="1" t="s">
        <v>74</v>
      </c>
      <c r="H50" s="1" t="s">
        <v>74</v>
      </c>
      <c r="I50" s="1" t="s">
        <v>506</v>
      </c>
      <c r="J50" s="1" t="s">
        <v>507</v>
      </c>
      <c r="K50" s="1" t="s">
        <v>74</v>
      </c>
      <c r="L50" s="1" t="s">
        <v>74</v>
      </c>
      <c r="M50" s="1" t="s">
        <v>74</v>
      </c>
      <c r="N50" s="1" t="s">
        <v>74</v>
      </c>
      <c r="O50" s="1" t="s">
        <v>74</v>
      </c>
      <c r="P50" s="1" t="s">
        <v>74</v>
      </c>
      <c r="Q50" s="1" t="s">
        <v>74</v>
      </c>
      <c r="R50" s="1" t="s">
        <v>74</v>
      </c>
      <c r="S50" s="1" t="s">
        <v>74</v>
      </c>
      <c r="T50" s="1" t="s">
        <v>74</v>
      </c>
      <c r="U50" s="1" t="s">
        <v>74</v>
      </c>
      <c r="V50" s="1" t="s">
        <v>74</v>
      </c>
      <c r="W50" s="1" t="s">
        <v>74</v>
      </c>
      <c r="X50" s="1" t="s">
        <v>74</v>
      </c>
      <c r="Y50" s="1" t="s">
        <v>74</v>
      </c>
      <c r="Z50" s="1" t="s">
        <v>74</v>
      </c>
      <c r="AA50" s="1" t="s">
        <v>508</v>
      </c>
      <c r="AB50" s="1" t="s">
        <v>509</v>
      </c>
      <c r="AC50" s="1" t="s">
        <v>74</v>
      </c>
      <c r="AD50" s="1" t="s">
        <v>74</v>
      </c>
      <c r="AE50" s="1" t="s">
        <v>74</v>
      </c>
      <c r="AF50" s="1" t="s">
        <v>74</v>
      </c>
      <c r="AG50" s="1" t="s">
        <v>74</v>
      </c>
      <c r="AH50" s="1" t="s">
        <v>74</v>
      </c>
      <c r="AI50" s="1" t="s">
        <v>74</v>
      </c>
      <c r="AJ50" s="1" t="s">
        <v>74</v>
      </c>
      <c r="AK50" s="1" t="s">
        <v>74</v>
      </c>
      <c r="AL50" s="1" t="s">
        <v>74</v>
      </c>
      <c r="AM50" s="1" t="s">
        <v>74</v>
      </c>
      <c r="AN50" s="1" t="s">
        <v>74</v>
      </c>
      <c r="AO50" s="1" t="s">
        <v>510</v>
      </c>
      <c r="AP50" s="1" t="s">
        <v>74</v>
      </c>
      <c r="AQ50" s="1" t="s">
        <v>74</v>
      </c>
      <c r="AR50" s="1" t="s">
        <v>74</v>
      </c>
      <c r="AS50" s="1" t="s">
        <v>74</v>
      </c>
      <c r="AT50" s="1" t="s">
        <v>511</v>
      </c>
      <c r="AU50" s="1">
        <v>2020.0</v>
      </c>
      <c r="AV50" s="1">
        <v>11.0</v>
      </c>
      <c r="AW50" s="1">
        <v>17.0</v>
      </c>
      <c r="AX50" s="1" t="s">
        <v>74</v>
      </c>
      <c r="AY50" s="1" t="s">
        <v>74</v>
      </c>
      <c r="AZ50" s="1" t="s">
        <v>74</v>
      </c>
      <c r="BA50" s="1" t="s">
        <v>74</v>
      </c>
      <c r="BB50" s="1">
        <v>7417.0</v>
      </c>
      <c r="BC50" s="1">
        <v>7422.0</v>
      </c>
      <c r="BD50" s="1" t="s">
        <v>74</v>
      </c>
      <c r="BE50" s="1" t="s">
        <v>512</v>
      </c>
      <c r="BF50" s="2" t="str">
        <f>HYPERLINK("http://dx.doi.org/10.1021/acs.jpclett.0c02074","http://dx.doi.org/10.1021/acs.jpclett.0c02074")</f>
        <v>http://dx.doi.org/10.1021/acs.jpclett.0c02074</v>
      </c>
      <c r="BG50" s="1" t="s">
        <v>74</v>
      </c>
      <c r="BH50" s="1" t="s">
        <v>74</v>
      </c>
      <c r="BI50" s="1" t="s">
        <v>74</v>
      </c>
      <c r="BJ50" s="1" t="s">
        <v>74</v>
      </c>
      <c r="BK50" s="1" t="s">
        <v>74</v>
      </c>
      <c r="BL50" s="1" t="s">
        <v>74</v>
      </c>
      <c r="BM50" s="1" t="s">
        <v>74</v>
      </c>
      <c r="BN50" s="1">
        <v>3.2803986E7</v>
      </c>
      <c r="BO50" s="1" t="s">
        <v>74</v>
      </c>
      <c r="BP50" s="1" t="s">
        <v>74</v>
      </c>
      <c r="BQ50" s="1" t="s">
        <v>74</v>
      </c>
      <c r="BR50" s="1" t="s">
        <v>74</v>
      </c>
      <c r="BS50" s="1" t="s">
        <v>513</v>
      </c>
      <c r="BT50" s="1" t="str">
        <f>HYPERLINK("https%3A%2F%2Fwww.webofscience.com%2Fwos%2Fwoscc%2Ffull-record%2FWOS:000569375400068","View Full Record in Web of Science")</f>
        <v>View Full Record in Web of Science</v>
      </c>
    </row>
    <row r="51" ht="12.75" customHeight="1">
      <c r="A51" s="1" t="s">
        <v>72</v>
      </c>
      <c r="B51" s="1" t="s">
        <v>514</v>
      </c>
      <c r="C51" s="1" t="s">
        <v>74</v>
      </c>
      <c r="D51" s="1" t="s">
        <v>74</v>
      </c>
      <c r="E51" s="1" t="s">
        <v>74</v>
      </c>
      <c r="F51" s="1" t="s">
        <v>515</v>
      </c>
      <c r="G51" s="1" t="s">
        <v>74</v>
      </c>
      <c r="H51" s="1" t="s">
        <v>74</v>
      </c>
      <c r="I51" s="1" t="s">
        <v>516</v>
      </c>
      <c r="J51" s="1" t="s">
        <v>517</v>
      </c>
      <c r="K51" s="1" t="s">
        <v>74</v>
      </c>
      <c r="L51" s="1" t="s">
        <v>74</v>
      </c>
      <c r="M51" s="1" t="s">
        <v>74</v>
      </c>
      <c r="N51" s="1" t="s">
        <v>74</v>
      </c>
      <c r="O51" s="1" t="s">
        <v>74</v>
      </c>
      <c r="P51" s="1" t="s">
        <v>74</v>
      </c>
      <c r="Q51" s="1" t="s">
        <v>74</v>
      </c>
      <c r="R51" s="1" t="s">
        <v>74</v>
      </c>
      <c r="S51" s="1" t="s">
        <v>74</v>
      </c>
      <c r="T51" s="1" t="s">
        <v>74</v>
      </c>
      <c r="U51" s="1" t="s">
        <v>74</v>
      </c>
      <c r="V51" s="1" t="s">
        <v>74</v>
      </c>
      <c r="W51" s="1" t="s">
        <v>74</v>
      </c>
      <c r="X51" s="1" t="s">
        <v>74</v>
      </c>
      <c r="Y51" s="1" t="s">
        <v>74</v>
      </c>
      <c r="Z51" s="1" t="s">
        <v>74</v>
      </c>
      <c r="AA51" s="1" t="s">
        <v>518</v>
      </c>
      <c r="AB51" s="1" t="s">
        <v>519</v>
      </c>
      <c r="AC51" s="1" t="s">
        <v>74</v>
      </c>
      <c r="AD51" s="1" t="s">
        <v>74</v>
      </c>
      <c r="AE51" s="1" t="s">
        <v>74</v>
      </c>
      <c r="AF51" s="1" t="s">
        <v>74</v>
      </c>
      <c r="AG51" s="1" t="s">
        <v>74</v>
      </c>
      <c r="AH51" s="1" t="s">
        <v>74</v>
      </c>
      <c r="AI51" s="1" t="s">
        <v>74</v>
      </c>
      <c r="AJ51" s="1" t="s">
        <v>74</v>
      </c>
      <c r="AK51" s="1" t="s">
        <v>74</v>
      </c>
      <c r="AL51" s="1" t="s">
        <v>74</v>
      </c>
      <c r="AM51" s="1" t="s">
        <v>74</v>
      </c>
      <c r="AN51" s="1" t="s">
        <v>74</v>
      </c>
      <c r="AO51" s="1" t="s">
        <v>520</v>
      </c>
      <c r="AP51" s="1" t="s">
        <v>521</v>
      </c>
      <c r="AQ51" s="1" t="s">
        <v>74</v>
      </c>
      <c r="AR51" s="1" t="s">
        <v>74</v>
      </c>
      <c r="AS51" s="1" t="s">
        <v>74</v>
      </c>
      <c r="AT51" s="1" t="s">
        <v>226</v>
      </c>
      <c r="AU51" s="1">
        <v>2020.0</v>
      </c>
      <c r="AV51" s="1">
        <v>21.0</v>
      </c>
      <c r="AW51" s="1">
        <v>5.0</v>
      </c>
      <c r="AX51" s="1" t="s">
        <v>74</v>
      </c>
      <c r="AY51" s="1" t="s">
        <v>74</v>
      </c>
      <c r="AZ51" s="1" t="s">
        <v>74</v>
      </c>
      <c r="BA51" s="1" t="s">
        <v>74</v>
      </c>
      <c r="BB51" s="1">
        <v>531.0</v>
      </c>
      <c r="BC51" s="1">
        <v>548.0</v>
      </c>
      <c r="BD51" s="1" t="s">
        <v>74</v>
      </c>
      <c r="BE51" s="1" t="s">
        <v>522</v>
      </c>
      <c r="BF51" s="2" t="str">
        <f>HYPERLINK("http://dx.doi.org/10.1007/s10522-020-09878-8","http://dx.doi.org/10.1007/s10522-020-09878-8")</f>
        <v>http://dx.doi.org/10.1007/s10522-020-09878-8</v>
      </c>
      <c r="BG51" s="1" t="s">
        <v>74</v>
      </c>
      <c r="BH51" s="1" t="s">
        <v>523</v>
      </c>
      <c r="BI51" s="1" t="s">
        <v>74</v>
      </c>
      <c r="BJ51" s="1" t="s">
        <v>74</v>
      </c>
      <c r="BK51" s="1" t="s">
        <v>74</v>
      </c>
      <c r="BL51" s="1" t="s">
        <v>74</v>
      </c>
      <c r="BM51" s="1" t="s">
        <v>74</v>
      </c>
      <c r="BN51" s="1">
        <v>3.2274599E7</v>
      </c>
      <c r="BO51" s="1" t="s">
        <v>74</v>
      </c>
      <c r="BP51" s="1" t="s">
        <v>74</v>
      </c>
      <c r="BQ51" s="1" t="s">
        <v>74</v>
      </c>
      <c r="BR51" s="1" t="s">
        <v>74</v>
      </c>
      <c r="BS51" s="1" t="s">
        <v>524</v>
      </c>
      <c r="BT51" s="1" t="str">
        <f>HYPERLINK("https%3A%2F%2Fwww.webofscience.com%2Fwos%2Fwoscc%2Ffull-record%2FWOS:000557273600001","View Full Record in Web of Science")</f>
        <v>View Full Record in Web of Science</v>
      </c>
    </row>
    <row r="52" ht="12.75" customHeight="1">
      <c r="A52" s="1" t="s">
        <v>72</v>
      </c>
      <c r="B52" s="1" t="s">
        <v>525</v>
      </c>
      <c r="C52" s="1" t="s">
        <v>74</v>
      </c>
      <c r="D52" s="1" t="s">
        <v>74</v>
      </c>
      <c r="E52" s="1" t="s">
        <v>74</v>
      </c>
      <c r="F52" s="1" t="s">
        <v>526</v>
      </c>
      <c r="G52" s="1" t="s">
        <v>74</v>
      </c>
      <c r="H52" s="1" t="s">
        <v>74</v>
      </c>
      <c r="I52" s="1" t="s">
        <v>527</v>
      </c>
      <c r="J52" s="1" t="s">
        <v>114</v>
      </c>
      <c r="K52" s="1" t="s">
        <v>74</v>
      </c>
      <c r="L52" s="1" t="s">
        <v>74</v>
      </c>
      <c r="M52" s="1" t="s">
        <v>74</v>
      </c>
      <c r="N52" s="1" t="s">
        <v>74</v>
      </c>
      <c r="O52" s="1" t="s">
        <v>74</v>
      </c>
      <c r="P52" s="1" t="s">
        <v>74</v>
      </c>
      <c r="Q52" s="1" t="s">
        <v>74</v>
      </c>
      <c r="R52" s="1" t="s">
        <v>74</v>
      </c>
      <c r="S52" s="1" t="s">
        <v>74</v>
      </c>
      <c r="T52" s="1" t="s">
        <v>74</v>
      </c>
      <c r="U52" s="1" t="s">
        <v>74</v>
      </c>
      <c r="V52" s="1" t="s">
        <v>74</v>
      </c>
      <c r="W52" s="1" t="s">
        <v>74</v>
      </c>
      <c r="X52" s="1" t="s">
        <v>74</v>
      </c>
      <c r="Y52" s="1" t="s">
        <v>74</v>
      </c>
      <c r="Z52" s="1" t="s">
        <v>74</v>
      </c>
      <c r="AA52" s="1" t="s">
        <v>74</v>
      </c>
      <c r="AB52" s="1" t="s">
        <v>74</v>
      </c>
      <c r="AC52" s="1" t="s">
        <v>74</v>
      </c>
      <c r="AD52" s="1" t="s">
        <v>74</v>
      </c>
      <c r="AE52" s="1" t="s">
        <v>74</v>
      </c>
      <c r="AF52" s="1" t="s">
        <v>74</v>
      </c>
      <c r="AG52" s="1" t="s">
        <v>74</v>
      </c>
      <c r="AH52" s="1" t="s">
        <v>74</v>
      </c>
      <c r="AI52" s="1" t="s">
        <v>74</v>
      </c>
      <c r="AJ52" s="1" t="s">
        <v>74</v>
      </c>
      <c r="AK52" s="1" t="s">
        <v>74</v>
      </c>
      <c r="AL52" s="1" t="s">
        <v>74</v>
      </c>
      <c r="AM52" s="1" t="s">
        <v>74</v>
      </c>
      <c r="AN52" s="1" t="s">
        <v>74</v>
      </c>
      <c r="AO52" s="1" t="s">
        <v>116</v>
      </c>
      <c r="AP52" s="1" t="s">
        <v>528</v>
      </c>
      <c r="AQ52" s="1" t="s">
        <v>74</v>
      </c>
      <c r="AR52" s="1" t="s">
        <v>74</v>
      </c>
      <c r="AS52" s="1" t="s">
        <v>74</v>
      </c>
      <c r="AT52" s="1" t="s">
        <v>216</v>
      </c>
      <c r="AU52" s="1">
        <v>2012.0</v>
      </c>
      <c r="AV52" s="1">
        <v>120.0</v>
      </c>
      <c r="AW52" s="1" t="s">
        <v>74</v>
      </c>
      <c r="AX52" s="1" t="s">
        <v>74</v>
      </c>
      <c r="AY52" s="1">
        <v>1.0</v>
      </c>
      <c r="AZ52" s="1" t="s">
        <v>217</v>
      </c>
      <c r="BA52" s="1" t="s">
        <v>74</v>
      </c>
      <c r="BB52" s="1">
        <v>186.0</v>
      </c>
      <c r="BC52" s="1">
        <v>193.0</v>
      </c>
      <c r="BD52" s="1" t="s">
        <v>74</v>
      </c>
      <c r="BE52" s="1" t="s">
        <v>529</v>
      </c>
      <c r="BF52" s="2" t="str">
        <f>HYPERLINK("http://dx.doi.org/10.1111/j.1471-4159.2011.07458.x","http://dx.doi.org/10.1111/j.1471-4159.2011.07458.x")</f>
        <v>http://dx.doi.org/10.1111/j.1471-4159.2011.07458.x</v>
      </c>
      <c r="BG52" s="1" t="s">
        <v>74</v>
      </c>
      <c r="BH52" s="1" t="s">
        <v>74</v>
      </c>
      <c r="BI52" s="1" t="s">
        <v>74</v>
      </c>
      <c r="BJ52" s="1" t="s">
        <v>74</v>
      </c>
      <c r="BK52" s="1" t="s">
        <v>74</v>
      </c>
      <c r="BL52" s="1" t="s">
        <v>74</v>
      </c>
      <c r="BM52" s="1" t="s">
        <v>74</v>
      </c>
      <c r="BN52" s="1">
        <v>2.1883222E7</v>
      </c>
      <c r="BO52" s="1" t="s">
        <v>74</v>
      </c>
      <c r="BP52" s="1" t="s">
        <v>74</v>
      </c>
      <c r="BQ52" s="1" t="s">
        <v>74</v>
      </c>
      <c r="BR52" s="1" t="s">
        <v>74</v>
      </c>
      <c r="BS52" s="1" t="s">
        <v>530</v>
      </c>
      <c r="BT52" s="1" t="str">
        <f>HYPERLINK("https%3A%2F%2Fwww.webofscience.com%2Fwos%2Fwoscc%2Ffull-record%2FWOS:000298479500019","View Full Record in Web of Science")</f>
        <v>View Full Record in Web of Science</v>
      </c>
    </row>
    <row r="53" ht="12.75" customHeight="1">
      <c r="A53" s="1" t="s">
        <v>72</v>
      </c>
      <c r="B53" s="1" t="s">
        <v>531</v>
      </c>
      <c r="C53" s="1" t="s">
        <v>74</v>
      </c>
      <c r="D53" s="1" t="s">
        <v>74</v>
      </c>
      <c r="E53" s="1" t="s">
        <v>74</v>
      </c>
      <c r="F53" s="1" t="s">
        <v>532</v>
      </c>
      <c r="G53" s="1" t="s">
        <v>74</v>
      </c>
      <c r="H53" s="1" t="s">
        <v>74</v>
      </c>
      <c r="I53" s="1" t="s">
        <v>533</v>
      </c>
      <c r="J53" s="1" t="s">
        <v>534</v>
      </c>
      <c r="K53" s="1" t="s">
        <v>74</v>
      </c>
      <c r="L53" s="1" t="s">
        <v>74</v>
      </c>
      <c r="M53" s="1" t="s">
        <v>74</v>
      </c>
      <c r="N53" s="1" t="s">
        <v>74</v>
      </c>
      <c r="O53" s="1" t="s">
        <v>74</v>
      </c>
      <c r="P53" s="1" t="s">
        <v>74</v>
      </c>
      <c r="Q53" s="1" t="s">
        <v>74</v>
      </c>
      <c r="R53" s="1" t="s">
        <v>74</v>
      </c>
      <c r="S53" s="1" t="s">
        <v>74</v>
      </c>
      <c r="T53" s="1" t="s">
        <v>74</v>
      </c>
      <c r="U53" s="1" t="s">
        <v>74</v>
      </c>
      <c r="V53" s="1" t="s">
        <v>74</v>
      </c>
      <c r="W53" s="1" t="s">
        <v>74</v>
      </c>
      <c r="X53" s="1" t="s">
        <v>74</v>
      </c>
      <c r="Y53" s="1" t="s">
        <v>74</v>
      </c>
      <c r="Z53" s="1" t="s">
        <v>74</v>
      </c>
      <c r="AA53" s="1" t="s">
        <v>74</v>
      </c>
      <c r="AB53" s="1" t="s">
        <v>74</v>
      </c>
      <c r="AC53" s="1" t="s">
        <v>74</v>
      </c>
      <c r="AD53" s="1" t="s">
        <v>74</v>
      </c>
      <c r="AE53" s="1" t="s">
        <v>74</v>
      </c>
      <c r="AF53" s="1" t="s">
        <v>74</v>
      </c>
      <c r="AG53" s="1" t="s">
        <v>74</v>
      </c>
      <c r="AH53" s="1" t="s">
        <v>74</v>
      </c>
      <c r="AI53" s="1" t="s">
        <v>74</v>
      </c>
      <c r="AJ53" s="1" t="s">
        <v>74</v>
      </c>
      <c r="AK53" s="1" t="s">
        <v>74</v>
      </c>
      <c r="AL53" s="1" t="s">
        <v>74</v>
      </c>
      <c r="AM53" s="1" t="s">
        <v>74</v>
      </c>
      <c r="AN53" s="1" t="s">
        <v>74</v>
      </c>
      <c r="AO53" s="1" t="s">
        <v>535</v>
      </c>
      <c r="AP53" s="1" t="s">
        <v>536</v>
      </c>
      <c r="AQ53" s="1" t="s">
        <v>74</v>
      </c>
      <c r="AR53" s="1" t="s">
        <v>74</v>
      </c>
      <c r="AS53" s="1" t="s">
        <v>74</v>
      </c>
      <c r="AT53" s="1" t="s">
        <v>117</v>
      </c>
      <c r="AU53" s="1">
        <v>2012.0</v>
      </c>
      <c r="AV53" s="1">
        <v>41.0</v>
      </c>
      <c r="AW53" s="1">
        <v>3.0</v>
      </c>
      <c r="AX53" s="1" t="s">
        <v>74</v>
      </c>
      <c r="AY53" s="1" t="s">
        <v>74</v>
      </c>
      <c r="AZ53" s="1" t="s">
        <v>74</v>
      </c>
      <c r="BA53" s="1" t="s">
        <v>74</v>
      </c>
      <c r="BB53" s="1">
        <v>147.0</v>
      </c>
      <c r="BC53" s="1">
        <v>157.0</v>
      </c>
      <c r="BD53" s="1" t="s">
        <v>74</v>
      </c>
      <c r="BE53" s="1" t="s">
        <v>537</v>
      </c>
      <c r="BF53" s="2" t="str">
        <f>HYPERLINK("http://dx.doi.org/10.1111/j.1600-0684.2012.00540.x","http://dx.doi.org/10.1111/j.1600-0684.2012.00540.x")</f>
        <v>http://dx.doi.org/10.1111/j.1600-0684.2012.00540.x</v>
      </c>
      <c r="BG53" s="1" t="s">
        <v>74</v>
      </c>
      <c r="BH53" s="1" t="s">
        <v>74</v>
      </c>
      <c r="BI53" s="1" t="s">
        <v>74</v>
      </c>
      <c r="BJ53" s="1" t="s">
        <v>74</v>
      </c>
      <c r="BK53" s="1" t="s">
        <v>74</v>
      </c>
      <c r="BL53" s="1" t="s">
        <v>74</v>
      </c>
      <c r="BM53" s="1" t="s">
        <v>74</v>
      </c>
      <c r="BN53" s="1">
        <v>2.2512242E7</v>
      </c>
      <c r="BO53" s="1" t="s">
        <v>74</v>
      </c>
      <c r="BP53" s="1" t="s">
        <v>74</v>
      </c>
      <c r="BQ53" s="1" t="s">
        <v>74</v>
      </c>
      <c r="BR53" s="1" t="s">
        <v>74</v>
      </c>
      <c r="BS53" s="1" t="s">
        <v>538</v>
      </c>
      <c r="BT53" s="1" t="str">
        <f>HYPERLINK("https%3A%2F%2Fwww.webofscience.com%2Fwos%2Fwoscc%2Ffull-record%2FWOS:000304347400001","View Full Record in Web of Science")</f>
        <v>View Full Record in Web of Science</v>
      </c>
    </row>
    <row r="54" ht="12.75" customHeight="1">
      <c r="A54" s="1" t="s">
        <v>72</v>
      </c>
      <c r="B54" s="1" t="s">
        <v>539</v>
      </c>
      <c r="C54" s="1" t="s">
        <v>74</v>
      </c>
      <c r="D54" s="1" t="s">
        <v>74</v>
      </c>
      <c r="E54" s="1" t="s">
        <v>74</v>
      </c>
      <c r="F54" s="1" t="s">
        <v>540</v>
      </c>
      <c r="G54" s="1" t="s">
        <v>74</v>
      </c>
      <c r="H54" s="1" t="s">
        <v>74</v>
      </c>
      <c r="I54" s="1" t="s">
        <v>541</v>
      </c>
      <c r="J54" s="1" t="s">
        <v>114</v>
      </c>
      <c r="K54" s="1" t="s">
        <v>74</v>
      </c>
      <c r="L54" s="1" t="s">
        <v>74</v>
      </c>
      <c r="M54" s="1" t="s">
        <v>74</v>
      </c>
      <c r="N54" s="1" t="s">
        <v>74</v>
      </c>
      <c r="O54" s="1" t="s">
        <v>74</v>
      </c>
      <c r="P54" s="1" t="s">
        <v>74</v>
      </c>
      <c r="Q54" s="1" t="s">
        <v>74</v>
      </c>
      <c r="R54" s="1" t="s">
        <v>74</v>
      </c>
      <c r="S54" s="1" t="s">
        <v>74</v>
      </c>
      <c r="T54" s="1" t="s">
        <v>74</v>
      </c>
      <c r="U54" s="1" t="s">
        <v>74</v>
      </c>
      <c r="V54" s="1" t="s">
        <v>74</v>
      </c>
      <c r="W54" s="1" t="s">
        <v>74</v>
      </c>
      <c r="X54" s="1" t="s">
        <v>74</v>
      </c>
      <c r="Y54" s="1" t="s">
        <v>74</v>
      </c>
      <c r="Z54" s="1" t="s">
        <v>74</v>
      </c>
      <c r="AA54" s="1" t="s">
        <v>542</v>
      </c>
      <c r="AB54" s="1" t="s">
        <v>543</v>
      </c>
      <c r="AC54" s="1" t="s">
        <v>74</v>
      </c>
      <c r="AD54" s="1" t="s">
        <v>74</v>
      </c>
      <c r="AE54" s="1" t="s">
        <v>74</v>
      </c>
      <c r="AF54" s="1" t="s">
        <v>74</v>
      </c>
      <c r="AG54" s="1" t="s">
        <v>74</v>
      </c>
      <c r="AH54" s="1" t="s">
        <v>74</v>
      </c>
      <c r="AI54" s="1" t="s">
        <v>74</v>
      </c>
      <c r="AJ54" s="1" t="s">
        <v>74</v>
      </c>
      <c r="AK54" s="1" t="s">
        <v>74</v>
      </c>
      <c r="AL54" s="1" t="s">
        <v>74</v>
      </c>
      <c r="AM54" s="1" t="s">
        <v>74</v>
      </c>
      <c r="AN54" s="1" t="s">
        <v>74</v>
      </c>
      <c r="AO54" s="1" t="s">
        <v>116</v>
      </c>
      <c r="AP54" s="1" t="s">
        <v>74</v>
      </c>
      <c r="AQ54" s="1" t="s">
        <v>74</v>
      </c>
      <c r="AR54" s="1" t="s">
        <v>74</v>
      </c>
      <c r="AS54" s="1" t="s">
        <v>74</v>
      </c>
      <c r="AT54" s="1" t="s">
        <v>226</v>
      </c>
      <c r="AU54" s="1">
        <v>2012.0</v>
      </c>
      <c r="AV54" s="1">
        <v>123.0</v>
      </c>
      <c r="AW54" s="1">
        <v>1.0</v>
      </c>
      <c r="AX54" s="1" t="s">
        <v>74</v>
      </c>
      <c r="AY54" s="1" t="s">
        <v>74</v>
      </c>
      <c r="AZ54" s="1" t="s">
        <v>74</v>
      </c>
      <c r="BA54" s="1" t="s">
        <v>74</v>
      </c>
      <c r="BB54" s="1">
        <v>21.0</v>
      </c>
      <c r="BC54" s="1">
        <v>28.0</v>
      </c>
      <c r="BD54" s="1" t="s">
        <v>74</v>
      </c>
      <c r="BE54" s="1" t="s">
        <v>544</v>
      </c>
      <c r="BF54" s="2" t="str">
        <f>HYPERLINK("http://dx.doi.org/10.1111/j.1471-4159.2012.07884.x","http://dx.doi.org/10.1111/j.1471-4159.2012.07884.x")</f>
        <v>http://dx.doi.org/10.1111/j.1471-4159.2012.07884.x</v>
      </c>
      <c r="BG54" s="1" t="s">
        <v>74</v>
      </c>
      <c r="BH54" s="1" t="s">
        <v>74</v>
      </c>
      <c r="BI54" s="1" t="s">
        <v>74</v>
      </c>
      <c r="BJ54" s="1" t="s">
        <v>74</v>
      </c>
      <c r="BK54" s="1" t="s">
        <v>74</v>
      </c>
      <c r="BL54" s="1" t="s">
        <v>74</v>
      </c>
      <c r="BM54" s="1" t="s">
        <v>74</v>
      </c>
      <c r="BN54" s="1">
        <v>2.2817324E7</v>
      </c>
      <c r="BO54" s="1" t="s">
        <v>74</v>
      </c>
      <c r="BP54" s="1" t="s">
        <v>74</v>
      </c>
      <c r="BQ54" s="1" t="s">
        <v>74</v>
      </c>
      <c r="BR54" s="1" t="s">
        <v>74</v>
      </c>
      <c r="BS54" s="1" t="s">
        <v>545</v>
      </c>
      <c r="BT54" s="1" t="str">
        <f>HYPERLINK("https%3A%2F%2Fwww.webofscience.com%2Fwos%2Fwoscc%2Ffull-record%2FWOS:000308631800003","View Full Record in Web of Science")</f>
        <v>View Full Record in Web of Science</v>
      </c>
    </row>
    <row r="55" ht="12.75" customHeight="1">
      <c r="A55" s="1" t="s">
        <v>72</v>
      </c>
      <c r="B55" s="1" t="s">
        <v>546</v>
      </c>
      <c r="C55" s="1" t="s">
        <v>74</v>
      </c>
      <c r="D55" s="1" t="s">
        <v>74</v>
      </c>
      <c r="E55" s="1" t="s">
        <v>74</v>
      </c>
      <c r="F55" s="1" t="s">
        <v>547</v>
      </c>
      <c r="G55" s="1" t="s">
        <v>74</v>
      </c>
      <c r="H55" s="1" t="s">
        <v>74</v>
      </c>
      <c r="I55" s="1" t="s">
        <v>548</v>
      </c>
      <c r="J55" s="1" t="s">
        <v>549</v>
      </c>
      <c r="K55" s="1" t="s">
        <v>74</v>
      </c>
      <c r="L55" s="1" t="s">
        <v>74</v>
      </c>
      <c r="M55" s="1" t="s">
        <v>74</v>
      </c>
      <c r="N55" s="1" t="s">
        <v>74</v>
      </c>
      <c r="O55" s="1" t="s">
        <v>74</v>
      </c>
      <c r="P55" s="1" t="s">
        <v>74</v>
      </c>
      <c r="Q55" s="1" t="s">
        <v>74</v>
      </c>
      <c r="R55" s="1" t="s">
        <v>74</v>
      </c>
      <c r="S55" s="1" t="s">
        <v>74</v>
      </c>
      <c r="T55" s="1" t="s">
        <v>74</v>
      </c>
      <c r="U55" s="1" t="s">
        <v>74</v>
      </c>
      <c r="V55" s="1" t="s">
        <v>74</v>
      </c>
      <c r="W55" s="1" t="s">
        <v>74</v>
      </c>
      <c r="X55" s="1" t="s">
        <v>74</v>
      </c>
      <c r="Y55" s="1" t="s">
        <v>74</v>
      </c>
      <c r="Z55" s="1" t="s">
        <v>74</v>
      </c>
      <c r="AA55" s="1" t="s">
        <v>550</v>
      </c>
      <c r="AB55" s="1" t="s">
        <v>551</v>
      </c>
      <c r="AC55" s="1" t="s">
        <v>74</v>
      </c>
      <c r="AD55" s="1" t="s">
        <v>74</v>
      </c>
      <c r="AE55" s="1" t="s">
        <v>74</v>
      </c>
      <c r="AF55" s="1" t="s">
        <v>74</v>
      </c>
      <c r="AG55" s="1" t="s">
        <v>74</v>
      </c>
      <c r="AH55" s="1" t="s">
        <v>74</v>
      </c>
      <c r="AI55" s="1" t="s">
        <v>74</v>
      </c>
      <c r="AJ55" s="1" t="s">
        <v>74</v>
      </c>
      <c r="AK55" s="1" t="s">
        <v>74</v>
      </c>
      <c r="AL55" s="1" t="s">
        <v>74</v>
      </c>
      <c r="AM55" s="1" t="s">
        <v>74</v>
      </c>
      <c r="AN55" s="1" t="s">
        <v>74</v>
      </c>
      <c r="AO55" s="1" t="s">
        <v>552</v>
      </c>
      <c r="AP55" s="1" t="s">
        <v>553</v>
      </c>
      <c r="AQ55" s="1" t="s">
        <v>74</v>
      </c>
      <c r="AR55" s="1" t="s">
        <v>74</v>
      </c>
      <c r="AS55" s="1" t="s">
        <v>74</v>
      </c>
      <c r="AT55" s="1" t="s">
        <v>216</v>
      </c>
      <c r="AU55" s="1">
        <v>2022.0</v>
      </c>
      <c r="AV55" s="1">
        <v>37.0</v>
      </c>
      <c r="AW55" s="1">
        <v>1.0</v>
      </c>
      <c r="AX55" s="1" t="s">
        <v>74</v>
      </c>
      <c r="AY55" s="1" t="s">
        <v>74</v>
      </c>
      <c r="AZ55" s="1" t="s">
        <v>74</v>
      </c>
      <c r="BA55" s="1" t="s">
        <v>74</v>
      </c>
      <c r="BB55" s="1">
        <v>1.0</v>
      </c>
      <c r="BC55" s="1">
        <v>16.0</v>
      </c>
      <c r="BD55" s="1" t="s">
        <v>74</v>
      </c>
      <c r="BE55" s="1" t="s">
        <v>554</v>
      </c>
      <c r="BF55" s="2" t="str">
        <f>HYPERLINK("http://dx.doi.org/10.1007/s11011-021-00820-6","http://dx.doi.org/10.1007/s11011-021-00820-6")</f>
        <v>http://dx.doi.org/10.1007/s11011-021-00820-6</v>
      </c>
      <c r="BG55" s="1" t="s">
        <v>74</v>
      </c>
      <c r="BH55" s="1" t="s">
        <v>555</v>
      </c>
      <c r="BI55" s="1" t="s">
        <v>74</v>
      </c>
      <c r="BJ55" s="1" t="s">
        <v>74</v>
      </c>
      <c r="BK55" s="1" t="s">
        <v>74</v>
      </c>
      <c r="BL55" s="1" t="s">
        <v>74</v>
      </c>
      <c r="BM55" s="1" t="s">
        <v>74</v>
      </c>
      <c r="BN55" s="1">
        <v>3.4436747E7</v>
      </c>
      <c r="BO55" s="1" t="s">
        <v>74</v>
      </c>
      <c r="BP55" s="1" t="s">
        <v>74</v>
      </c>
      <c r="BQ55" s="1" t="s">
        <v>74</v>
      </c>
      <c r="BR55" s="1" t="s">
        <v>74</v>
      </c>
      <c r="BS55" s="1" t="s">
        <v>556</v>
      </c>
      <c r="BT55" s="1" t="str">
        <f>HYPERLINK("https%3A%2F%2Fwww.webofscience.com%2Fwos%2Fwoscc%2Ffull-record%2FWOS:000689666200001","View Full Record in Web of Science")</f>
        <v>View Full Record in Web of Science</v>
      </c>
    </row>
    <row r="56" ht="12.75" customHeight="1">
      <c r="A56" s="1" t="s">
        <v>557</v>
      </c>
      <c r="B56" s="1" t="s">
        <v>558</v>
      </c>
      <c r="C56" s="1" t="s">
        <v>74</v>
      </c>
      <c r="D56" s="1" t="s">
        <v>74</v>
      </c>
      <c r="E56" s="1" t="s">
        <v>559</v>
      </c>
      <c r="F56" s="1" t="s">
        <v>560</v>
      </c>
      <c r="G56" s="1" t="s">
        <v>74</v>
      </c>
      <c r="H56" s="1" t="s">
        <v>74</v>
      </c>
      <c r="I56" s="1" t="s">
        <v>561</v>
      </c>
      <c r="J56" s="1" t="s">
        <v>562</v>
      </c>
      <c r="K56" s="1" t="s">
        <v>74</v>
      </c>
      <c r="L56" s="1" t="s">
        <v>74</v>
      </c>
      <c r="M56" s="1" t="s">
        <v>74</v>
      </c>
      <c r="N56" s="1" t="s">
        <v>74</v>
      </c>
      <c r="O56" s="1" t="s">
        <v>563</v>
      </c>
      <c r="P56" s="1" t="s">
        <v>564</v>
      </c>
      <c r="Q56" s="1" t="s">
        <v>565</v>
      </c>
      <c r="R56" s="1" t="s">
        <v>74</v>
      </c>
      <c r="S56" s="1" t="s">
        <v>74</v>
      </c>
      <c r="T56" s="1" t="s">
        <v>74</v>
      </c>
      <c r="U56" s="1" t="s">
        <v>74</v>
      </c>
      <c r="V56" s="1" t="s">
        <v>74</v>
      </c>
      <c r="W56" s="1" t="s">
        <v>74</v>
      </c>
      <c r="X56" s="1" t="s">
        <v>74</v>
      </c>
      <c r="Y56" s="1" t="s">
        <v>74</v>
      </c>
      <c r="Z56" s="1" t="s">
        <v>74</v>
      </c>
      <c r="AA56" s="1" t="s">
        <v>566</v>
      </c>
      <c r="AB56" s="1" t="s">
        <v>567</v>
      </c>
      <c r="AC56" s="1" t="s">
        <v>74</v>
      </c>
      <c r="AD56" s="1" t="s">
        <v>74</v>
      </c>
      <c r="AE56" s="1" t="s">
        <v>74</v>
      </c>
      <c r="AF56" s="1" t="s">
        <v>74</v>
      </c>
      <c r="AG56" s="1" t="s">
        <v>74</v>
      </c>
      <c r="AH56" s="1" t="s">
        <v>74</v>
      </c>
      <c r="AI56" s="1" t="s">
        <v>74</v>
      </c>
      <c r="AJ56" s="1" t="s">
        <v>74</v>
      </c>
      <c r="AK56" s="1" t="s">
        <v>74</v>
      </c>
      <c r="AL56" s="1" t="s">
        <v>74</v>
      </c>
      <c r="AM56" s="1" t="s">
        <v>74</v>
      </c>
      <c r="AN56" s="1" t="s">
        <v>74</v>
      </c>
      <c r="AO56" s="1" t="s">
        <v>74</v>
      </c>
      <c r="AP56" s="1" t="s">
        <v>74</v>
      </c>
      <c r="AQ56" s="1" t="s">
        <v>568</v>
      </c>
      <c r="AR56" s="1" t="s">
        <v>74</v>
      </c>
      <c r="AS56" s="1" t="s">
        <v>74</v>
      </c>
      <c r="AT56" s="1" t="s">
        <v>74</v>
      </c>
      <c r="AU56" s="1">
        <v>2018.0</v>
      </c>
      <c r="AV56" s="1" t="s">
        <v>74</v>
      </c>
      <c r="AW56" s="1" t="s">
        <v>74</v>
      </c>
      <c r="AX56" s="1" t="s">
        <v>74</v>
      </c>
      <c r="AY56" s="1" t="s">
        <v>74</v>
      </c>
      <c r="AZ56" s="1" t="s">
        <v>74</v>
      </c>
      <c r="BA56" s="1" t="s">
        <v>74</v>
      </c>
      <c r="BB56" s="1" t="s">
        <v>74</v>
      </c>
      <c r="BC56" s="1" t="s">
        <v>74</v>
      </c>
      <c r="BD56" s="1" t="s">
        <v>74</v>
      </c>
      <c r="BE56" s="1" t="s">
        <v>569</v>
      </c>
      <c r="BF56" s="2" t="str">
        <f>HYPERLINK("http://dx.doi.org/10.1145/3271553.3271558","http://dx.doi.org/10.1145/3271553.3271558")</f>
        <v>http://dx.doi.org/10.1145/3271553.3271558</v>
      </c>
      <c r="BG56" s="1" t="s">
        <v>74</v>
      </c>
      <c r="BH56" s="1" t="s">
        <v>74</v>
      </c>
      <c r="BI56" s="1" t="s">
        <v>74</v>
      </c>
      <c r="BJ56" s="1" t="s">
        <v>74</v>
      </c>
      <c r="BK56" s="1" t="s">
        <v>74</v>
      </c>
      <c r="BL56" s="1" t="s">
        <v>74</v>
      </c>
      <c r="BM56" s="1" t="s">
        <v>74</v>
      </c>
      <c r="BN56" s="1" t="s">
        <v>74</v>
      </c>
      <c r="BO56" s="1" t="s">
        <v>74</v>
      </c>
      <c r="BP56" s="1" t="s">
        <v>74</v>
      </c>
      <c r="BQ56" s="1" t="s">
        <v>74</v>
      </c>
      <c r="BR56" s="1" t="s">
        <v>74</v>
      </c>
      <c r="BS56" s="1" t="s">
        <v>570</v>
      </c>
      <c r="BT56" s="1" t="str">
        <f>HYPERLINK("https%3A%2F%2Fwww.webofscience.com%2Fwos%2Fwoscc%2Ffull-record%2FWOS:000461414900060","View Full Record in Web of Science")</f>
        <v>View Full Record in Web of Science</v>
      </c>
    </row>
    <row r="57" ht="12.75" customHeight="1">
      <c r="A57" s="1" t="s">
        <v>72</v>
      </c>
      <c r="B57" s="1" t="s">
        <v>571</v>
      </c>
      <c r="C57" s="1" t="s">
        <v>74</v>
      </c>
      <c r="D57" s="1" t="s">
        <v>74</v>
      </c>
      <c r="E57" s="1" t="s">
        <v>74</v>
      </c>
      <c r="F57" s="1" t="s">
        <v>572</v>
      </c>
      <c r="G57" s="1" t="s">
        <v>74</v>
      </c>
      <c r="H57" s="1" t="s">
        <v>74</v>
      </c>
      <c r="I57" s="1" t="s">
        <v>573</v>
      </c>
      <c r="J57" s="1" t="s">
        <v>114</v>
      </c>
      <c r="K57" s="1" t="s">
        <v>74</v>
      </c>
      <c r="L57" s="1" t="s">
        <v>74</v>
      </c>
      <c r="M57" s="1" t="s">
        <v>74</v>
      </c>
      <c r="N57" s="1" t="s">
        <v>74</v>
      </c>
      <c r="O57" s="1" t="s">
        <v>74</v>
      </c>
      <c r="P57" s="1" t="s">
        <v>74</v>
      </c>
      <c r="Q57" s="1" t="s">
        <v>74</v>
      </c>
      <c r="R57" s="1" t="s">
        <v>74</v>
      </c>
      <c r="S57" s="1" t="s">
        <v>74</v>
      </c>
      <c r="T57" s="1" t="s">
        <v>74</v>
      </c>
      <c r="U57" s="1" t="s">
        <v>74</v>
      </c>
      <c r="V57" s="1" t="s">
        <v>74</v>
      </c>
      <c r="W57" s="1" t="s">
        <v>74</v>
      </c>
      <c r="X57" s="1" t="s">
        <v>74</v>
      </c>
      <c r="Y57" s="1" t="s">
        <v>74</v>
      </c>
      <c r="Z57" s="1" t="s">
        <v>74</v>
      </c>
      <c r="AA57" s="1" t="s">
        <v>574</v>
      </c>
      <c r="AB57" s="1" t="s">
        <v>575</v>
      </c>
      <c r="AC57" s="1" t="s">
        <v>74</v>
      </c>
      <c r="AD57" s="1" t="s">
        <v>74</v>
      </c>
      <c r="AE57" s="1" t="s">
        <v>74</v>
      </c>
      <c r="AF57" s="1" t="s">
        <v>74</v>
      </c>
      <c r="AG57" s="1" t="s">
        <v>74</v>
      </c>
      <c r="AH57" s="1" t="s">
        <v>74</v>
      </c>
      <c r="AI57" s="1" t="s">
        <v>74</v>
      </c>
      <c r="AJ57" s="1" t="s">
        <v>74</v>
      </c>
      <c r="AK57" s="1" t="s">
        <v>74</v>
      </c>
      <c r="AL57" s="1" t="s">
        <v>74</v>
      </c>
      <c r="AM57" s="1" t="s">
        <v>74</v>
      </c>
      <c r="AN57" s="1" t="s">
        <v>74</v>
      </c>
      <c r="AO57" s="1" t="s">
        <v>116</v>
      </c>
      <c r="AP57" s="1" t="s">
        <v>528</v>
      </c>
      <c r="AQ57" s="1" t="s">
        <v>74</v>
      </c>
      <c r="AR57" s="1" t="s">
        <v>74</v>
      </c>
      <c r="AS57" s="1" t="s">
        <v>74</v>
      </c>
      <c r="AT57" s="1" t="s">
        <v>216</v>
      </c>
      <c r="AU57" s="1">
        <v>2012.0</v>
      </c>
      <c r="AV57" s="1">
        <v>120.0</v>
      </c>
      <c r="AW57" s="1" t="s">
        <v>74</v>
      </c>
      <c r="AX57" s="1" t="s">
        <v>74</v>
      </c>
      <c r="AY57" s="1">
        <v>1.0</v>
      </c>
      <c r="AZ57" s="1" t="s">
        <v>217</v>
      </c>
      <c r="BA57" s="1" t="s">
        <v>74</v>
      </c>
      <c r="BB57" s="1">
        <v>149.0</v>
      </c>
      <c r="BC57" s="1">
        <v>166.0</v>
      </c>
      <c r="BD57" s="1" t="s">
        <v>74</v>
      </c>
      <c r="BE57" s="1" t="s">
        <v>576</v>
      </c>
      <c r="BF57" s="2" t="str">
        <f>HYPERLINK("http://dx.doi.org/10.1111/j.1471-4159.2011.07500.x","http://dx.doi.org/10.1111/j.1471-4159.2011.07500.x")</f>
        <v>http://dx.doi.org/10.1111/j.1471-4159.2011.07500.x</v>
      </c>
      <c r="BG57" s="1" t="s">
        <v>74</v>
      </c>
      <c r="BH57" s="1" t="s">
        <v>74</v>
      </c>
      <c r="BI57" s="1" t="s">
        <v>74</v>
      </c>
      <c r="BJ57" s="1" t="s">
        <v>74</v>
      </c>
      <c r="BK57" s="1" t="s">
        <v>74</v>
      </c>
      <c r="BL57" s="1" t="s">
        <v>74</v>
      </c>
      <c r="BM57" s="1" t="s">
        <v>74</v>
      </c>
      <c r="BN57" s="1">
        <v>2.212198E7</v>
      </c>
      <c r="BO57" s="1" t="s">
        <v>74</v>
      </c>
      <c r="BP57" s="1" t="s">
        <v>74</v>
      </c>
      <c r="BQ57" s="1" t="s">
        <v>74</v>
      </c>
      <c r="BR57" s="1" t="s">
        <v>74</v>
      </c>
      <c r="BS57" s="1" t="s">
        <v>577</v>
      </c>
      <c r="BT57" s="1" t="str">
        <f>HYPERLINK("https%3A%2F%2Fwww.webofscience.com%2Fwos%2Fwoscc%2Ffull-record%2FWOS:000298479500017","View Full Record in Web of Science")</f>
        <v>View Full Record in Web of Science</v>
      </c>
    </row>
    <row r="58" ht="12.75" customHeight="1">
      <c r="A58" s="1" t="s">
        <v>72</v>
      </c>
      <c r="B58" s="1" t="s">
        <v>578</v>
      </c>
      <c r="C58" s="1" t="s">
        <v>74</v>
      </c>
      <c r="D58" s="1" t="s">
        <v>74</v>
      </c>
      <c r="E58" s="1" t="s">
        <v>74</v>
      </c>
      <c r="F58" s="1" t="s">
        <v>579</v>
      </c>
      <c r="G58" s="1" t="s">
        <v>74</v>
      </c>
      <c r="H58" s="1" t="s">
        <v>74</v>
      </c>
      <c r="I58" s="1" t="s">
        <v>580</v>
      </c>
      <c r="J58" s="1" t="s">
        <v>581</v>
      </c>
      <c r="K58" s="1" t="s">
        <v>74</v>
      </c>
      <c r="L58" s="1" t="s">
        <v>74</v>
      </c>
      <c r="M58" s="1" t="s">
        <v>74</v>
      </c>
      <c r="N58" s="1" t="s">
        <v>74</v>
      </c>
      <c r="O58" s="1" t="s">
        <v>74</v>
      </c>
      <c r="P58" s="1" t="s">
        <v>74</v>
      </c>
      <c r="Q58" s="1" t="s">
        <v>74</v>
      </c>
      <c r="R58" s="1" t="s">
        <v>74</v>
      </c>
      <c r="S58" s="1" t="s">
        <v>74</v>
      </c>
      <c r="T58" s="1" t="s">
        <v>74</v>
      </c>
      <c r="U58" s="1" t="s">
        <v>74</v>
      </c>
      <c r="V58" s="1" t="s">
        <v>74</v>
      </c>
      <c r="W58" s="1" t="s">
        <v>74</v>
      </c>
      <c r="X58" s="1" t="s">
        <v>74</v>
      </c>
      <c r="Y58" s="1" t="s">
        <v>74</v>
      </c>
      <c r="Z58" s="1" t="s">
        <v>74</v>
      </c>
      <c r="AA58" s="1" t="s">
        <v>582</v>
      </c>
      <c r="AB58" s="1" t="s">
        <v>583</v>
      </c>
      <c r="AC58" s="1" t="s">
        <v>74</v>
      </c>
      <c r="AD58" s="1" t="s">
        <v>74</v>
      </c>
      <c r="AE58" s="1" t="s">
        <v>74</v>
      </c>
      <c r="AF58" s="1" t="s">
        <v>74</v>
      </c>
      <c r="AG58" s="1" t="s">
        <v>74</v>
      </c>
      <c r="AH58" s="1" t="s">
        <v>74</v>
      </c>
      <c r="AI58" s="1" t="s">
        <v>74</v>
      </c>
      <c r="AJ58" s="1" t="s">
        <v>74</v>
      </c>
      <c r="AK58" s="1" t="s">
        <v>74</v>
      </c>
      <c r="AL58" s="1" t="s">
        <v>74</v>
      </c>
      <c r="AM58" s="1" t="s">
        <v>74</v>
      </c>
      <c r="AN58" s="1" t="s">
        <v>74</v>
      </c>
      <c r="AO58" s="1" t="s">
        <v>584</v>
      </c>
      <c r="AP58" s="1" t="s">
        <v>585</v>
      </c>
      <c r="AQ58" s="1" t="s">
        <v>74</v>
      </c>
      <c r="AR58" s="1" t="s">
        <v>74</v>
      </c>
      <c r="AS58" s="1" t="s">
        <v>74</v>
      </c>
      <c r="AT58" s="1" t="s">
        <v>117</v>
      </c>
      <c r="AU58" s="1">
        <v>2012.0</v>
      </c>
      <c r="AV58" s="1">
        <v>90.0</v>
      </c>
      <c r="AW58" s="1">
        <v>6.0</v>
      </c>
      <c r="AX58" s="1" t="s">
        <v>74</v>
      </c>
      <c r="AY58" s="1" t="s">
        <v>74</v>
      </c>
      <c r="AZ58" s="1" t="s">
        <v>74</v>
      </c>
      <c r="BA58" s="1" t="s">
        <v>74</v>
      </c>
      <c r="BB58" s="1">
        <v>1105.0</v>
      </c>
      <c r="BC58" s="1">
        <v>1118.0</v>
      </c>
      <c r="BD58" s="1" t="s">
        <v>74</v>
      </c>
      <c r="BE58" s="1" t="s">
        <v>586</v>
      </c>
      <c r="BF58" s="2" t="str">
        <f>HYPERLINK("http://dx.doi.org/10.1002/jnr.23011","http://dx.doi.org/10.1002/jnr.23011")</f>
        <v>http://dx.doi.org/10.1002/jnr.23011</v>
      </c>
      <c r="BG58" s="1" t="s">
        <v>74</v>
      </c>
      <c r="BH58" s="1" t="s">
        <v>74</v>
      </c>
      <c r="BI58" s="1" t="s">
        <v>74</v>
      </c>
      <c r="BJ58" s="1" t="s">
        <v>74</v>
      </c>
      <c r="BK58" s="1" t="s">
        <v>74</v>
      </c>
      <c r="BL58" s="1" t="s">
        <v>74</v>
      </c>
      <c r="BM58" s="1" t="s">
        <v>74</v>
      </c>
      <c r="BN58" s="1">
        <v>2.2344941E7</v>
      </c>
      <c r="BO58" s="1" t="s">
        <v>74</v>
      </c>
      <c r="BP58" s="1" t="s">
        <v>74</v>
      </c>
      <c r="BQ58" s="1" t="s">
        <v>74</v>
      </c>
      <c r="BR58" s="1" t="s">
        <v>74</v>
      </c>
      <c r="BS58" s="1" t="s">
        <v>587</v>
      </c>
      <c r="BT58" s="1" t="str">
        <f>HYPERLINK("https%3A%2F%2Fwww.webofscience.com%2Fwos%2Fwoscc%2Ffull-record%2FWOS:000302536300001","View Full Record in Web of Science")</f>
        <v>View Full Record in Web of Science</v>
      </c>
    </row>
    <row r="59" ht="12.75" customHeight="1">
      <c r="A59" s="1" t="s">
        <v>72</v>
      </c>
      <c r="B59" s="1" t="s">
        <v>588</v>
      </c>
      <c r="C59" s="1" t="s">
        <v>74</v>
      </c>
      <c r="D59" s="1" t="s">
        <v>74</v>
      </c>
      <c r="E59" s="1" t="s">
        <v>74</v>
      </c>
      <c r="F59" s="1" t="s">
        <v>589</v>
      </c>
      <c r="G59" s="1" t="s">
        <v>74</v>
      </c>
      <c r="H59" s="1" t="s">
        <v>74</v>
      </c>
      <c r="I59" s="1" t="s">
        <v>590</v>
      </c>
      <c r="J59" s="1" t="s">
        <v>591</v>
      </c>
      <c r="K59" s="1" t="s">
        <v>74</v>
      </c>
      <c r="L59" s="1" t="s">
        <v>74</v>
      </c>
      <c r="M59" s="1" t="s">
        <v>74</v>
      </c>
      <c r="N59" s="1" t="s">
        <v>74</v>
      </c>
      <c r="O59" s="1" t="s">
        <v>74</v>
      </c>
      <c r="P59" s="1" t="s">
        <v>74</v>
      </c>
      <c r="Q59" s="1" t="s">
        <v>74</v>
      </c>
      <c r="R59" s="1" t="s">
        <v>74</v>
      </c>
      <c r="S59" s="1" t="s">
        <v>74</v>
      </c>
      <c r="T59" s="1" t="s">
        <v>74</v>
      </c>
      <c r="U59" s="1" t="s">
        <v>74</v>
      </c>
      <c r="V59" s="1" t="s">
        <v>74</v>
      </c>
      <c r="W59" s="1" t="s">
        <v>74</v>
      </c>
      <c r="X59" s="1" t="s">
        <v>74</v>
      </c>
      <c r="Y59" s="1" t="s">
        <v>74</v>
      </c>
      <c r="Z59" s="1" t="s">
        <v>74</v>
      </c>
      <c r="AA59" s="1" t="s">
        <v>592</v>
      </c>
      <c r="AB59" s="1" t="s">
        <v>593</v>
      </c>
      <c r="AC59" s="1" t="s">
        <v>74</v>
      </c>
      <c r="AD59" s="1" t="s">
        <v>74</v>
      </c>
      <c r="AE59" s="1" t="s">
        <v>74</v>
      </c>
      <c r="AF59" s="1" t="s">
        <v>74</v>
      </c>
      <c r="AG59" s="1" t="s">
        <v>74</v>
      </c>
      <c r="AH59" s="1" t="s">
        <v>74</v>
      </c>
      <c r="AI59" s="1" t="s">
        <v>74</v>
      </c>
      <c r="AJ59" s="1" t="s">
        <v>74</v>
      </c>
      <c r="AK59" s="1" t="s">
        <v>74</v>
      </c>
      <c r="AL59" s="1" t="s">
        <v>74</v>
      </c>
      <c r="AM59" s="1" t="s">
        <v>74</v>
      </c>
      <c r="AN59" s="1" t="s">
        <v>74</v>
      </c>
      <c r="AO59" s="1" t="s">
        <v>594</v>
      </c>
      <c r="AP59" s="1" t="s">
        <v>595</v>
      </c>
      <c r="AQ59" s="1" t="s">
        <v>74</v>
      </c>
      <c r="AR59" s="1" t="s">
        <v>74</v>
      </c>
      <c r="AS59" s="1" t="s">
        <v>74</v>
      </c>
      <c r="AT59" s="1" t="s">
        <v>273</v>
      </c>
      <c r="AU59" s="1">
        <v>2013.0</v>
      </c>
      <c r="AV59" s="1">
        <v>65.0</v>
      </c>
      <c r="AW59" s="1">
        <v>2.0</v>
      </c>
      <c r="AX59" s="1" t="s">
        <v>74</v>
      </c>
      <c r="AY59" s="1" t="s">
        <v>74</v>
      </c>
      <c r="AZ59" s="1" t="s">
        <v>74</v>
      </c>
      <c r="BA59" s="1" t="s">
        <v>74</v>
      </c>
      <c r="BB59" s="1">
        <v>127.0</v>
      </c>
      <c r="BC59" s="1">
        <v>133.0</v>
      </c>
      <c r="BD59" s="1" t="s">
        <v>74</v>
      </c>
      <c r="BE59" s="1" t="s">
        <v>596</v>
      </c>
      <c r="BF59" s="2" t="str">
        <f>HYPERLINK("http://dx.doi.org/10.1002/iub.1109","http://dx.doi.org/10.1002/iub.1109")</f>
        <v>http://dx.doi.org/10.1002/iub.1109</v>
      </c>
      <c r="BG59" s="1" t="s">
        <v>74</v>
      </c>
      <c r="BH59" s="1" t="s">
        <v>74</v>
      </c>
      <c r="BI59" s="1" t="s">
        <v>74</v>
      </c>
      <c r="BJ59" s="1" t="s">
        <v>74</v>
      </c>
      <c r="BK59" s="1" t="s">
        <v>74</v>
      </c>
      <c r="BL59" s="1" t="s">
        <v>74</v>
      </c>
      <c r="BM59" s="1" t="s">
        <v>74</v>
      </c>
      <c r="BN59" s="1">
        <v>2.3297063E7</v>
      </c>
      <c r="BO59" s="1" t="s">
        <v>74</v>
      </c>
      <c r="BP59" s="1" t="s">
        <v>74</v>
      </c>
      <c r="BQ59" s="1" t="s">
        <v>74</v>
      </c>
      <c r="BR59" s="1" t="s">
        <v>74</v>
      </c>
      <c r="BS59" s="1" t="s">
        <v>597</v>
      </c>
      <c r="BT59" s="1" t="str">
        <f>HYPERLINK("https%3A%2F%2Fwww.webofscience.com%2Fwos%2Fwoscc%2Ffull-record%2FWOS:000314177000005","View Full Record in Web of Science")</f>
        <v>View Full Record in Web of Science</v>
      </c>
    </row>
    <row r="60" ht="12.75" customHeight="1">
      <c r="A60" s="1" t="s">
        <v>72</v>
      </c>
      <c r="B60" s="1" t="s">
        <v>598</v>
      </c>
      <c r="C60" s="1" t="s">
        <v>74</v>
      </c>
      <c r="D60" s="1" t="s">
        <v>74</v>
      </c>
      <c r="E60" s="1" t="s">
        <v>74</v>
      </c>
      <c r="F60" s="1" t="s">
        <v>599</v>
      </c>
      <c r="G60" s="1" t="s">
        <v>74</v>
      </c>
      <c r="H60" s="1" t="s">
        <v>74</v>
      </c>
      <c r="I60" s="1" t="s">
        <v>600</v>
      </c>
      <c r="J60" s="1" t="s">
        <v>601</v>
      </c>
      <c r="K60" s="1" t="s">
        <v>74</v>
      </c>
      <c r="L60" s="1" t="s">
        <v>74</v>
      </c>
      <c r="M60" s="1" t="s">
        <v>74</v>
      </c>
      <c r="N60" s="1" t="s">
        <v>74</v>
      </c>
      <c r="O60" s="1" t="s">
        <v>74</v>
      </c>
      <c r="P60" s="1" t="s">
        <v>74</v>
      </c>
      <c r="Q60" s="1" t="s">
        <v>74</v>
      </c>
      <c r="R60" s="1" t="s">
        <v>74</v>
      </c>
      <c r="S60" s="1" t="s">
        <v>74</v>
      </c>
      <c r="T60" s="1" t="s">
        <v>74</v>
      </c>
      <c r="U60" s="1" t="s">
        <v>74</v>
      </c>
      <c r="V60" s="1" t="s">
        <v>74</v>
      </c>
      <c r="W60" s="1" t="s">
        <v>74</v>
      </c>
      <c r="X60" s="1" t="s">
        <v>74</v>
      </c>
      <c r="Y60" s="1" t="s">
        <v>74</v>
      </c>
      <c r="Z60" s="1" t="s">
        <v>74</v>
      </c>
      <c r="AA60" s="1" t="s">
        <v>602</v>
      </c>
      <c r="AB60" s="1" t="s">
        <v>603</v>
      </c>
      <c r="AC60" s="1" t="s">
        <v>74</v>
      </c>
      <c r="AD60" s="1" t="s">
        <v>74</v>
      </c>
      <c r="AE60" s="1" t="s">
        <v>74</v>
      </c>
      <c r="AF60" s="1" t="s">
        <v>74</v>
      </c>
      <c r="AG60" s="1" t="s">
        <v>74</v>
      </c>
      <c r="AH60" s="1" t="s">
        <v>74</v>
      </c>
      <c r="AI60" s="1" t="s">
        <v>74</v>
      </c>
      <c r="AJ60" s="1" t="s">
        <v>74</v>
      </c>
      <c r="AK60" s="1" t="s">
        <v>74</v>
      </c>
      <c r="AL60" s="1" t="s">
        <v>74</v>
      </c>
      <c r="AM60" s="1" t="s">
        <v>74</v>
      </c>
      <c r="AN60" s="1" t="s">
        <v>74</v>
      </c>
      <c r="AO60" s="1" t="s">
        <v>604</v>
      </c>
      <c r="AP60" s="1" t="s">
        <v>605</v>
      </c>
      <c r="AQ60" s="1" t="s">
        <v>74</v>
      </c>
      <c r="AR60" s="1" t="s">
        <v>74</v>
      </c>
      <c r="AS60" s="1" t="s">
        <v>74</v>
      </c>
      <c r="AT60" s="1" t="s">
        <v>288</v>
      </c>
      <c r="AU60" s="1">
        <v>2020.0</v>
      </c>
      <c r="AV60" s="1">
        <v>27.0</v>
      </c>
      <c r="AW60" s="1">
        <v>36.0</v>
      </c>
      <c r="AX60" s="1" t="s">
        <v>74</v>
      </c>
      <c r="AY60" s="1" t="s">
        <v>74</v>
      </c>
      <c r="AZ60" s="1" t="s">
        <v>74</v>
      </c>
      <c r="BA60" s="1" t="s">
        <v>74</v>
      </c>
      <c r="BB60" s="1">
        <v>44724.0</v>
      </c>
      <c r="BC60" s="1">
        <v>44742.0</v>
      </c>
      <c r="BD60" s="1" t="s">
        <v>74</v>
      </c>
      <c r="BE60" s="1" t="s">
        <v>606</v>
      </c>
      <c r="BF60" s="2" t="str">
        <f>HYPERLINK("http://dx.doi.org/10.1007/s11356-020-09964-x","http://dx.doi.org/10.1007/s11356-020-09964-x")</f>
        <v>http://dx.doi.org/10.1007/s11356-020-09964-x</v>
      </c>
      <c r="BG60" s="1" t="s">
        <v>74</v>
      </c>
      <c r="BH60" s="1" t="s">
        <v>607</v>
      </c>
      <c r="BI60" s="1" t="s">
        <v>74</v>
      </c>
      <c r="BJ60" s="1" t="s">
        <v>74</v>
      </c>
      <c r="BK60" s="1" t="s">
        <v>74</v>
      </c>
      <c r="BL60" s="1" t="s">
        <v>74</v>
      </c>
      <c r="BM60" s="1" t="s">
        <v>74</v>
      </c>
      <c r="BN60" s="1">
        <v>3.2715424E7</v>
      </c>
      <c r="BO60" s="1" t="s">
        <v>74</v>
      </c>
      <c r="BP60" s="1" t="s">
        <v>74</v>
      </c>
      <c r="BQ60" s="1" t="s">
        <v>74</v>
      </c>
      <c r="BR60" s="1" t="s">
        <v>74</v>
      </c>
      <c r="BS60" s="1" t="s">
        <v>608</v>
      </c>
      <c r="BT60" s="1" t="str">
        <f>HYPERLINK("https%3A%2F%2Fwww.webofscience.com%2Fwos%2Fwoscc%2Ffull-record%2FWOS:000552591200002","View Full Record in Web of Science")</f>
        <v>View Full Record in Web of Science</v>
      </c>
    </row>
    <row r="61" ht="12.75" customHeight="1">
      <c r="A61" s="1" t="s">
        <v>72</v>
      </c>
      <c r="B61" s="1" t="s">
        <v>609</v>
      </c>
      <c r="C61" s="1" t="s">
        <v>74</v>
      </c>
      <c r="D61" s="1" t="s">
        <v>74</v>
      </c>
      <c r="E61" s="1" t="s">
        <v>74</v>
      </c>
      <c r="F61" s="1" t="s">
        <v>610</v>
      </c>
      <c r="G61" s="1" t="s">
        <v>74</v>
      </c>
      <c r="H61" s="1" t="s">
        <v>74</v>
      </c>
      <c r="I61" s="1" t="s">
        <v>611</v>
      </c>
      <c r="J61" s="1" t="s">
        <v>612</v>
      </c>
      <c r="K61" s="1" t="s">
        <v>74</v>
      </c>
      <c r="L61" s="1" t="s">
        <v>74</v>
      </c>
      <c r="M61" s="1" t="s">
        <v>74</v>
      </c>
      <c r="N61" s="1" t="s">
        <v>74</v>
      </c>
      <c r="O61" s="1" t="s">
        <v>74</v>
      </c>
      <c r="P61" s="1" t="s">
        <v>74</v>
      </c>
      <c r="Q61" s="1" t="s">
        <v>74</v>
      </c>
      <c r="R61" s="1" t="s">
        <v>74</v>
      </c>
      <c r="S61" s="1" t="s">
        <v>74</v>
      </c>
      <c r="T61" s="1" t="s">
        <v>74</v>
      </c>
      <c r="U61" s="1" t="s">
        <v>74</v>
      </c>
      <c r="V61" s="1" t="s">
        <v>74</v>
      </c>
      <c r="W61" s="1" t="s">
        <v>74</v>
      </c>
      <c r="X61" s="1" t="s">
        <v>74</v>
      </c>
      <c r="Y61" s="1" t="s">
        <v>74</v>
      </c>
      <c r="Z61" s="1" t="s">
        <v>74</v>
      </c>
      <c r="AA61" s="1" t="s">
        <v>613</v>
      </c>
      <c r="AB61" s="1" t="s">
        <v>614</v>
      </c>
      <c r="AC61" s="1" t="s">
        <v>74</v>
      </c>
      <c r="AD61" s="1" t="s">
        <v>74</v>
      </c>
      <c r="AE61" s="1" t="s">
        <v>74</v>
      </c>
      <c r="AF61" s="1" t="s">
        <v>74</v>
      </c>
      <c r="AG61" s="1" t="s">
        <v>74</v>
      </c>
      <c r="AH61" s="1" t="s">
        <v>74</v>
      </c>
      <c r="AI61" s="1" t="s">
        <v>74</v>
      </c>
      <c r="AJ61" s="1" t="s">
        <v>74</v>
      </c>
      <c r="AK61" s="1" t="s">
        <v>74</v>
      </c>
      <c r="AL61" s="1" t="s">
        <v>74</v>
      </c>
      <c r="AM61" s="1" t="s">
        <v>74</v>
      </c>
      <c r="AN61" s="1" t="s">
        <v>74</v>
      </c>
      <c r="AO61" s="1" t="s">
        <v>615</v>
      </c>
      <c r="AP61" s="1" t="s">
        <v>616</v>
      </c>
      <c r="AQ61" s="1" t="s">
        <v>74</v>
      </c>
      <c r="AR61" s="1" t="s">
        <v>74</v>
      </c>
      <c r="AS61" s="1" t="s">
        <v>74</v>
      </c>
      <c r="AT61" s="1" t="s">
        <v>74</v>
      </c>
      <c r="AU61" s="1">
        <v>2012.0</v>
      </c>
      <c r="AV61" s="1">
        <v>26.0</v>
      </c>
      <c r="AW61" s="1">
        <v>4.0</v>
      </c>
      <c r="AX61" s="1" t="s">
        <v>74</v>
      </c>
      <c r="AY61" s="1" t="s">
        <v>74</v>
      </c>
      <c r="AZ61" s="1" t="s">
        <v>74</v>
      </c>
      <c r="BA61" s="1" t="s">
        <v>74</v>
      </c>
      <c r="BB61" s="1">
        <v>238.0</v>
      </c>
      <c r="BC61" s="1">
        <v>245.0</v>
      </c>
      <c r="BD61" s="1" t="s">
        <v>74</v>
      </c>
      <c r="BE61" s="1" t="s">
        <v>617</v>
      </c>
      <c r="BF61" s="2" t="str">
        <f>HYPERLINK("http://dx.doi.org/10.1002/jcla.21511","http://dx.doi.org/10.1002/jcla.21511")</f>
        <v>http://dx.doi.org/10.1002/jcla.21511</v>
      </c>
      <c r="BG61" s="1" t="s">
        <v>74</v>
      </c>
      <c r="BH61" s="1" t="s">
        <v>74</v>
      </c>
      <c r="BI61" s="1" t="s">
        <v>74</v>
      </c>
      <c r="BJ61" s="1" t="s">
        <v>74</v>
      </c>
      <c r="BK61" s="1" t="s">
        <v>74</v>
      </c>
      <c r="BL61" s="1" t="s">
        <v>74</v>
      </c>
      <c r="BM61" s="1" t="s">
        <v>74</v>
      </c>
      <c r="BN61" s="1">
        <v>2.2811355E7</v>
      </c>
      <c r="BO61" s="1" t="s">
        <v>74</v>
      </c>
      <c r="BP61" s="1" t="s">
        <v>74</v>
      </c>
      <c r="BQ61" s="1" t="s">
        <v>74</v>
      </c>
      <c r="BR61" s="1" t="s">
        <v>74</v>
      </c>
      <c r="BS61" s="1" t="s">
        <v>618</v>
      </c>
      <c r="BT61" s="1" t="str">
        <f>HYPERLINK("https%3A%2F%2Fwww.webofscience.com%2Fwos%2Fwoscc%2Ffull-record%2FWOS:000306511500004","View Full Record in Web of Science")</f>
        <v>View Full Record in Web of Science</v>
      </c>
    </row>
    <row r="62" ht="12.75" customHeight="1">
      <c r="A62" s="1" t="s">
        <v>72</v>
      </c>
      <c r="B62" s="1" t="s">
        <v>619</v>
      </c>
      <c r="C62" s="1" t="s">
        <v>74</v>
      </c>
      <c r="D62" s="1" t="s">
        <v>74</v>
      </c>
      <c r="E62" s="1" t="s">
        <v>74</v>
      </c>
      <c r="F62" s="1" t="s">
        <v>619</v>
      </c>
      <c r="G62" s="1" t="s">
        <v>74</v>
      </c>
      <c r="H62" s="1" t="s">
        <v>74</v>
      </c>
      <c r="I62" s="1" t="s">
        <v>620</v>
      </c>
      <c r="J62" s="1" t="s">
        <v>621</v>
      </c>
      <c r="K62" s="1" t="s">
        <v>74</v>
      </c>
      <c r="L62" s="1" t="s">
        <v>74</v>
      </c>
      <c r="M62" s="1" t="s">
        <v>74</v>
      </c>
      <c r="N62" s="1" t="s">
        <v>74</v>
      </c>
      <c r="O62" s="1" t="s">
        <v>74</v>
      </c>
      <c r="P62" s="1" t="s">
        <v>74</v>
      </c>
      <c r="Q62" s="1" t="s">
        <v>74</v>
      </c>
      <c r="R62" s="1" t="s">
        <v>74</v>
      </c>
      <c r="S62" s="1" t="s">
        <v>74</v>
      </c>
      <c r="T62" s="1" t="s">
        <v>74</v>
      </c>
      <c r="U62" s="1" t="s">
        <v>74</v>
      </c>
      <c r="V62" s="1" t="s">
        <v>74</v>
      </c>
      <c r="W62" s="1" t="s">
        <v>74</v>
      </c>
      <c r="X62" s="1" t="s">
        <v>74</v>
      </c>
      <c r="Y62" s="1" t="s">
        <v>74</v>
      </c>
      <c r="Z62" s="1" t="s">
        <v>74</v>
      </c>
      <c r="AA62" s="1" t="s">
        <v>622</v>
      </c>
      <c r="AB62" s="1" t="s">
        <v>623</v>
      </c>
      <c r="AC62" s="1" t="s">
        <v>74</v>
      </c>
      <c r="AD62" s="1" t="s">
        <v>74</v>
      </c>
      <c r="AE62" s="1" t="s">
        <v>74</v>
      </c>
      <c r="AF62" s="1" t="s">
        <v>74</v>
      </c>
      <c r="AG62" s="1" t="s">
        <v>74</v>
      </c>
      <c r="AH62" s="1" t="s">
        <v>74</v>
      </c>
      <c r="AI62" s="1" t="s">
        <v>74</v>
      </c>
      <c r="AJ62" s="1" t="s">
        <v>74</v>
      </c>
      <c r="AK62" s="1" t="s">
        <v>74</v>
      </c>
      <c r="AL62" s="1" t="s">
        <v>74</v>
      </c>
      <c r="AM62" s="1" t="s">
        <v>74</v>
      </c>
      <c r="AN62" s="1" t="s">
        <v>74</v>
      </c>
      <c r="AO62" s="1" t="s">
        <v>624</v>
      </c>
      <c r="AP62" s="1" t="s">
        <v>625</v>
      </c>
      <c r="AQ62" s="1" t="s">
        <v>74</v>
      </c>
      <c r="AR62" s="1" t="s">
        <v>74</v>
      </c>
      <c r="AS62" s="1" t="s">
        <v>74</v>
      </c>
      <c r="AT62" s="1" t="s">
        <v>168</v>
      </c>
      <c r="AU62" s="1">
        <v>2005.0</v>
      </c>
      <c r="AV62" s="1">
        <v>26.0</v>
      </c>
      <c r="AW62" s="1">
        <v>3.0</v>
      </c>
      <c r="AX62" s="1" t="s">
        <v>74</v>
      </c>
      <c r="AY62" s="1" t="s">
        <v>74</v>
      </c>
      <c r="AZ62" s="1" t="s">
        <v>74</v>
      </c>
      <c r="BA62" s="1" t="s">
        <v>74</v>
      </c>
      <c r="BB62" s="1">
        <v>201.0</v>
      </c>
      <c r="BC62" s="1">
        <v>213.0</v>
      </c>
      <c r="BD62" s="1" t="s">
        <v>74</v>
      </c>
      <c r="BE62" s="1" t="s">
        <v>626</v>
      </c>
      <c r="BF62" s="2" t="str">
        <f>HYPERLINK("http://dx.doi.org/10.1007/s00292-004-0695-4","http://dx.doi.org/10.1007/s00292-004-0695-4")</f>
        <v>http://dx.doi.org/10.1007/s00292-004-0695-4</v>
      </c>
      <c r="BG62" s="1" t="s">
        <v>74</v>
      </c>
      <c r="BH62" s="1" t="s">
        <v>74</v>
      </c>
      <c r="BI62" s="1" t="s">
        <v>74</v>
      </c>
      <c r="BJ62" s="1" t="s">
        <v>74</v>
      </c>
      <c r="BK62" s="1" t="s">
        <v>74</v>
      </c>
      <c r="BL62" s="1" t="s">
        <v>74</v>
      </c>
      <c r="BM62" s="1" t="s">
        <v>74</v>
      </c>
      <c r="BN62" s="1">
        <v>1.5365765E7</v>
      </c>
      <c r="BO62" s="1" t="s">
        <v>74</v>
      </c>
      <c r="BP62" s="1" t="s">
        <v>74</v>
      </c>
      <c r="BQ62" s="1" t="s">
        <v>74</v>
      </c>
      <c r="BR62" s="1" t="s">
        <v>74</v>
      </c>
      <c r="BS62" s="1" t="s">
        <v>627</v>
      </c>
      <c r="BT62" s="1" t="str">
        <f>HYPERLINK("https%3A%2F%2Fwww.webofscience.com%2Fwos%2Fwoscc%2Ffull-record%2FWOS:000228861800004","View Full Record in Web of Science")</f>
        <v>View Full Record in Web of Science</v>
      </c>
    </row>
    <row r="63" ht="12.75" customHeight="1">
      <c r="A63" s="1" t="s">
        <v>72</v>
      </c>
      <c r="B63" s="1" t="s">
        <v>628</v>
      </c>
      <c r="C63" s="1" t="s">
        <v>74</v>
      </c>
      <c r="D63" s="1" t="s">
        <v>74</v>
      </c>
      <c r="E63" s="1" t="s">
        <v>74</v>
      </c>
      <c r="F63" s="1" t="s">
        <v>629</v>
      </c>
      <c r="G63" s="1" t="s">
        <v>74</v>
      </c>
      <c r="H63" s="1" t="s">
        <v>74</v>
      </c>
      <c r="I63" s="1" t="s">
        <v>630</v>
      </c>
      <c r="J63" s="1" t="s">
        <v>114</v>
      </c>
      <c r="K63" s="1" t="s">
        <v>74</v>
      </c>
      <c r="L63" s="1" t="s">
        <v>74</v>
      </c>
      <c r="M63" s="1" t="s">
        <v>74</v>
      </c>
      <c r="N63" s="1" t="s">
        <v>74</v>
      </c>
      <c r="O63" s="1" t="s">
        <v>74</v>
      </c>
      <c r="P63" s="1" t="s">
        <v>74</v>
      </c>
      <c r="Q63" s="1" t="s">
        <v>74</v>
      </c>
      <c r="R63" s="1" t="s">
        <v>74</v>
      </c>
      <c r="S63" s="1" t="s">
        <v>74</v>
      </c>
      <c r="T63" s="1" t="s">
        <v>74</v>
      </c>
      <c r="U63" s="1" t="s">
        <v>74</v>
      </c>
      <c r="V63" s="1" t="s">
        <v>74</v>
      </c>
      <c r="W63" s="1" t="s">
        <v>74</v>
      </c>
      <c r="X63" s="1" t="s">
        <v>74</v>
      </c>
      <c r="Y63" s="1" t="s">
        <v>74</v>
      </c>
      <c r="Z63" s="1" t="s">
        <v>74</v>
      </c>
      <c r="AA63" s="1" t="s">
        <v>631</v>
      </c>
      <c r="AB63" s="1" t="s">
        <v>632</v>
      </c>
      <c r="AC63" s="1" t="s">
        <v>74</v>
      </c>
      <c r="AD63" s="1" t="s">
        <v>74</v>
      </c>
      <c r="AE63" s="1" t="s">
        <v>74</v>
      </c>
      <c r="AF63" s="1" t="s">
        <v>74</v>
      </c>
      <c r="AG63" s="1" t="s">
        <v>74</v>
      </c>
      <c r="AH63" s="1" t="s">
        <v>74</v>
      </c>
      <c r="AI63" s="1" t="s">
        <v>74</v>
      </c>
      <c r="AJ63" s="1" t="s">
        <v>74</v>
      </c>
      <c r="AK63" s="1" t="s">
        <v>74</v>
      </c>
      <c r="AL63" s="1" t="s">
        <v>74</v>
      </c>
      <c r="AM63" s="1" t="s">
        <v>74</v>
      </c>
      <c r="AN63" s="1" t="s">
        <v>74</v>
      </c>
      <c r="AO63" s="1" t="s">
        <v>116</v>
      </c>
      <c r="AP63" s="1" t="s">
        <v>74</v>
      </c>
      <c r="AQ63" s="1" t="s">
        <v>74</v>
      </c>
      <c r="AR63" s="1" t="s">
        <v>74</v>
      </c>
      <c r="AS63" s="1" t="s">
        <v>74</v>
      </c>
      <c r="AT63" s="1" t="s">
        <v>168</v>
      </c>
      <c r="AU63" s="1">
        <v>2012.0</v>
      </c>
      <c r="AV63" s="1">
        <v>121.0</v>
      </c>
      <c r="AW63" s="1">
        <v>4.0</v>
      </c>
      <c r="AX63" s="1" t="s">
        <v>74</v>
      </c>
      <c r="AY63" s="1" t="s">
        <v>74</v>
      </c>
      <c r="AZ63" s="1" t="s">
        <v>74</v>
      </c>
      <c r="BA63" s="1" t="s">
        <v>74</v>
      </c>
      <c r="BB63" s="1">
        <v>619.0</v>
      </c>
      <c r="BC63" s="1">
        <v>628.0</v>
      </c>
      <c r="BD63" s="1" t="s">
        <v>74</v>
      </c>
      <c r="BE63" s="1" t="s">
        <v>633</v>
      </c>
      <c r="BF63" s="2" t="str">
        <f>HYPERLINK("http://dx.doi.org/10.1111/j.1471-4159.2012.07668.x","http://dx.doi.org/10.1111/j.1471-4159.2012.07668.x")</f>
        <v>http://dx.doi.org/10.1111/j.1471-4159.2012.07668.x</v>
      </c>
      <c r="BG63" s="1" t="s">
        <v>74</v>
      </c>
      <c r="BH63" s="1" t="s">
        <v>74</v>
      </c>
      <c r="BI63" s="1" t="s">
        <v>74</v>
      </c>
      <c r="BJ63" s="1" t="s">
        <v>74</v>
      </c>
      <c r="BK63" s="1" t="s">
        <v>74</v>
      </c>
      <c r="BL63" s="1" t="s">
        <v>74</v>
      </c>
      <c r="BM63" s="1" t="s">
        <v>74</v>
      </c>
      <c r="BN63" s="1">
        <v>2.2260232E7</v>
      </c>
      <c r="BO63" s="1" t="s">
        <v>74</v>
      </c>
      <c r="BP63" s="1" t="s">
        <v>74</v>
      </c>
      <c r="BQ63" s="1" t="s">
        <v>74</v>
      </c>
      <c r="BR63" s="1" t="s">
        <v>74</v>
      </c>
      <c r="BS63" s="1" t="s">
        <v>634</v>
      </c>
      <c r="BT63" s="1" t="str">
        <f>HYPERLINK("https%3A%2F%2Fwww.webofscience.com%2Fwos%2Fwoscc%2Ffull-record%2FWOS:000302721400012","View Full Record in Web of Science")</f>
        <v>View Full Record in Web of Science</v>
      </c>
    </row>
    <row r="64" ht="12.75" customHeight="1">
      <c r="A64" s="1" t="s">
        <v>72</v>
      </c>
      <c r="B64" s="1" t="s">
        <v>635</v>
      </c>
      <c r="C64" s="1" t="s">
        <v>74</v>
      </c>
      <c r="D64" s="1" t="s">
        <v>74</v>
      </c>
      <c r="E64" s="1" t="s">
        <v>74</v>
      </c>
      <c r="F64" s="1" t="s">
        <v>636</v>
      </c>
      <c r="G64" s="1" t="s">
        <v>74</v>
      </c>
      <c r="H64" s="1" t="s">
        <v>74</v>
      </c>
      <c r="I64" s="1" t="s">
        <v>637</v>
      </c>
      <c r="J64" s="1" t="s">
        <v>581</v>
      </c>
      <c r="K64" s="1" t="s">
        <v>74</v>
      </c>
      <c r="L64" s="1" t="s">
        <v>74</v>
      </c>
      <c r="M64" s="1" t="s">
        <v>74</v>
      </c>
      <c r="N64" s="1" t="s">
        <v>74</v>
      </c>
      <c r="O64" s="1" t="s">
        <v>74</v>
      </c>
      <c r="P64" s="1" t="s">
        <v>74</v>
      </c>
      <c r="Q64" s="1" t="s">
        <v>74</v>
      </c>
      <c r="R64" s="1" t="s">
        <v>74</v>
      </c>
      <c r="S64" s="1" t="s">
        <v>74</v>
      </c>
      <c r="T64" s="1" t="s">
        <v>74</v>
      </c>
      <c r="U64" s="1" t="s">
        <v>74</v>
      </c>
      <c r="V64" s="1" t="s">
        <v>74</v>
      </c>
      <c r="W64" s="1" t="s">
        <v>74</v>
      </c>
      <c r="X64" s="1" t="s">
        <v>74</v>
      </c>
      <c r="Y64" s="1" t="s">
        <v>74</v>
      </c>
      <c r="Z64" s="1" t="s">
        <v>74</v>
      </c>
      <c r="AA64" s="1" t="s">
        <v>74</v>
      </c>
      <c r="AB64" s="1" t="s">
        <v>638</v>
      </c>
      <c r="AC64" s="1" t="s">
        <v>74</v>
      </c>
      <c r="AD64" s="1" t="s">
        <v>74</v>
      </c>
      <c r="AE64" s="1" t="s">
        <v>74</v>
      </c>
      <c r="AF64" s="1" t="s">
        <v>74</v>
      </c>
      <c r="AG64" s="1" t="s">
        <v>74</v>
      </c>
      <c r="AH64" s="1" t="s">
        <v>74</v>
      </c>
      <c r="AI64" s="1" t="s">
        <v>74</v>
      </c>
      <c r="AJ64" s="1" t="s">
        <v>74</v>
      </c>
      <c r="AK64" s="1" t="s">
        <v>74</v>
      </c>
      <c r="AL64" s="1" t="s">
        <v>74</v>
      </c>
      <c r="AM64" s="1" t="s">
        <v>74</v>
      </c>
      <c r="AN64" s="1" t="s">
        <v>74</v>
      </c>
      <c r="AO64" s="1" t="s">
        <v>584</v>
      </c>
      <c r="AP64" s="1" t="s">
        <v>585</v>
      </c>
      <c r="AQ64" s="1" t="s">
        <v>74</v>
      </c>
      <c r="AR64" s="1" t="s">
        <v>74</v>
      </c>
      <c r="AS64" s="1" t="s">
        <v>74</v>
      </c>
      <c r="AT64" s="1" t="s">
        <v>141</v>
      </c>
      <c r="AU64" s="1">
        <v>2021.0</v>
      </c>
      <c r="AV64" s="1">
        <v>99.0</v>
      </c>
      <c r="AW64" s="1">
        <v>11.0</v>
      </c>
      <c r="AX64" s="1" t="s">
        <v>74</v>
      </c>
      <c r="AY64" s="1" t="s">
        <v>74</v>
      </c>
      <c r="AZ64" s="1" t="s">
        <v>74</v>
      </c>
      <c r="BA64" s="1" t="s">
        <v>74</v>
      </c>
      <c r="BB64" s="1">
        <v>2804.0</v>
      </c>
      <c r="BC64" s="1">
        <v>2821.0</v>
      </c>
      <c r="BD64" s="1" t="s">
        <v>74</v>
      </c>
      <c r="BE64" s="1" t="s">
        <v>639</v>
      </c>
      <c r="BF64" s="2" t="str">
        <f>HYPERLINK("http://dx.doi.org/10.1002/jnr.24935","http://dx.doi.org/10.1002/jnr.24935")</f>
        <v>http://dx.doi.org/10.1002/jnr.24935</v>
      </c>
      <c r="BG64" s="1" t="s">
        <v>74</v>
      </c>
      <c r="BH64" s="1" t="s">
        <v>640</v>
      </c>
      <c r="BI64" s="1" t="s">
        <v>74</v>
      </c>
      <c r="BJ64" s="1" t="s">
        <v>74</v>
      </c>
      <c r="BK64" s="1" t="s">
        <v>74</v>
      </c>
      <c r="BL64" s="1" t="s">
        <v>74</v>
      </c>
      <c r="BM64" s="1" t="s">
        <v>74</v>
      </c>
      <c r="BN64" s="1">
        <v>3.4323313E7</v>
      </c>
      <c r="BO64" s="1" t="s">
        <v>74</v>
      </c>
      <c r="BP64" s="1" t="s">
        <v>74</v>
      </c>
      <c r="BQ64" s="1" t="s">
        <v>74</v>
      </c>
      <c r="BR64" s="1" t="s">
        <v>74</v>
      </c>
      <c r="BS64" s="1" t="s">
        <v>641</v>
      </c>
      <c r="BT64" s="1" t="str">
        <f>HYPERLINK("https%3A%2F%2Fwww.webofscience.com%2Fwos%2Fwoscc%2Ffull-record%2FWOS:000678645000001","View Full Record in Web of Science")</f>
        <v>View Full Record in Web of Science</v>
      </c>
    </row>
    <row r="65" ht="12.75" customHeight="1">
      <c r="A65" s="1" t="s">
        <v>72</v>
      </c>
      <c r="B65" s="1" t="s">
        <v>642</v>
      </c>
      <c r="C65" s="1" t="s">
        <v>74</v>
      </c>
      <c r="D65" s="1" t="s">
        <v>74</v>
      </c>
      <c r="E65" s="1" t="s">
        <v>74</v>
      </c>
      <c r="F65" s="1" t="s">
        <v>643</v>
      </c>
      <c r="G65" s="1" t="s">
        <v>74</v>
      </c>
      <c r="H65" s="1" t="s">
        <v>74</v>
      </c>
      <c r="I65" s="1" t="s">
        <v>644</v>
      </c>
      <c r="J65" s="1" t="s">
        <v>185</v>
      </c>
      <c r="K65" s="1" t="s">
        <v>74</v>
      </c>
      <c r="L65" s="1" t="s">
        <v>74</v>
      </c>
      <c r="M65" s="1" t="s">
        <v>74</v>
      </c>
      <c r="N65" s="1" t="s">
        <v>74</v>
      </c>
      <c r="O65" s="1" t="s">
        <v>645</v>
      </c>
      <c r="P65" s="1" t="s">
        <v>646</v>
      </c>
      <c r="Q65" s="1" t="s">
        <v>647</v>
      </c>
      <c r="R65" s="1" t="s">
        <v>648</v>
      </c>
      <c r="S65" s="1" t="s">
        <v>74</v>
      </c>
      <c r="T65" s="1" t="s">
        <v>74</v>
      </c>
      <c r="U65" s="1" t="s">
        <v>74</v>
      </c>
      <c r="V65" s="1" t="s">
        <v>74</v>
      </c>
      <c r="W65" s="1" t="s">
        <v>74</v>
      </c>
      <c r="X65" s="1" t="s">
        <v>74</v>
      </c>
      <c r="Y65" s="1" t="s">
        <v>74</v>
      </c>
      <c r="Z65" s="1" t="s">
        <v>74</v>
      </c>
      <c r="AA65" s="1" t="s">
        <v>649</v>
      </c>
      <c r="AB65" s="1" t="s">
        <v>650</v>
      </c>
      <c r="AC65" s="1" t="s">
        <v>74</v>
      </c>
      <c r="AD65" s="1" t="s">
        <v>74</v>
      </c>
      <c r="AE65" s="1" t="s">
        <v>74</v>
      </c>
      <c r="AF65" s="1" t="s">
        <v>74</v>
      </c>
      <c r="AG65" s="1" t="s">
        <v>74</v>
      </c>
      <c r="AH65" s="1" t="s">
        <v>74</v>
      </c>
      <c r="AI65" s="1" t="s">
        <v>74</v>
      </c>
      <c r="AJ65" s="1" t="s">
        <v>74</v>
      </c>
      <c r="AK65" s="1" t="s">
        <v>74</v>
      </c>
      <c r="AL65" s="1" t="s">
        <v>74</v>
      </c>
      <c r="AM65" s="1" t="s">
        <v>74</v>
      </c>
      <c r="AN65" s="1" t="s">
        <v>74</v>
      </c>
      <c r="AO65" s="1" t="s">
        <v>186</v>
      </c>
      <c r="AP65" s="1" t="s">
        <v>74</v>
      </c>
      <c r="AQ65" s="1" t="s">
        <v>74</v>
      </c>
      <c r="AR65" s="1" t="s">
        <v>74</v>
      </c>
      <c r="AS65" s="1" t="s">
        <v>74</v>
      </c>
      <c r="AT65" s="1" t="s">
        <v>74</v>
      </c>
      <c r="AU65" s="1">
        <v>2007.0</v>
      </c>
      <c r="AV65" s="1">
        <v>12.0</v>
      </c>
      <c r="AW65" s="1">
        <v>1.0</v>
      </c>
      <c r="AX65" s="1" t="s">
        <v>74</v>
      </c>
      <c r="AY65" s="1" t="s">
        <v>74</v>
      </c>
      <c r="AZ65" s="1" t="s">
        <v>74</v>
      </c>
      <c r="BA65" s="1" t="s">
        <v>74</v>
      </c>
      <c r="BB65" s="1">
        <v>93.0</v>
      </c>
      <c r="BC65" s="1">
        <v>99.0</v>
      </c>
      <c r="BD65" s="1" t="s">
        <v>74</v>
      </c>
      <c r="BE65" s="1" t="s">
        <v>74</v>
      </c>
      <c r="BF65" s="1" t="s">
        <v>74</v>
      </c>
      <c r="BG65" s="1" t="s">
        <v>74</v>
      </c>
      <c r="BH65" s="1" t="s">
        <v>74</v>
      </c>
      <c r="BI65" s="1" t="s">
        <v>74</v>
      </c>
      <c r="BJ65" s="1" t="s">
        <v>74</v>
      </c>
      <c r="BK65" s="1" t="s">
        <v>74</v>
      </c>
      <c r="BL65" s="1" t="s">
        <v>74</v>
      </c>
      <c r="BM65" s="1" t="s">
        <v>74</v>
      </c>
      <c r="BN65" s="1">
        <v>1.7851197E7</v>
      </c>
      <c r="BO65" s="1" t="s">
        <v>74</v>
      </c>
      <c r="BP65" s="1" t="s">
        <v>74</v>
      </c>
      <c r="BQ65" s="1" t="s">
        <v>74</v>
      </c>
      <c r="BR65" s="1" t="s">
        <v>74</v>
      </c>
      <c r="BS65" s="1" t="s">
        <v>651</v>
      </c>
      <c r="BT65" s="1" t="str">
        <f>HYPERLINK("https%3A%2F%2Fwww.webofscience.com%2Fwos%2Fwoscc%2Ffull-record%2FWOS:000250383100009","View Full Record in Web of Science")</f>
        <v>View Full Record in Web of Science</v>
      </c>
    </row>
    <row r="66" ht="12.75" customHeight="1">
      <c r="A66" s="1" t="s">
        <v>72</v>
      </c>
      <c r="B66" s="1" t="s">
        <v>652</v>
      </c>
      <c r="C66" s="1" t="s">
        <v>74</v>
      </c>
      <c r="D66" s="1" t="s">
        <v>74</v>
      </c>
      <c r="E66" s="1" t="s">
        <v>74</v>
      </c>
      <c r="F66" s="1" t="s">
        <v>653</v>
      </c>
      <c r="G66" s="1" t="s">
        <v>74</v>
      </c>
      <c r="H66" s="1" t="s">
        <v>74</v>
      </c>
      <c r="I66" s="1" t="s">
        <v>654</v>
      </c>
      <c r="J66" s="1" t="s">
        <v>655</v>
      </c>
      <c r="K66" s="1" t="s">
        <v>74</v>
      </c>
      <c r="L66" s="1" t="s">
        <v>74</v>
      </c>
      <c r="M66" s="1" t="s">
        <v>74</v>
      </c>
      <c r="N66" s="1" t="s">
        <v>74</v>
      </c>
      <c r="O66" s="1" t="s">
        <v>74</v>
      </c>
      <c r="P66" s="1" t="s">
        <v>74</v>
      </c>
      <c r="Q66" s="1" t="s">
        <v>74</v>
      </c>
      <c r="R66" s="1" t="s">
        <v>74</v>
      </c>
      <c r="S66" s="1" t="s">
        <v>74</v>
      </c>
      <c r="T66" s="1" t="s">
        <v>74</v>
      </c>
      <c r="U66" s="1" t="s">
        <v>74</v>
      </c>
      <c r="V66" s="1" t="s">
        <v>74</v>
      </c>
      <c r="W66" s="1" t="s">
        <v>74</v>
      </c>
      <c r="X66" s="1" t="s">
        <v>74</v>
      </c>
      <c r="Y66" s="1" t="s">
        <v>74</v>
      </c>
      <c r="Z66" s="1" t="s">
        <v>74</v>
      </c>
      <c r="AA66" s="1" t="s">
        <v>656</v>
      </c>
      <c r="AB66" s="1" t="s">
        <v>657</v>
      </c>
      <c r="AC66" s="1" t="s">
        <v>74</v>
      </c>
      <c r="AD66" s="1" t="s">
        <v>74</v>
      </c>
      <c r="AE66" s="1" t="s">
        <v>74</v>
      </c>
      <c r="AF66" s="1" t="s">
        <v>74</v>
      </c>
      <c r="AG66" s="1" t="s">
        <v>74</v>
      </c>
      <c r="AH66" s="1" t="s">
        <v>74</v>
      </c>
      <c r="AI66" s="1" t="s">
        <v>74</v>
      </c>
      <c r="AJ66" s="1" t="s">
        <v>74</v>
      </c>
      <c r="AK66" s="1" t="s">
        <v>74</v>
      </c>
      <c r="AL66" s="1" t="s">
        <v>74</v>
      </c>
      <c r="AM66" s="1" t="s">
        <v>74</v>
      </c>
      <c r="AN66" s="1" t="s">
        <v>74</v>
      </c>
      <c r="AO66" s="1" t="s">
        <v>658</v>
      </c>
      <c r="AP66" s="1" t="s">
        <v>74</v>
      </c>
      <c r="AQ66" s="1" t="s">
        <v>74</v>
      </c>
      <c r="AR66" s="1" t="s">
        <v>74</v>
      </c>
      <c r="AS66" s="1" t="s">
        <v>74</v>
      </c>
      <c r="AT66" s="1" t="s">
        <v>216</v>
      </c>
      <c r="AU66" s="1">
        <v>2012.0</v>
      </c>
      <c r="AV66" s="1">
        <v>18.0</v>
      </c>
      <c r="AW66" s="1">
        <v>4.0</v>
      </c>
      <c r="AX66" s="1" t="s">
        <v>74</v>
      </c>
      <c r="AY66" s="1" t="s">
        <v>74</v>
      </c>
      <c r="AZ66" s="1" t="s">
        <v>74</v>
      </c>
      <c r="BA66" s="1" t="s">
        <v>74</v>
      </c>
      <c r="BB66" s="1">
        <v>1161.0</v>
      </c>
      <c r="BC66" s="1">
        <v>1167.0</v>
      </c>
      <c r="BD66" s="1" t="s">
        <v>74</v>
      </c>
      <c r="BE66" s="1" t="s">
        <v>659</v>
      </c>
      <c r="BF66" s="2" t="str">
        <f>HYPERLINK("http://dx.doi.org/10.1002/chem.201102746","http://dx.doi.org/10.1002/chem.201102746")</f>
        <v>http://dx.doi.org/10.1002/chem.201102746</v>
      </c>
      <c r="BG66" s="1" t="s">
        <v>74</v>
      </c>
      <c r="BH66" s="1" t="s">
        <v>74</v>
      </c>
      <c r="BI66" s="1" t="s">
        <v>74</v>
      </c>
      <c r="BJ66" s="1" t="s">
        <v>74</v>
      </c>
      <c r="BK66" s="1" t="s">
        <v>74</v>
      </c>
      <c r="BL66" s="1" t="s">
        <v>74</v>
      </c>
      <c r="BM66" s="1" t="s">
        <v>74</v>
      </c>
      <c r="BN66" s="1">
        <v>2.2189983E7</v>
      </c>
      <c r="BO66" s="1" t="s">
        <v>74</v>
      </c>
      <c r="BP66" s="1" t="s">
        <v>74</v>
      </c>
      <c r="BQ66" s="1" t="s">
        <v>74</v>
      </c>
      <c r="BR66" s="1" t="s">
        <v>74</v>
      </c>
      <c r="BS66" s="1" t="s">
        <v>660</v>
      </c>
      <c r="BT66" s="1" t="str">
        <f>HYPERLINK("https%3A%2F%2Fwww.webofscience.com%2Fwos%2Fwoscc%2Ffull-record%2FWOS:000299075600020","View Full Record in Web of Science")</f>
        <v>View Full Record in Web of Science</v>
      </c>
    </row>
    <row r="67" ht="12.75" customHeight="1">
      <c r="A67" s="1" t="s">
        <v>72</v>
      </c>
      <c r="B67" s="1" t="s">
        <v>661</v>
      </c>
      <c r="C67" s="1" t="s">
        <v>74</v>
      </c>
      <c r="D67" s="1" t="s">
        <v>74</v>
      </c>
      <c r="E67" s="1" t="s">
        <v>74</v>
      </c>
      <c r="F67" s="1" t="s">
        <v>662</v>
      </c>
      <c r="G67" s="1" t="s">
        <v>74</v>
      </c>
      <c r="H67" s="1" t="s">
        <v>74</v>
      </c>
      <c r="I67" s="1" t="s">
        <v>663</v>
      </c>
      <c r="J67" s="1" t="s">
        <v>664</v>
      </c>
      <c r="K67" s="1" t="s">
        <v>74</v>
      </c>
      <c r="L67" s="1" t="s">
        <v>74</v>
      </c>
      <c r="M67" s="1" t="s">
        <v>74</v>
      </c>
      <c r="N67" s="1" t="s">
        <v>74</v>
      </c>
      <c r="O67" s="1" t="s">
        <v>74</v>
      </c>
      <c r="P67" s="1" t="s">
        <v>74</v>
      </c>
      <c r="Q67" s="1" t="s">
        <v>74</v>
      </c>
      <c r="R67" s="1" t="s">
        <v>74</v>
      </c>
      <c r="S67" s="1" t="s">
        <v>74</v>
      </c>
      <c r="T67" s="1" t="s">
        <v>74</v>
      </c>
      <c r="U67" s="1" t="s">
        <v>74</v>
      </c>
      <c r="V67" s="1" t="s">
        <v>74</v>
      </c>
      <c r="W67" s="1" t="s">
        <v>74</v>
      </c>
      <c r="X67" s="1" t="s">
        <v>74</v>
      </c>
      <c r="Y67" s="1" t="s">
        <v>74</v>
      </c>
      <c r="Z67" s="1" t="s">
        <v>74</v>
      </c>
      <c r="AA67" s="1" t="s">
        <v>74</v>
      </c>
      <c r="AB67" s="1" t="s">
        <v>665</v>
      </c>
      <c r="AC67" s="1" t="s">
        <v>74</v>
      </c>
      <c r="AD67" s="1" t="s">
        <v>74</v>
      </c>
      <c r="AE67" s="1" t="s">
        <v>74</v>
      </c>
      <c r="AF67" s="1" t="s">
        <v>74</v>
      </c>
      <c r="AG67" s="1" t="s">
        <v>74</v>
      </c>
      <c r="AH67" s="1" t="s">
        <v>74</v>
      </c>
      <c r="AI67" s="1" t="s">
        <v>74</v>
      </c>
      <c r="AJ67" s="1" t="s">
        <v>74</v>
      </c>
      <c r="AK67" s="1" t="s">
        <v>74</v>
      </c>
      <c r="AL67" s="1" t="s">
        <v>74</v>
      </c>
      <c r="AM67" s="1" t="s">
        <v>74</v>
      </c>
      <c r="AN67" s="1" t="s">
        <v>74</v>
      </c>
      <c r="AO67" s="1" t="s">
        <v>666</v>
      </c>
      <c r="AP67" s="1" t="s">
        <v>667</v>
      </c>
      <c r="AQ67" s="1" t="s">
        <v>74</v>
      </c>
      <c r="AR67" s="1" t="s">
        <v>74</v>
      </c>
      <c r="AS67" s="1" t="s">
        <v>74</v>
      </c>
      <c r="AT67" s="1" t="s">
        <v>216</v>
      </c>
      <c r="AU67" s="1">
        <v>2013.0</v>
      </c>
      <c r="AV67" s="1">
        <v>8.0</v>
      </c>
      <c r="AW67" s="1">
        <v>1.0</v>
      </c>
      <c r="AX67" s="1" t="s">
        <v>74</v>
      </c>
      <c r="AY67" s="1" t="s">
        <v>74</v>
      </c>
      <c r="AZ67" s="1" t="s">
        <v>217</v>
      </c>
      <c r="BA67" s="1" t="s">
        <v>74</v>
      </c>
      <c r="BB67" s="1">
        <v>139.0</v>
      </c>
      <c r="BC67" s="1" t="s">
        <v>668</v>
      </c>
      <c r="BD67" s="1" t="s">
        <v>74</v>
      </c>
      <c r="BE67" s="1" t="s">
        <v>669</v>
      </c>
      <c r="BF67" s="2" t="str">
        <f>HYPERLINK("http://dx.doi.org/10.1002/biot.201200228","http://dx.doi.org/10.1002/biot.201200228")</f>
        <v>http://dx.doi.org/10.1002/biot.201200228</v>
      </c>
      <c r="BG67" s="1" t="s">
        <v>74</v>
      </c>
      <c r="BH67" s="1" t="s">
        <v>74</v>
      </c>
      <c r="BI67" s="1" t="s">
        <v>74</v>
      </c>
      <c r="BJ67" s="1" t="s">
        <v>74</v>
      </c>
      <c r="BK67" s="1" t="s">
        <v>74</v>
      </c>
      <c r="BL67" s="1" t="s">
        <v>74</v>
      </c>
      <c r="BM67" s="1" t="s">
        <v>74</v>
      </c>
      <c r="BN67" s="1">
        <v>2.2987778E7</v>
      </c>
      <c r="BO67" s="1" t="s">
        <v>74</v>
      </c>
      <c r="BP67" s="1" t="s">
        <v>74</v>
      </c>
      <c r="BQ67" s="1" t="s">
        <v>74</v>
      </c>
      <c r="BR67" s="1" t="s">
        <v>74</v>
      </c>
      <c r="BS67" s="1" t="s">
        <v>670</v>
      </c>
      <c r="BT67" s="1" t="str">
        <f>HYPERLINK("https%3A%2F%2Fwww.webofscience.com%2Fwos%2Fwoscc%2Ffull-record%2FWOS:000312989500022","View Full Record in Web of Science")</f>
        <v>View Full Record in Web of Science</v>
      </c>
    </row>
    <row r="68" ht="12.75" customHeight="1">
      <c r="A68" s="1" t="s">
        <v>72</v>
      </c>
      <c r="B68" s="1" t="s">
        <v>671</v>
      </c>
      <c r="C68" s="1" t="s">
        <v>74</v>
      </c>
      <c r="D68" s="1" t="s">
        <v>74</v>
      </c>
      <c r="E68" s="1" t="s">
        <v>74</v>
      </c>
      <c r="F68" s="1" t="s">
        <v>672</v>
      </c>
      <c r="G68" s="1" t="s">
        <v>74</v>
      </c>
      <c r="H68" s="1" t="s">
        <v>74</v>
      </c>
      <c r="I68" s="1" t="s">
        <v>673</v>
      </c>
      <c r="J68" s="1" t="s">
        <v>674</v>
      </c>
      <c r="K68" s="1" t="s">
        <v>74</v>
      </c>
      <c r="L68" s="1" t="s">
        <v>74</v>
      </c>
      <c r="M68" s="1" t="s">
        <v>74</v>
      </c>
      <c r="N68" s="1" t="s">
        <v>74</v>
      </c>
      <c r="O68" s="1" t="s">
        <v>74</v>
      </c>
      <c r="P68" s="1" t="s">
        <v>74</v>
      </c>
      <c r="Q68" s="1" t="s">
        <v>74</v>
      </c>
      <c r="R68" s="1" t="s">
        <v>74</v>
      </c>
      <c r="S68" s="1" t="s">
        <v>74</v>
      </c>
      <c r="T68" s="1" t="s">
        <v>74</v>
      </c>
      <c r="U68" s="1" t="s">
        <v>74</v>
      </c>
      <c r="V68" s="1" t="s">
        <v>74</v>
      </c>
      <c r="W68" s="1" t="s">
        <v>74</v>
      </c>
      <c r="X68" s="1" t="s">
        <v>74</v>
      </c>
      <c r="Y68" s="1" t="s">
        <v>74</v>
      </c>
      <c r="Z68" s="1" t="s">
        <v>74</v>
      </c>
      <c r="AA68" s="1" t="s">
        <v>675</v>
      </c>
      <c r="AB68" s="1" t="s">
        <v>676</v>
      </c>
      <c r="AC68" s="1" t="s">
        <v>74</v>
      </c>
      <c r="AD68" s="1" t="s">
        <v>74</v>
      </c>
      <c r="AE68" s="1" t="s">
        <v>74</v>
      </c>
      <c r="AF68" s="1" t="s">
        <v>74</v>
      </c>
      <c r="AG68" s="1" t="s">
        <v>74</v>
      </c>
      <c r="AH68" s="1" t="s">
        <v>74</v>
      </c>
      <c r="AI68" s="1" t="s">
        <v>74</v>
      </c>
      <c r="AJ68" s="1" t="s">
        <v>74</v>
      </c>
      <c r="AK68" s="1" t="s">
        <v>74</v>
      </c>
      <c r="AL68" s="1" t="s">
        <v>74</v>
      </c>
      <c r="AM68" s="1" t="s">
        <v>74</v>
      </c>
      <c r="AN68" s="1" t="s">
        <v>74</v>
      </c>
      <c r="AO68" s="1" t="s">
        <v>677</v>
      </c>
      <c r="AP68" s="1" t="s">
        <v>678</v>
      </c>
      <c r="AQ68" s="1" t="s">
        <v>74</v>
      </c>
      <c r="AR68" s="1" t="s">
        <v>74</v>
      </c>
      <c r="AS68" s="1" t="s">
        <v>74</v>
      </c>
      <c r="AT68" s="1" t="s">
        <v>298</v>
      </c>
      <c r="AU68" s="1">
        <v>2020.0</v>
      </c>
      <c r="AV68" s="1">
        <v>30.0</v>
      </c>
      <c r="AW68" s="1">
        <v>7.0</v>
      </c>
      <c r="AX68" s="1" t="s">
        <v>74</v>
      </c>
      <c r="AY68" s="1" t="s">
        <v>74</v>
      </c>
      <c r="AZ68" s="1" t="s">
        <v>74</v>
      </c>
      <c r="BA68" s="1" t="s">
        <v>74</v>
      </c>
      <c r="BB68" s="1">
        <v>4044.0</v>
      </c>
      <c r="BC68" s="1">
        <v>4063.0</v>
      </c>
      <c r="BD68" s="1" t="s">
        <v>74</v>
      </c>
      <c r="BE68" s="1" t="s">
        <v>679</v>
      </c>
      <c r="BF68" s="2" t="str">
        <f>HYPERLINK("http://dx.doi.org/10.1093/cercor/bhaa025","http://dx.doi.org/10.1093/cercor/bhaa025")</f>
        <v>http://dx.doi.org/10.1093/cercor/bhaa025</v>
      </c>
      <c r="BG68" s="1" t="s">
        <v>74</v>
      </c>
      <c r="BH68" s="1" t="s">
        <v>74</v>
      </c>
      <c r="BI68" s="1" t="s">
        <v>74</v>
      </c>
      <c r="BJ68" s="1" t="s">
        <v>74</v>
      </c>
      <c r="BK68" s="1" t="s">
        <v>74</v>
      </c>
      <c r="BL68" s="1" t="s">
        <v>74</v>
      </c>
      <c r="BM68" s="1" t="s">
        <v>74</v>
      </c>
      <c r="BN68" s="1">
        <v>3.2219307E7</v>
      </c>
      <c r="BO68" s="1" t="s">
        <v>74</v>
      </c>
      <c r="BP68" s="1" t="s">
        <v>74</v>
      </c>
      <c r="BQ68" s="1" t="s">
        <v>74</v>
      </c>
      <c r="BR68" s="1" t="s">
        <v>74</v>
      </c>
      <c r="BS68" s="1" t="s">
        <v>680</v>
      </c>
      <c r="BT68" s="1" t="str">
        <f>HYPERLINK("https%3A%2F%2Fwww.webofscience.com%2Fwos%2Fwoscc%2Ffull-record%2FWOS:000574296400014","View Full Record in Web of Science")</f>
        <v>View Full Record in Web of Science</v>
      </c>
    </row>
    <row r="69" ht="12.75" customHeight="1">
      <c r="A69" s="1" t="s">
        <v>72</v>
      </c>
      <c r="B69" s="1" t="s">
        <v>681</v>
      </c>
      <c r="C69" s="1" t="s">
        <v>74</v>
      </c>
      <c r="D69" s="1" t="s">
        <v>74</v>
      </c>
      <c r="E69" s="1" t="s">
        <v>74</v>
      </c>
      <c r="F69" s="1" t="s">
        <v>682</v>
      </c>
      <c r="G69" s="1" t="s">
        <v>74</v>
      </c>
      <c r="H69" s="1" t="s">
        <v>74</v>
      </c>
      <c r="I69" s="1" t="s">
        <v>683</v>
      </c>
      <c r="J69" s="1" t="s">
        <v>114</v>
      </c>
      <c r="K69" s="1" t="s">
        <v>74</v>
      </c>
      <c r="L69" s="1" t="s">
        <v>74</v>
      </c>
      <c r="M69" s="1" t="s">
        <v>74</v>
      </c>
      <c r="N69" s="1" t="s">
        <v>74</v>
      </c>
      <c r="O69" s="1" t="s">
        <v>74</v>
      </c>
      <c r="P69" s="1" t="s">
        <v>74</v>
      </c>
      <c r="Q69" s="1" t="s">
        <v>74</v>
      </c>
      <c r="R69" s="1" t="s">
        <v>74</v>
      </c>
      <c r="S69" s="1" t="s">
        <v>74</v>
      </c>
      <c r="T69" s="1" t="s">
        <v>74</v>
      </c>
      <c r="U69" s="1" t="s">
        <v>74</v>
      </c>
      <c r="V69" s="1" t="s">
        <v>74</v>
      </c>
      <c r="W69" s="1" t="s">
        <v>74</v>
      </c>
      <c r="X69" s="1" t="s">
        <v>74</v>
      </c>
      <c r="Y69" s="1" t="s">
        <v>74</v>
      </c>
      <c r="Z69" s="1" t="s">
        <v>74</v>
      </c>
      <c r="AA69" s="1" t="s">
        <v>74</v>
      </c>
      <c r="AB69" s="1" t="s">
        <v>74</v>
      </c>
      <c r="AC69" s="1" t="s">
        <v>74</v>
      </c>
      <c r="AD69" s="1" t="s">
        <v>74</v>
      </c>
      <c r="AE69" s="1" t="s">
        <v>74</v>
      </c>
      <c r="AF69" s="1" t="s">
        <v>74</v>
      </c>
      <c r="AG69" s="1" t="s">
        <v>74</v>
      </c>
      <c r="AH69" s="1" t="s">
        <v>74</v>
      </c>
      <c r="AI69" s="1" t="s">
        <v>74</v>
      </c>
      <c r="AJ69" s="1" t="s">
        <v>74</v>
      </c>
      <c r="AK69" s="1" t="s">
        <v>74</v>
      </c>
      <c r="AL69" s="1" t="s">
        <v>74</v>
      </c>
      <c r="AM69" s="1" t="s">
        <v>74</v>
      </c>
      <c r="AN69" s="1" t="s">
        <v>74</v>
      </c>
      <c r="AO69" s="1" t="s">
        <v>116</v>
      </c>
      <c r="AP69" s="1" t="s">
        <v>74</v>
      </c>
      <c r="AQ69" s="1" t="s">
        <v>74</v>
      </c>
      <c r="AR69" s="1" t="s">
        <v>74</v>
      </c>
      <c r="AS69" s="1" t="s">
        <v>74</v>
      </c>
      <c r="AT69" s="1" t="s">
        <v>334</v>
      </c>
      <c r="AU69" s="1">
        <v>2012.0</v>
      </c>
      <c r="AV69" s="1">
        <v>122.0</v>
      </c>
      <c r="AW69" s="1">
        <v>5.0</v>
      </c>
      <c r="AX69" s="1" t="s">
        <v>74</v>
      </c>
      <c r="AY69" s="1" t="s">
        <v>74</v>
      </c>
      <c r="AZ69" s="1" t="s">
        <v>74</v>
      </c>
      <c r="BA69" s="1" t="s">
        <v>74</v>
      </c>
      <c r="BB69" s="1">
        <v>883.0</v>
      </c>
      <c r="BC69" s="1">
        <v>890.0</v>
      </c>
      <c r="BD69" s="1" t="s">
        <v>74</v>
      </c>
      <c r="BE69" s="1" t="s">
        <v>684</v>
      </c>
      <c r="BF69" s="2" t="str">
        <f>HYPERLINK("http://dx.doi.org/10.1111/j.1471-4159.2012.07847.x","http://dx.doi.org/10.1111/j.1471-4159.2012.07847.x")</f>
        <v>http://dx.doi.org/10.1111/j.1471-4159.2012.07847.x</v>
      </c>
      <c r="BG69" s="1" t="s">
        <v>74</v>
      </c>
      <c r="BH69" s="1" t="s">
        <v>74</v>
      </c>
      <c r="BI69" s="1" t="s">
        <v>74</v>
      </c>
      <c r="BJ69" s="1" t="s">
        <v>74</v>
      </c>
      <c r="BK69" s="1" t="s">
        <v>74</v>
      </c>
      <c r="BL69" s="1" t="s">
        <v>74</v>
      </c>
      <c r="BM69" s="1" t="s">
        <v>74</v>
      </c>
      <c r="BN69" s="1">
        <v>2.2734715E7</v>
      </c>
      <c r="BO69" s="1" t="s">
        <v>74</v>
      </c>
      <c r="BP69" s="1" t="s">
        <v>74</v>
      </c>
      <c r="BQ69" s="1" t="s">
        <v>74</v>
      </c>
      <c r="BR69" s="1" t="s">
        <v>74</v>
      </c>
      <c r="BS69" s="1" t="s">
        <v>685</v>
      </c>
      <c r="BT69" s="1" t="str">
        <f>HYPERLINK("https%3A%2F%2Fwww.webofscience.com%2Fwos%2Fwoscc%2Ffull-record%2FWOS:000307969700003","View Full Record in Web of Science")</f>
        <v>View Full Record in Web of Science</v>
      </c>
    </row>
    <row r="70" ht="12.75" customHeight="1">
      <c r="A70" s="1" t="s">
        <v>72</v>
      </c>
      <c r="B70" s="1" t="s">
        <v>686</v>
      </c>
      <c r="C70" s="1" t="s">
        <v>74</v>
      </c>
      <c r="D70" s="1" t="s">
        <v>74</v>
      </c>
      <c r="E70" s="1" t="s">
        <v>74</v>
      </c>
      <c r="F70" s="1" t="s">
        <v>687</v>
      </c>
      <c r="G70" s="1" t="s">
        <v>74</v>
      </c>
      <c r="H70" s="1" t="s">
        <v>74</v>
      </c>
      <c r="I70" s="1" t="s">
        <v>688</v>
      </c>
      <c r="J70" s="1" t="s">
        <v>581</v>
      </c>
      <c r="K70" s="1" t="s">
        <v>74</v>
      </c>
      <c r="L70" s="1" t="s">
        <v>74</v>
      </c>
      <c r="M70" s="1" t="s">
        <v>74</v>
      </c>
      <c r="N70" s="1" t="s">
        <v>74</v>
      </c>
      <c r="O70" s="1" t="s">
        <v>74</v>
      </c>
      <c r="P70" s="1" t="s">
        <v>74</v>
      </c>
      <c r="Q70" s="1" t="s">
        <v>74</v>
      </c>
      <c r="R70" s="1" t="s">
        <v>74</v>
      </c>
      <c r="S70" s="1" t="s">
        <v>74</v>
      </c>
      <c r="T70" s="1" t="s">
        <v>74</v>
      </c>
      <c r="U70" s="1" t="s">
        <v>74</v>
      </c>
      <c r="V70" s="1" t="s">
        <v>74</v>
      </c>
      <c r="W70" s="1" t="s">
        <v>74</v>
      </c>
      <c r="X70" s="1" t="s">
        <v>74</v>
      </c>
      <c r="Y70" s="1" t="s">
        <v>74</v>
      </c>
      <c r="Z70" s="1" t="s">
        <v>74</v>
      </c>
      <c r="AA70" s="1" t="s">
        <v>689</v>
      </c>
      <c r="AB70" s="1" t="s">
        <v>690</v>
      </c>
      <c r="AC70" s="1" t="s">
        <v>74</v>
      </c>
      <c r="AD70" s="1" t="s">
        <v>74</v>
      </c>
      <c r="AE70" s="1" t="s">
        <v>74</v>
      </c>
      <c r="AF70" s="1" t="s">
        <v>74</v>
      </c>
      <c r="AG70" s="1" t="s">
        <v>74</v>
      </c>
      <c r="AH70" s="1" t="s">
        <v>74</v>
      </c>
      <c r="AI70" s="1" t="s">
        <v>74</v>
      </c>
      <c r="AJ70" s="1" t="s">
        <v>74</v>
      </c>
      <c r="AK70" s="1" t="s">
        <v>74</v>
      </c>
      <c r="AL70" s="1" t="s">
        <v>74</v>
      </c>
      <c r="AM70" s="1" t="s">
        <v>74</v>
      </c>
      <c r="AN70" s="1" t="s">
        <v>74</v>
      </c>
      <c r="AO70" s="1" t="s">
        <v>584</v>
      </c>
      <c r="AP70" s="1" t="s">
        <v>585</v>
      </c>
      <c r="AQ70" s="1" t="s">
        <v>74</v>
      </c>
      <c r="AR70" s="1" t="s">
        <v>74</v>
      </c>
      <c r="AS70" s="1" t="s">
        <v>74</v>
      </c>
      <c r="AT70" s="1" t="s">
        <v>226</v>
      </c>
      <c r="AU70" s="1">
        <v>2012.0</v>
      </c>
      <c r="AV70" s="1">
        <v>90.0</v>
      </c>
      <c r="AW70" s="1">
        <v>10.0</v>
      </c>
      <c r="AX70" s="1" t="s">
        <v>74</v>
      </c>
      <c r="AY70" s="1" t="s">
        <v>74</v>
      </c>
      <c r="AZ70" s="1" t="s">
        <v>74</v>
      </c>
      <c r="BA70" s="1" t="s">
        <v>74</v>
      </c>
      <c r="BB70" s="1">
        <v>1989.0</v>
      </c>
      <c r="BC70" s="1">
        <v>1996.0</v>
      </c>
      <c r="BD70" s="1" t="s">
        <v>74</v>
      </c>
      <c r="BE70" s="1" t="s">
        <v>691</v>
      </c>
      <c r="BF70" s="2" t="str">
        <f>HYPERLINK("http://dx.doi.org/10.1002/jnr.23092","http://dx.doi.org/10.1002/jnr.23092")</f>
        <v>http://dx.doi.org/10.1002/jnr.23092</v>
      </c>
      <c r="BG70" s="1" t="s">
        <v>74</v>
      </c>
      <c r="BH70" s="1" t="s">
        <v>74</v>
      </c>
      <c r="BI70" s="1" t="s">
        <v>74</v>
      </c>
      <c r="BJ70" s="1" t="s">
        <v>74</v>
      </c>
      <c r="BK70" s="1" t="s">
        <v>74</v>
      </c>
      <c r="BL70" s="1" t="s">
        <v>74</v>
      </c>
      <c r="BM70" s="1" t="s">
        <v>74</v>
      </c>
      <c r="BN70" s="1">
        <v>2.2714978E7</v>
      </c>
      <c r="BO70" s="1" t="s">
        <v>74</v>
      </c>
      <c r="BP70" s="1" t="s">
        <v>74</v>
      </c>
      <c r="BQ70" s="1" t="s">
        <v>74</v>
      </c>
      <c r="BR70" s="1" t="s">
        <v>74</v>
      </c>
      <c r="BS70" s="1" t="s">
        <v>692</v>
      </c>
      <c r="BT70" s="1" t="str">
        <f>HYPERLINK("https%3A%2F%2Fwww.webofscience.com%2Fwos%2Fwoscc%2Ffull-record%2FWOS:000307383800013","View Full Record in Web of Science")</f>
        <v>View Full Record in Web of Science</v>
      </c>
    </row>
    <row r="71" ht="12.75" customHeight="1">
      <c r="A71" s="1" t="s">
        <v>72</v>
      </c>
      <c r="B71" s="1" t="s">
        <v>693</v>
      </c>
      <c r="C71" s="1" t="s">
        <v>74</v>
      </c>
      <c r="D71" s="1" t="s">
        <v>74</v>
      </c>
      <c r="E71" s="1" t="s">
        <v>74</v>
      </c>
      <c r="F71" s="1" t="s">
        <v>694</v>
      </c>
      <c r="G71" s="1" t="s">
        <v>74</v>
      </c>
      <c r="H71" s="1" t="s">
        <v>74</v>
      </c>
      <c r="I71" s="1" t="s">
        <v>695</v>
      </c>
      <c r="J71" s="1" t="s">
        <v>315</v>
      </c>
      <c r="K71" s="1" t="s">
        <v>74</v>
      </c>
      <c r="L71" s="1" t="s">
        <v>74</v>
      </c>
      <c r="M71" s="1" t="s">
        <v>74</v>
      </c>
      <c r="N71" s="1" t="s">
        <v>74</v>
      </c>
      <c r="O71" s="1" t="s">
        <v>74</v>
      </c>
      <c r="P71" s="1" t="s">
        <v>74</v>
      </c>
      <c r="Q71" s="1" t="s">
        <v>74</v>
      </c>
      <c r="R71" s="1" t="s">
        <v>74</v>
      </c>
      <c r="S71" s="1" t="s">
        <v>74</v>
      </c>
      <c r="T71" s="1" t="s">
        <v>74</v>
      </c>
      <c r="U71" s="1" t="s">
        <v>74</v>
      </c>
      <c r="V71" s="1" t="s">
        <v>74</v>
      </c>
      <c r="W71" s="1" t="s">
        <v>74</v>
      </c>
      <c r="X71" s="1" t="s">
        <v>74</v>
      </c>
      <c r="Y71" s="1" t="s">
        <v>74</v>
      </c>
      <c r="Z71" s="1" t="s">
        <v>74</v>
      </c>
      <c r="AA71" s="1" t="s">
        <v>74</v>
      </c>
      <c r="AB71" s="1" t="s">
        <v>74</v>
      </c>
      <c r="AC71" s="1" t="s">
        <v>74</v>
      </c>
      <c r="AD71" s="1" t="s">
        <v>74</v>
      </c>
      <c r="AE71" s="1" t="s">
        <v>74</v>
      </c>
      <c r="AF71" s="1" t="s">
        <v>74</v>
      </c>
      <c r="AG71" s="1" t="s">
        <v>74</v>
      </c>
      <c r="AH71" s="1" t="s">
        <v>74</v>
      </c>
      <c r="AI71" s="1" t="s">
        <v>74</v>
      </c>
      <c r="AJ71" s="1" t="s">
        <v>74</v>
      </c>
      <c r="AK71" s="1" t="s">
        <v>74</v>
      </c>
      <c r="AL71" s="1" t="s">
        <v>74</v>
      </c>
      <c r="AM71" s="1" t="s">
        <v>74</v>
      </c>
      <c r="AN71" s="1" t="s">
        <v>74</v>
      </c>
      <c r="AO71" s="1" t="s">
        <v>316</v>
      </c>
      <c r="AP71" s="1" t="s">
        <v>74</v>
      </c>
      <c r="AQ71" s="1" t="s">
        <v>74</v>
      </c>
      <c r="AR71" s="1" t="s">
        <v>74</v>
      </c>
      <c r="AS71" s="1" t="s">
        <v>74</v>
      </c>
      <c r="AT71" s="1" t="s">
        <v>343</v>
      </c>
      <c r="AU71" s="1">
        <v>2012.0</v>
      </c>
      <c r="AV71" s="1">
        <v>12.0</v>
      </c>
      <c r="AW71" s="1">
        <v>2.0</v>
      </c>
      <c r="AX71" s="1" t="s">
        <v>74</v>
      </c>
      <c r="AY71" s="1" t="s">
        <v>74</v>
      </c>
      <c r="AZ71" s="1" t="s">
        <v>74</v>
      </c>
      <c r="BA71" s="1" t="s">
        <v>74</v>
      </c>
      <c r="BB71" s="1">
        <v>180.0</v>
      </c>
      <c r="BC71" s="1">
        <v>188.0</v>
      </c>
      <c r="BD71" s="1" t="s">
        <v>74</v>
      </c>
      <c r="BE71" s="1" t="s">
        <v>696</v>
      </c>
      <c r="BF71" s="2" t="str">
        <f>HYPERLINK("http://dx.doi.org/10.1111/j.1447-0594.2011.00786.x","http://dx.doi.org/10.1111/j.1447-0594.2011.00786.x")</f>
        <v>http://dx.doi.org/10.1111/j.1447-0594.2011.00786.x</v>
      </c>
      <c r="BG71" s="1" t="s">
        <v>74</v>
      </c>
      <c r="BH71" s="1" t="s">
        <v>74</v>
      </c>
      <c r="BI71" s="1" t="s">
        <v>74</v>
      </c>
      <c r="BJ71" s="1" t="s">
        <v>74</v>
      </c>
      <c r="BK71" s="1" t="s">
        <v>74</v>
      </c>
      <c r="BL71" s="1" t="s">
        <v>74</v>
      </c>
      <c r="BM71" s="1" t="s">
        <v>74</v>
      </c>
      <c r="BN71" s="1">
        <v>2.2221326E7</v>
      </c>
      <c r="BO71" s="1" t="s">
        <v>74</v>
      </c>
      <c r="BP71" s="1" t="s">
        <v>74</v>
      </c>
      <c r="BQ71" s="1" t="s">
        <v>74</v>
      </c>
      <c r="BR71" s="1" t="s">
        <v>74</v>
      </c>
      <c r="BS71" s="1" t="s">
        <v>697</v>
      </c>
      <c r="BT71" s="1" t="str">
        <f>HYPERLINK("https%3A%2F%2Fwww.webofscience.com%2Fwos%2Fwoscc%2Ffull-record%2FWOS:000302018000002","View Full Record in Web of Science")</f>
        <v>View Full Record in Web of Science</v>
      </c>
    </row>
    <row r="72" ht="12.75" customHeight="1">
      <c r="A72" s="1" t="s">
        <v>72</v>
      </c>
      <c r="B72" s="1" t="s">
        <v>698</v>
      </c>
      <c r="C72" s="1" t="s">
        <v>74</v>
      </c>
      <c r="D72" s="1" t="s">
        <v>74</v>
      </c>
      <c r="E72" s="1" t="s">
        <v>74</v>
      </c>
      <c r="F72" s="1" t="s">
        <v>699</v>
      </c>
      <c r="G72" s="1" t="s">
        <v>74</v>
      </c>
      <c r="H72" s="1" t="s">
        <v>74</v>
      </c>
      <c r="I72" s="1" t="s">
        <v>700</v>
      </c>
      <c r="J72" s="1" t="s">
        <v>185</v>
      </c>
      <c r="K72" s="1" t="s">
        <v>74</v>
      </c>
      <c r="L72" s="1" t="s">
        <v>74</v>
      </c>
      <c r="M72" s="1" t="s">
        <v>74</v>
      </c>
      <c r="N72" s="1" t="s">
        <v>74</v>
      </c>
      <c r="O72" s="1" t="s">
        <v>74</v>
      </c>
      <c r="P72" s="1" t="s">
        <v>74</v>
      </c>
      <c r="Q72" s="1" t="s">
        <v>74</v>
      </c>
      <c r="R72" s="1" t="s">
        <v>74</v>
      </c>
      <c r="S72" s="1" t="s">
        <v>74</v>
      </c>
      <c r="T72" s="1" t="s">
        <v>74</v>
      </c>
      <c r="U72" s="1" t="s">
        <v>74</v>
      </c>
      <c r="V72" s="1" t="s">
        <v>74</v>
      </c>
      <c r="W72" s="1" t="s">
        <v>74</v>
      </c>
      <c r="X72" s="1" t="s">
        <v>74</v>
      </c>
      <c r="Y72" s="1" t="s">
        <v>74</v>
      </c>
      <c r="Z72" s="1" t="s">
        <v>74</v>
      </c>
      <c r="AA72" s="1" t="s">
        <v>74</v>
      </c>
      <c r="AB72" s="1" t="s">
        <v>701</v>
      </c>
      <c r="AC72" s="1" t="s">
        <v>74</v>
      </c>
      <c r="AD72" s="1" t="s">
        <v>74</v>
      </c>
      <c r="AE72" s="1" t="s">
        <v>74</v>
      </c>
      <c r="AF72" s="1" t="s">
        <v>74</v>
      </c>
      <c r="AG72" s="1" t="s">
        <v>74</v>
      </c>
      <c r="AH72" s="1" t="s">
        <v>74</v>
      </c>
      <c r="AI72" s="1" t="s">
        <v>74</v>
      </c>
      <c r="AJ72" s="1" t="s">
        <v>74</v>
      </c>
      <c r="AK72" s="1" t="s">
        <v>74</v>
      </c>
      <c r="AL72" s="1" t="s">
        <v>74</v>
      </c>
      <c r="AM72" s="1" t="s">
        <v>74</v>
      </c>
      <c r="AN72" s="1" t="s">
        <v>74</v>
      </c>
      <c r="AO72" s="1" t="s">
        <v>186</v>
      </c>
      <c r="AP72" s="1" t="s">
        <v>187</v>
      </c>
      <c r="AQ72" s="1" t="s">
        <v>74</v>
      </c>
      <c r="AR72" s="1" t="s">
        <v>74</v>
      </c>
      <c r="AS72" s="1" t="s">
        <v>74</v>
      </c>
      <c r="AT72" s="1" t="s">
        <v>74</v>
      </c>
      <c r="AU72" s="1">
        <v>2003.0</v>
      </c>
      <c r="AV72" s="1">
        <v>5.0</v>
      </c>
      <c r="AW72" s="1">
        <v>6.0</v>
      </c>
      <c r="AX72" s="1" t="s">
        <v>74</v>
      </c>
      <c r="AY72" s="1" t="s">
        <v>74</v>
      </c>
      <c r="AZ72" s="1" t="s">
        <v>74</v>
      </c>
      <c r="BA72" s="1" t="s">
        <v>74</v>
      </c>
      <c r="BB72" s="1">
        <v>467.0</v>
      </c>
      <c r="BC72" s="1">
        <v>476.0</v>
      </c>
      <c r="BD72" s="1" t="s">
        <v>74</v>
      </c>
      <c r="BE72" s="1" t="s">
        <v>702</v>
      </c>
      <c r="BF72" s="2" t="str">
        <f>HYPERLINK("http://dx.doi.org/10.3233/JAD-2003-5607","http://dx.doi.org/10.3233/JAD-2003-5607")</f>
        <v>http://dx.doi.org/10.3233/JAD-2003-5607</v>
      </c>
      <c r="BG72" s="1" t="s">
        <v>74</v>
      </c>
      <c r="BH72" s="1" t="s">
        <v>74</v>
      </c>
      <c r="BI72" s="1" t="s">
        <v>74</v>
      </c>
      <c r="BJ72" s="1" t="s">
        <v>74</v>
      </c>
      <c r="BK72" s="1" t="s">
        <v>74</v>
      </c>
      <c r="BL72" s="1" t="s">
        <v>74</v>
      </c>
      <c r="BM72" s="1" t="s">
        <v>74</v>
      </c>
      <c r="BN72" s="1">
        <v>1.4757937E7</v>
      </c>
      <c r="BO72" s="1" t="s">
        <v>74</v>
      </c>
      <c r="BP72" s="1" t="s">
        <v>74</v>
      </c>
      <c r="BQ72" s="1" t="s">
        <v>74</v>
      </c>
      <c r="BR72" s="1" t="s">
        <v>74</v>
      </c>
      <c r="BS72" s="1" t="s">
        <v>703</v>
      </c>
      <c r="BT72" s="1" t="str">
        <f>HYPERLINK("https%3A%2F%2Fwww.webofscience.com%2Fwos%2Fwoscc%2Ffull-record%2FWOS:000493375000007","View Full Record in Web of Science")</f>
        <v>View Full Record in Web of Science</v>
      </c>
    </row>
    <row r="73" ht="12.75" customHeight="1">
      <c r="A73" s="1" t="s">
        <v>72</v>
      </c>
      <c r="B73" s="1" t="s">
        <v>704</v>
      </c>
      <c r="C73" s="1" t="s">
        <v>74</v>
      </c>
      <c r="D73" s="1" t="s">
        <v>74</v>
      </c>
      <c r="E73" s="1" t="s">
        <v>74</v>
      </c>
      <c r="F73" s="1" t="s">
        <v>705</v>
      </c>
      <c r="G73" s="1" t="s">
        <v>74</v>
      </c>
      <c r="H73" s="1" t="s">
        <v>74</v>
      </c>
      <c r="I73" s="1" t="s">
        <v>706</v>
      </c>
      <c r="J73" s="1" t="s">
        <v>323</v>
      </c>
      <c r="K73" s="1" t="s">
        <v>74</v>
      </c>
      <c r="L73" s="1" t="s">
        <v>74</v>
      </c>
      <c r="M73" s="1" t="s">
        <v>74</v>
      </c>
      <c r="N73" s="1" t="s">
        <v>74</v>
      </c>
      <c r="O73" s="1" t="s">
        <v>74</v>
      </c>
      <c r="P73" s="1" t="s">
        <v>74</v>
      </c>
      <c r="Q73" s="1" t="s">
        <v>74</v>
      </c>
      <c r="R73" s="1" t="s">
        <v>74</v>
      </c>
      <c r="S73" s="1" t="s">
        <v>74</v>
      </c>
      <c r="T73" s="1" t="s">
        <v>74</v>
      </c>
      <c r="U73" s="1" t="s">
        <v>74</v>
      </c>
      <c r="V73" s="1" t="s">
        <v>74</v>
      </c>
      <c r="W73" s="1" t="s">
        <v>74</v>
      </c>
      <c r="X73" s="1" t="s">
        <v>74</v>
      </c>
      <c r="Y73" s="1" t="s">
        <v>74</v>
      </c>
      <c r="Z73" s="1" t="s">
        <v>74</v>
      </c>
      <c r="AA73" s="1" t="s">
        <v>707</v>
      </c>
      <c r="AB73" s="1" t="s">
        <v>708</v>
      </c>
      <c r="AC73" s="1" t="s">
        <v>74</v>
      </c>
      <c r="AD73" s="1" t="s">
        <v>74</v>
      </c>
      <c r="AE73" s="1" t="s">
        <v>74</v>
      </c>
      <c r="AF73" s="1" t="s">
        <v>74</v>
      </c>
      <c r="AG73" s="1" t="s">
        <v>74</v>
      </c>
      <c r="AH73" s="1" t="s">
        <v>74</v>
      </c>
      <c r="AI73" s="1" t="s">
        <v>74</v>
      </c>
      <c r="AJ73" s="1" t="s">
        <v>74</v>
      </c>
      <c r="AK73" s="1" t="s">
        <v>74</v>
      </c>
      <c r="AL73" s="1" t="s">
        <v>74</v>
      </c>
      <c r="AM73" s="1" t="s">
        <v>74</v>
      </c>
      <c r="AN73" s="1" t="s">
        <v>74</v>
      </c>
      <c r="AO73" s="1" t="s">
        <v>326</v>
      </c>
      <c r="AP73" s="1" t="s">
        <v>74</v>
      </c>
      <c r="AQ73" s="1" t="s">
        <v>74</v>
      </c>
      <c r="AR73" s="1" t="s">
        <v>74</v>
      </c>
      <c r="AS73" s="1" t="s">
        <v>74</v>
      </c>
      <c r="AT73" s="1" t="s">
        <v>709</v>
      </c>
      <c r="AU73" s="1">
        <v>2020.0</v>
      </c>
      <c r="AV73" s="1">
        <v>10.0</v>
      </c>
      <c r="AW73" s="1">
        <v>1.0</v>
      </c>
      <c r="AX73" s="1" t="s">
        <v>74</v>
      </c>
      <c r="AY73" s="1" t="s">
        <v>74</v>
      </c>
      <c r="AZ73" s="1" t="s">
        <v>74</v>
      </c>
      <c r="BA73" s="1" t="s">
        <v>74</v>
      </c>
      <c r="BB73" s="1" t="s">
        <v>74</v>
      </c>
      <c r="BC73" s="1" t="s">
        <v>74</v>
      </c>
      <c r="BD73" s="1">
        <v>6377.0</v>
      </c>
      <c r="BE73" s="1" t="s">
        <v>710</v>
      </c>
      <c r="BF73" s="2" t="str">
        <f>HYPERLINK("http://dx.doi.org/10.1038/s41598-020-63512-8","http://dx.doi.org/10.1038/s41598-020-63512-8")</f>
        <v>http://dx.doi.org/10.1038/s41598-020-63512-8</v>
      </c>
      <c r="BG73" s="1" t="s">
        <v>74</v>
      </c>
      <c r="BH73" s="1" t="s">
        <v>74</v>
      </c>
      <c r="BI73" s="1" t="s">
        <v>74</v>
      </c>
      <c r="BJ73" s="1" t="s">
        <v>74</v>
      </c>
      <c r="BK73" s="1" t="s">
        <v>74</v>
      </c>
      <c r="BL73" s="1" t="s">
        <v>74</v>
      </c>
      <c r="BM73" s="1" t="s">
        <v>74</v>
      </c>
      <c r="BN73" s="1">
        <v>3.2286473E7</v>
      </c>
      <c r="BO73" s="1" t="s">
        <v>74</v>
      </c>
      <c r="BP73" s="1" t="s">
        <v>74</v>
      </c>
      <c r="BQ73" s="1" t="s">
        <v>74</v>
      </c>
      <c r="BR73" s="1" t="s">
        <v>74</v>
      </c>
      <c r="BS73" s="1" t="s">
        <v>711</v>
      </c>
      <c r="BT73" s="1" t="str">
        <f>HYPERLINK("https%3A%2F%2Fwww.webofscience.com%2Fwos%2Fwoscc%2Ffull-record%2FWOS:000562162800055","View Full Record in Web of Science")</f>
        <v>View Full Record in Web of Science</v>
      </c>
    </row>
    <row r="74" ht="12.75" customHeight="1">
      <c r="A74" s="1" t="s">
        <v>72</v>
      </c>
      <c r="B74" s="1" t="s">
        <v>712</v>
      </c>
      <c r="C74" s="1" t="s">
        <v>74</v>
      </c>
      <c r="D74" s="1" t="s">
        <v>74</v>
      </c>
      <c r="E74" s="1" t="s">
        <v>74</v>
      </c>
      <c r="F74" s="1" t="s">
        <v>713</v>
      </c>
      <c r="G74" s="1" t="s">
        <v>74</v>
      </c>
      <c r="H74" s="1" t="s">
        <v>74</v>
      </c>
      <c r="I74" s="1" t="s">
        <v>714</v>
      </c>
      <c r="J74" s="1" t="s">
        <v>715</v>
      </c>
      <c r="K74" s="1" t="s">
        <v>74</v>
      </c>
      <c r="L74" s="1" t="s">
        <v>74</v>
      </c>
      <c r="M74" s="1" t="s">
        <v>74</v>
      </c>
      <c r="N74" s="1" t="s">
        <v>74</v>
      </c>
      <c r="O74" s="1" t="s">
        <v>74</v>
      </c>
      <c r="P74" s="1" t="s">
        <v>74</v>
      </c>
      <c r="Q74" s="1" t="s">
        <v>74</v>
      </c>
      <c r="R74" s="1" t="s">
        <v>74</v>
      </c>
      <c r="S74" s="1" t="s">
        <v>74</v>
      </c>
      <c r="T74" s="1" t="s">
        <v>74</v>
      </c>
      <c r="U74" s="1" t="s">
        <v>74</v>
      </c>
      <c r="V74" s="1" t="s">
        <v>74</v>
      </c>
      <c r="W74" s="1" t="s">
        <v>74</v>
      </c>
      <c r="X74" s="1" t="s">
        <v>74</v>
      </c>
      <c r="Y74" s="1" t="s">
        <v>74</v>
      </c>
      <c r="Z74" s="1" t="s">
        <v>74</v>
      </c>
      <c r="AA74" s="1" t="s">
        <v>74</v>
      </c>
      <c r="AB74" s="1" t="s">
        <v>74</v>
      </c>
      <c r="AC74" s="1" t="s">
        <v>74</v>
      </c>
      <c r="AD74" s="1" t="s">
        <v>74</v>
      </c>
      <c r="AE74" s="1" t="s">
        <v>74</v>
      </c>
      <c r="AF74" s="1" t="s">
        <v>74</v>
      </c>
      <c r="AG74" s="1" t="s">
        <v>74</v>
      </c>
      <c r="AH74" s="1" t="s">
        <v>74</v>
      </c>
      <c r="AI74" s="1" t="s">
        <v>74</v>
      </c>
      <c r="AJ74" s="1" t="s">
        <v>74</v>
      </c>
      <c r="AK74" s="1" t="s">
        <v>74</v>
      </c>
      <c r="AL74" s="1" t="s">
        <v>74</v>
      </c>
      <c r="AM74" s="1" t="s">
        <v>74</v>
      </c>
      <c r="AN74" s="1" t="s">
        <v>74</v>
      </c>
      <c r="AO74" s="1" t="s">
        <v>716</v>
      </c>
      <c r="AP74" s="1" t="s">
        <v>717</v>
      </c>
      <c r="AQ74" s="1" t="s">
        <v>74</v>
      </c>
      <c r="AR74" s="1" t="s">
        <v>74</v>
      </c>
      <c r="AS74" s="1" t="s">
        <v>74</v>
      </c>
      <c r="AT74" s="1" t="s">
        <v>157</v>
      </c>
      <c r="AU74" s="1">
        <v>2014.0</v>
      </c>
      <c r="AV74" s="1">
        <v>275.0</v>
      </c>
      <c r="AW74" s="1">
        <v>3.0</v>
      </c>
      <c r="AX74" s="1" t="s">
        <v>74</v>
      </c>
      <c r="AY74" s="1" t="s">
        <v>74</v>
      </c>
      <c r="AZ74" s="1" t="s">
        <v>74</v>
      </c>
      <c r="BA74" s="1" t="s">
        <v>74</v>
      </c>
      <c r="BB74" s="1">
        <v>284.0</v>
      </c>
      <c r="BC74" s="1">
        <v>295.0</v>
      </c>
      <c r="BD74" s="1" t="s">
        <v>74</v>
      </c>
      <c r="BE74" s="1" t="s">
        <v>718</v>
      </c>
      <c r="BF74" s="2" t="str">
        <f>HYPERLINK("http://dx.doi.org/10.1111/joim.12168","http://dx.doi.org/10.1111/joim.12168")</f>
        <v>http://dx.doi.org/10.1111/joim.12168</v>
      </c>
      <c r="BG74" s="1" t="s">
        <v>74</v>
      </c>
      <c r="BH74" s="1" t="s">
        <v>74</v>
      </c>
      <c r="BI74" s="1" t="s">
        <v>74</v>
      </c>
      <c r="BJ74" s="1" t="s">
        <v>74</v>
      </c>
      <c r="BK74" s="1" t="s">
        <v>74</v>
      </c>
      <c r="BL74" s="1" t="s">
        <v>74</v>
      </c>
      <c r="BM74" s="1" t="s">
        <v>74</v>
      </c>
      <c r="BN74" s="1">
        <v>2.4605809E7</v>
      </c>
      <c r="BO74" s="1" t="s">
        <v>74</v>
      </c>
      <c r="BP74" s="1" t="s">
        <v>74</v>
      </c>
      <c r="BQ74" s="1" t="s">
        <v>74</v>
      </c>
      <c r="BR74" s="1" t="s">
        <v>74</v>
      </c>
      <c r="BS74" s="1" t="s">
        <v>719</v>
      </c>
      <c r="BT74" s="1" t="str">
        <f>HYPERLINK("https%3A%2F%2Fwww.webofscience.com%2Fwos%2Fwoscc%2Ffull-record%2FWOS:000332446200006","View Full Record in Web of Science")</f>
        <v>View Full Record in Web of Science</v>
      </c>
    </row>
    <row r="75" ht="12.75" customHeight="1">
      <c r="A75" s="1" t="s">
        <v>72</v>
      </c>
      <c r="B75" s="1" t="s">
        <v>720</v>
      </c>
      <c r="C75" s="1" t="s">
        <v>74</v>
      </c>
      <c r="D75" s="1" t="s">
        <v>74</v>
      </c>
      <c r="E75" s="1" t="s">
        <v>74</v>
      </c>
      <c r="F75" s="1" t="s">
        <v>721</v>
      </c>
      <c r="G75" s="1" t="s">
        <v>74</v>
      </c>
      <c r="H75" s="1" t="s">
        <v>74</v>
      </c>
      <c r="I75" s="1" t="s">
        <v>722</v>
      </c>
      <c r="J75" s="1" t="s">
        <v>723</v>
      </c>
      <c r="K75" s="1" t="s">
        <v>74</v>
      </c>
      <c r="L75" s="1" t="s">
        <v>74</v>
      </c>
      <c r="M75" s="1" t="s">
        <v>74</v>
      </c>
      <c r="N75" s="1" t="s">
        <v>74</v>
      </c>
      <c r="O75" s="1" t="s">
        <v>74</v>
      </c>
      <c r="P75" s="1" t="s">
        <v>74</v>
      </c>
      <c r="Q75" s="1" t="s">
        <v>74</v>
      </c>
      <c r="R75" s="1" t="s">
        <v>74</v>
      </c>
      <c r="S75" s="1" t="s">
        <v>74</v>
      </c>
      <c r="T75" s="1" t="s">
        <v>74</v>
      </c>
      <c r="U75" s="1" t="s">
        <v>74</v>
      </c>
      <c r="V75" s="1" t="s">
        <v>74</v>
      </c>
      <c r="W75" s="1" t="s">
        <v>74</v>
      </c>
      <c r="X75" s="1" t="s">
        <v>74</v>
      </c>
      <c r="Y75" s="1" t="s">
        <v>74</v>
      </c>
      <c r="Z75" s="1" t="s">
        <v>74</v>
      </c>
      <c r="AA75" s="1" t="s">
        <v>724</v>
      </c>
      <c r="AB75" s="1" t="s">
        <v>725</v>
      </c>
      <c r="AC75" s="1" t="s">
        <v>74</v>
      </c>
      <c r="AD75" s="1" t="s">
        <v>74</v>
      </c>
      <c r="AE75" s="1" t="s">
        <v>74</v>
      </c>
      <c r="AF75" s="1" t="s">
        <v>74</v>
      </c>
      <c r="AG75" s="1" t="s">
        <v>74</v>
      </c>
      <c r="AH75" s="1" t="s">
        <v>74</v>
      </c>
      <c r="AI75" s="1" t="s">
        <v>74</v>
      </c>
      <c r="AJ75" s="1" t="s">
        <v>74</v>
      </c>
      <c r="AK75" s="1" t="s">
        <v>74</v>
      </c>
      <c r="AL75" s="1" t="s">
        <v>74</v>
      </c>
      <c r="AM75" s="1" t="s">
        <v>74</v>
      </c>
      <c r="AN75" s="1" t="s">
        <v>74</v>
      </c>
      <c r="AO75" s="1" t="s">
        <v>726</v>
      </c>
      <c r="AP75" s="1" t="s">
        <v>727</v>
      </c>
      <c r="AQ75" s="1" t="s">
        <v>74</v>
      </c>
      <c r="AR75" s="1" t="s">
        <v>74</v>
      </c>
      <c r="AS75" s="1" t="s">
        <v>74</v>
      </c>
      <c r="AT75" s="1" t="s">
        <v>298</v>
      </c>
      <c r="AU75" s="1">
        <v>2012.0</v>
      </c>
      <c r="AV75" s="1">
        <v>18.0</v>
      </c>
      <c r="AW75" s="1">
        <v>7.0</v>
      </c>
      <c r="AX75" s="1" t="s">
        <v>74</v>
      </c>
      <c r="AY75" s="1" t="s">
        <v>74</v>
      </c>
      <c r="AZ75" s="1" t="s">
        <v>74</v>
      </c>
      <c r="BA75" s="1" t="s">
        <v>74</v>
      </c>
      <c r="BB75" s="1">
        <v>517.0</v>
      </c>
      <c r="BC75" s="1">
        <v>523.0</v>
      </c>
      <c r="BD75" s="1" t="s">
        <v>74</v>
      </c>
      <c r="BE75" s="1" t="s">
        <v>728</v>
      </c>
      <c r="BF75" s="2" t="str">
        <f>HYPERLINK("http://dx.doi.org/10.1111/j.1755-5949.2012.00317.x","http://dx.doi.org/10.1111/j.1755-5949.2012.00317.x")</f>
        <v>http://dx.doi.org/10.1111/j.1755-5949.2012.00317.x</v>
      </c>
      <c r="BG75" s="1" t="s">
        <v>74</v>
      </c>
      <c r="BH75" s="1" t="s">
        <v>74</v>
      </c>
      <c r="BI75" s="1" t="s">
        <v>74</v>
      </c>
      <c r="BJ75" s="1" t="s">
        <v>74</v>
      </c>
      <c r="BK75" s="1" t="s">
        <v>74</v>
      </c>
      <c r="BL75" s="1" t="s">
        <v>74</v>
      </c>
      <c r="BM75" s="1" t="s">
        <v>74</v>
      </c>
      <c r="BN75" s="1">
        <v>2.2530628E7</v>
      </c>
      <c r="BO75" s="1" t="s">
        <v>74</v>
      </c>
      <c r="BP75" s="1" t="s">
        <v>74</v>
      </c>
      <c r="BQ75" s="1" t="s">
        <v>74</v>
      </c>
      <c r="BR75" s="1" t="s">
        <v>74</v>
      </c>
      <c r="BS75" s="1" t="s">
        <v>729</v>
      </c>
      <c r="BT75" s="1" t="str">
        <f>HYPERLINK("https%3A%2F%2Fwww.webofscience.com%2Fwos%2Fwoscc%2Ffull-record%2FWOS:000305942600001","View Full Record in Web of Science")</f>
        <v>View Full Record in Web of Science</v>
      </c>
    </row>
    <row r="76" ht="12.75" customHeight="1">
      <c r="A76" s="1" t="s">
        <v>72</v>
      </c>
      <c r="B76" s="1" t="s">
        <v>730</v>
      </c>
      <c r="C76" s="1" t="s">
        <v>74</v>
      </c>
      <c r="D76" s="1" t="s">
        <v>74</v>
      </c>
      <c r="E76" s="1" t="s">
        <v>74</v>
      </c>
      <c r="F76" s="1" t="s">
        <v>731</v>
      </c>
      <c r="G76" s="1" t="s">
        <v>74</v>
      </c>
      <c r="H76" s="1" t="s">
        <v>74</v>
      </c>
      <c r="I76" s="1" t="s">
        <v>732</v>
      </c>
      <c r="J76" s="1" t="s">
        <v>114</v>
      </c>
      <c r="K76" s="1" t="s">
        <v>74</v>
      </c>
      <c r="L76" s="1" t="s">
        <v>74</v>
      </c>
      <c r="M76" s="1" t="s">
        <v>74</v>
      </c>
      <c r="N76" s="1" t="s">
        <v>74</v>
      </c>
      <c r="O76" s="1" t="s">
        <v>74</v>
      </c>
      <c r="P76" s="1" t="s">
        <v>74</v>
      </c>
      <c r="Q76" s="1" t="s">
        <v>74</v>
      </c>
      <c r="R76" s="1" t="s">
        <v>74</v>
      </c>
      <c r="S76" s="1" t="s">
        <v>74</v>
      </c>
      <c r="T76" s="1" t="s">
        <v>74</v>
      </c>
      <c r="U76" s="1" t="s">
        <v>74</v>
      </c>
      <c r="V76" s="1" t="s">
        <v>74</v>
      </c>
      <c r="W76" s="1" t="s">
        <v>74</v>
      </c>
      <c r="X76" s="1" t="s">
        <v>74</v>
      </c>
      <c r="Y76" s="1" t="s">
        <v>74</v>
      </c>
      <c r="Z76" s="1" t="s">
        <v>74</v>
      </c>
      <c r="AA76" s="1" t="s">
        <v>733</v>
      </c>
      <c r="AB76" s="1" t="s">
        <v>74</v>
      </c>
      <c r="AC76" s="1" t="s">
        <v>74</v>
      </c>
      <c r="AD76" s="1" t="s">
        <v>74</v>
      </c>
      <c r="AE76" s="1" t="s">
        <v>74</v>
      </c>
      <c r="AF76" s="1" t="s">
        <v>74</v>
      </c>
      <c r="AG76" s="1" t="s">
        <v>74</v>
      </c>
      <c r="AH76" s="1" t="s">
        <v>74</v>
      </c>
      <c r="AI76" s="1" t="s">
        <v>74</v>
      </c>
      <c r="AJ76" s="1" t="s">
        <v>74</v>
      </c>
      <c r="AK76" s="1" t="s">
        <v>74</v>
      </c>
      <c r="AL76" s="1" t="s">
        <v>74</v>
      </c>
      <c r="AM76" s="1" t="s">
        <v>74</v>
      </c>
      <c r="AN76" s="1" t="s">
        <v>74</v>
      </c>
      <c r="AO76" s="1" t="s">
        <v>116</v>
      </c>
      <c r="AP76" s="1" t="s">
        <v>74</v>
      </c>
      <c r="AQ76" s="1" t="s">
        <v>74</v>
      </c>
      <c r="AR76" s="1" t="s">
        <v>74</v>
      </c>
      <c r="AS76" s="1" t="s">
        <v>74</v>
      </c>
      <c r="AT76" s="1" t="s">
        <v>343</v>
      </c>
      <c r="AU76" s="1">
        <v>2012.0</v>
      </c>
      <c r="AV76" s="1">
        <v>121.0</v>
      </c>
      <c r="AW76" s="1">
        <v>2.0</v>
      </c>
      <c r="AX76" s="1" t="s">
        <v>74</v>
      </c>
      <c r="AY76" s="1" t="s">
        <v>74</v>
      </c>
      <c r="AZ76" s="1" t="s">
        <v>74</v>
      </c>
      <c r="BA76" s="1" t="s">
        <v>74</v>
      </c>
      <c r="BB76" s="1">
        <v>277.0</v>
      </c>
      <c r="BC76" s="1">
        <v>286.0</v>
      </c>
      <c r="BD76" s="1" t="s">
        <v>74</v>
      </c>
      <c r="BE76" s="1" t="s">
        <v>734</v>
      </c>
      <c r="BF76" s="2" t="str">
        <f>HYPERLINK("http://dx.doi.org/10.1111/j.1471-4159.2011.07560.x","http://dx.doi.org/10.1111/j.1471-4159.2011.07560.x")</f>
        <v>http://dx.doi.org/10.1111/j.1471-4159.2011.07560.x</v>
      </c>
      <c r="BG76" s="1" t="s">
        <v>74</v>
      </c>
      <c r="BH76" s="1" t="s">
        <v>74</v>
      </c>
      <c r="BI76" s="1" t="s">
        <v>74</v>
      </c>
      <c r="BJ76" s="1" t="s">
        <v>74</v>
      </c>
      <c r="BK76" s="1" t="s">
        <v>74</v>
      </c>
      <c r="BL76" s="1" t="s">
        <v>74</v>
      </c>
      <c r="BM76" s="1" t="s">
        <v>74</v>
      </c>
      <c r="BN76" s="1">
        <v>2.2035227E7</v>
      </c>
      <c r="BO76" s="1" t="s">
        <v>74</v>
      </c>
      <c r="BP76" s="1" t="s">
        <v>74</v>
      </c>
      <c r="BQ76" s="1" t="s">
        <v>74</v>
      </c>
      <c r="BR76" s="1" t="s">
        <v>74</v>
      </c>
      <c r="BS76" s="1" t="s">
        <v>735</v>
      </c>
      <c r="BT76" s="1" t="str">
        <f>HYPERLINK("https%3A%2F%2Fwww.webofscience.com%2Fwos%2Fwoscc%2Ffull-record%2FWOS:000302536100010","View Full Record in Web of Science")</f>
        <v>View Full Record in Web of Science</v>
      </c>
    </row>
    <row r="77" ht="12.75" customHeight="1">
      <c r="A77" s="1" t="s">
        <v>72</v>
      </c>
      <c r="B77" s="1" t="s">
        <v>736</v>
      </c>
      <c r="C77" s="1" t="s">
        <v>74</v>
      </c>
      <c r="D77" s="1" t="s">
        <v>74</v>
      </c>
      <c r="E77" s="1" t="s">
        <v>74</v>
      </c>
      <c r="F77" s="1" t="s">
        <v>737</v>
      </c>
      <c r="G77" s="1" t="s">
        <v>74</v>
      </c>
      <c r="H77" s="1" t="s">
        <v>738</v>
      </c>
      <c r="I77" s="1" t="s">
        <v>739</v>
      </c>
      <c r="J77" s="1" t="s">
        <v>740</v>
      </c>
      <c r="K77" s="1" t="s">
        <v>74</v>
      </c>
      <c r="L77" s="1" t="s">
        <v>74</v>
      </c>
      <c r="M77" s="1" t="s">
        <v>74</v>
      </c>
      <c r="N77" s="1" t="s">
        <v>74</v>
      </c>
      <c r="O77" s="1" t="s">
        <v>74</v>
      </c>
      <c r="P77" s="1" t="s">
        <v>74</v>
      </c>
      <c r="Q77" s="1" t="s">
        <v>74</v>
      </c>
      <c r="R77" s="1" t="s">
        <v>74</v>
      </c>
      <c r="S77" s="1" t="s">
        <v>74</v>
      </c>
      <c r="T77" s="1" t="s">
        <v>74</v>
      </c>
      <c r="U77" s="1" t="s">
        <v>74</v>
      </c>
      <c r="V77" s="1" t="s">
        <v>74</v>
      </c>
      <c r="W77" s="1" t="s">
        <v>74</v>
      </c>
      <c r="X77" s="1" t="s">
        <v>74</v>
      </c>
      <c r="Y77" s="1" t="s">
        <v>74</v>
      </c>
      <c r="Z77" s="1" t="s">
        <v>74</v>
      </c>
      <c r="AA77" s="1" t="s">
        <v>741</v>
      </c>
      <c r="AB77" s="1" t="s">
        <v>742</v>
      </c>
      <c r="AC77" s="1" t="s">
        <v>74</v>
      </c>
      <c r="AD77" s="1" t="s">
        <v>74</v>
      </c>
      <c r="AE77" s="1" t="s">
        <v>74</v>
      </c>
      <c r="AF77" s="1" t="s">
        <v>74</v>
      </c>
      <c r="AG77" s="1" t="s">
        <v>74</v>
      </c>
      <c r="AH77" s="1" t="s">
        <v>74</v>
      </c>
      <c r="AI77" s="1" t="s">
        <v>74</v>
      </c>
      <c r="AJ77" s="1" t="s">
        <v>74</v>
      </c>
      <c r="AK77" s="1" t="s">
        <v>74</v>
      </c>
      <c r="AL77" s="1" t="s">
        <v>74</v>
      </c>
      <c r="AM77" s="1" t="s">
        <v>74</v>
      </c>
      <c r="AN77" s="1" t="s">
        <v>74</v>
      </c>
      <c r="AO77" s="1" t="s">
        <v>743</v>
      </c>
      <c r="AP77" s="1" t="s">
        <v>744</v>
      </c>
      <c r="AQ77" s="1" t="s">
        <v>74</v>
      </c>
      <c r="AR77" s="1" t="s">
        <v>74</v>
      </c>
      <c r="AS77" s="1" t="s">
        <v>74</v>
      </c>
      <c r="AT77" s="1" t="s">
        <v>343</v>
      </c>
      <c r="AU77" s="1">
        <v>2012.0</v>
      </c>
      <c r="AV77" s="1">
        <v>4.0</v>
      </c>
      <c r="AW77" s="1">
        <v>4.0</v>
      </c>
      <c r="AX77" s="1" t="s">
        <v>74</v>
      </c>
      <c r="AY77" s="1" t="s">
        <v>74</v>
      </c>
      <c r="AZ77" s="1" t="s">
        <v>74</v>
      </c>
      <c r="BA77" s="1" t="s">
        <v>74</v>
      </c>
      <c r="BB77" s="1">
        <v>344.0</v>
      </c>
      <c r="BC77" s="1">
        <v>352.0</v>
      </c>
      <c r="BD77" s="1" t="s">
        <v>74</v>
      </c>
      <c r="BE77" s="1" t="s">
        <v>745</v>
      </c>
      <c r="BF77" s="2" t="str">
        <f>HYPERLINK("http://dx.doi.org/10.1002/emmm.201200214","http://dx.doi.org/10.1002/emmm.201200214")</f>
        <v>http://dx.doi.org/10.1002/emmm.201200214</v>
      </c>
      <c r="BG77" s="1" t="s">
        <v>74</v>
      </c>
      <c r="BH77" s="1" t="s">
        <v>74</v>
      </c>
      <c r="BI77" s="1" t="s">
        <v>74</v>
      </c>
      <c r="BJ77" s="1" t="s">
        <v>74</v>
      </c>
      <c r="BK77" s="1" t="s">
        <v>74</v>
      </c>
      <c r="BL77" s="1" t="s">
        <v>74</v>
      </c>
      <c r="BM77" s="1" t="s">
        <v>74</v>
      </c>
      <c r="BN77" s="1">
        <v>2.2354516E7</v>
      </c>
      <c r="BO77" s="1" t="s">
        <v>74</v>
      </c>
      <c r="BP77" s="1" t="s">
        <v>74</v>
      </c>
      <c r="BQ77" s="1" t="s">
        <v>74</v>
      </c>
      <c r="BR77" s="1" t="s">
        <v>74</v>
      </c>
      <c r="BS77" s="1" t="s">
        <v>746</v>
      </c>
      <c r="BT77" s="1" t="str">
        <f>HYPERLINK("https%3A%2F%2Fwww.webofscience.com%2Fwos%2Fwoscc%2Ffull-record%2FWOS:000302362600008","View Full Record in Web of Science")</f>
        <v>View Full Record in Web of Science</v>
      </c>
    </row>
    <row r="78" ht="12.75" customHeight="1">
      <c r="A78" s="1" t="s">
        <v>72</v>
      </c>
      <c r="B78" s="1" t="s">
        <v>747</v>
      </c>
      <c r="C78" s="1" t="s">
        <v>74</v>
      </c>
      <c r="D78" s="1" t="s">
        <v>74</v>
      </c>
      <c r="E78" s="1" t="s">
        <v>74</v>
      </c>
      <c r="F78" s="1" t="s">
        <v>748</v>
      </c>
      <c r="G78" s="1" t="s">
        <v>74</v>
      </c>
      <c r="H78" s="1" t="s">
        <v>74</v>
      </c>
      <c r="I78" s="1" t="s">
        <v>749</v>
      </c>
      <c r="J78" s="1" t="s">
        <v>750</v>
      </c>
      <c r="K78" s="1" t="s">
        <v>74</v>
      </c>
      <c r="L78" s="1" t="s">
        <v>74</v>
      </c>
      <c r="M78" s="1" t="s">
        <v>74</v>
      </c>
      <c r="N78" s="1" t="s">
        <v>74</v>
      </c>
      <c r="O78" s="1" t="s">
        <v>74</v>
      </c>
      <c r="P78" s="1" t="s">
        <v>74</v>
      </c>
      <c r="Q78" s="1" t="s">
        <v>74</v>
      </c>
      <c r="R78" s="1" t="s">
        <v>74</v>
      </c>
      <c r="S78" s="1" t="s">
        <v>74</v>
      </c>
      <c r="T78" s="1" t="s">
        <v>74</v>
      </c>
      <c r="U78" s="1" t="s">
        <v>74</v>
      </c>
      <c r="V78" s="1" t="s">
        <v>74</v>
      </c>
      <c r="W78" s="1" t="s">
        <v>74</v>
      </c>
      <c r="X78" s="1" t="s">
        <v>74</v>
      </c>
      <c r="Y78" s="1" t="s">
        <v>74</v>
      </c>
      <c r="Z78" s="1" t="s">
        <v>74</v>
      </c>
      <c r="AA78" s="1" t="s">
        <v>74</v>
      </c>
      <c r="AB78" s="1" t="s">
        <v>751</v>
      </c>
      <c r="AC78" s="1" t="s">
        <v>74</v>
      </c>
      <c r="AD78" s="1" t="s">
        <v>74</v>
      </c>
      <c r="AE78" s="1" t="s">
        <v>74</v>
      </c>
      <c r="AF78" s="1" t="s">
        <v>74</v>
      </c>
      <c r="AG78" s="1" t="s">
        <v>74</v>
      </c>
      <c r="AH78" s="1" t="s">
        <v>74</v>
      </c>
      <c r="AI78" s="1" t="s">
        <v>74</v>
      </c>
      <c r="AJ78" s="1" t="s">
        <v>74</v>
      </c>
      <c r="AK78" s="1" t="s">
        <v>74</v>
      </c>
      <c r="AL78" s="1" t="s">
        <v>74</v>
      </c>
      <c r="AM78" s="1" t="s">
        <v>74</v>
      </c>
      <c r="AN78" s="1" t="s">
        <v>74</v>
      </c>
      <c r="AO78" s="1" t="s">
        <v>752</v>
      </c>
      <c r="AP78" s="1" t="s">
        <v>753</v>
      </c>
      <c r="AQ78" s="1" t="s">
        <v>74</v>
      </c>
      <c r="AR78" s="1" t="s">
        <v>74</v>
      </c>
      <c r="AS78" s="1" t="s">
        <v>74</v>
      </c>
      <c r="AT78" s="1" t="s">
        <v>288</v>
      </c>
      <c r="AU78" s="1">
        <v>2016.0</v>
      </c>
      <c r="AV78" s="1">
        <v>26.0</v>
      </c>
      <c r="AW78" s="1">
        <v>12.0</v>
      </c>
      <c r="AX78" s="1" t="s">
        <v>74</v>
      </c>
      <c r="AY78" s="1" t="s">
        <v>74</v>
      </c>
      <c r="AZ78" s="1" t="s">
        <v>74</v>
      </c>
      <c r="BA78" s="1" t="s">
        <v>74</v>
      </c>
      <c r="BB78" s="1">
        <v>1655.0</v>
      </c>
      <c r="BC78" s="1">
        <v>1665.0</v>
      </c>
      <c r="BD78" s="1" t="s">
        <v>74</v>
      </c>
      <c r="BE78" s="1" t="s">
        <v>754</v>
      </c>
      <c r="BF78" s="2" t="str">
        <f>HYPERLINK("http://dx.doi.org/10.1002/hipo.22667","http://dx.doi.org/10.1002/hipo.22667")</f>
        <v>http://dx.doi.org/10.1002/hipo.22667</v>
      </c>
      <c r="BG78" s="1" t="s">
        <v>74</v>
      </c>
      <c r="BH78" s="1" t="s">
        <v>74</v>
      </c>
      <c r="BI78" s="1" t="s">
        <v>74</v>
      </c>
      <c r="BJ78" s="1" t="s">
        <v>74</v>
      </c>
      <c r="BK78" s="1" t="s">
        <v>74</v>
      </c>
      <c r="BL78" s="1" t="s">
        <v>74</v>
      </c>
      <c r="BM78" s="1" t="s">
        <v>74</v>
      </c>
      <c r="BN78" s="1">
        <v>2.7701797E7</v>
      </c>
      <c r="BO78" s="1" t="s">
        <v>74</v>
      </c>
      <c r="BP78" s="1" t="s">
        <v>74</v>
      </c>
      <c r="BQ78" s="1" t="s">
        <v>74</v>
      </c>
      <c r="BR78" s="1" t="s">
        <v>74</v>
      </c>
      <c r="BS78" s="1" t="s">
        <v>755</v>
      </c>
      <c r="BT78" s="1" t="str">
        <f>HYPERLINK("https%3A%2F%2Fwww.webofscience.com%2Fwos%2Fwoscc%2Ffull-record%2FWOS:000388501300016","View Full Record in Web of Science")</f>
        <v>View Full Record in Web of Science</v>
      </c>
    </row>
    <row r="79" ht="12.75" customHeight="1">
      <c r="A79" s="1" t="s">
        <v>72</v>
      </c>
      <c r="B79" s="1" t="s">
        <v>756</v>
      </c>
      <c r="C79" s="1" t="s">
        <v>74</v>
      </c>
      <c r="D79" s="1" t="s">
        <v>74</v>
      </c>
      <c r="E79" s="1" t="s">
        <v>74</v>
      </c>
      <c r="F79" s="1" t="s">
        <v>757</v>
      </c>
      <c r="G79" s="1" t="s">
        <v>74</v>
      </c>
      <c r="H79" s="1" t="s">
        <v>74</v>
      </c>
      <c r="I79" s="1" t="s">
        <v>758</v>
      </c>
      <c r="J79" s="1" t="s">
        <v>759</v>
      </c>
      <c r="K79" s="1" t="s">
        <v>74</v>
      </c>
      <c r="L79" s="1" t="s">
        <v>74</v>
      </c>
      <c r="M79" s="1" t="s">
        <v>74</v>
      </c>
      <c r="N79" s="1" t="s">
        <v>74</v>
      </c>
      <c r="O79" s="1" t="s">
        <v>74</v>
      </c>
      <c r="P79" s="1" t="s">
        <v>74</v>
      </c>
      <c r="Q79" s="1" t="s">
        <v>74</v>
      </c>
      <c r="R79" s="1" t="s">
        <v>74</v>
      </c>
      <c r="S79" s="1" t="s">
        <v>74</v>
      </c>
      <c r="T79" s="1" t="s">
        <v>74</v>
      </c>
      <c r="U79" s="1" t="s">
        <v>74</v>
      </c>
      <c r="V79" s="1" t="s">
        <v>74</v>
      </c>
      <c r="W79" s="1" t="s">
        <v>74</v>
      </c>
      <c r="X79" s="1" t="s">
        <v>74</v>
      </c>
      <c r="Y79" s="1" t="s">
        <v>74</v>
      </c>
      <c r="Z79" s="1" t="s">
        <v>74</v>
      </c>
      <c r="AA79" s="1" t="s">
        <v>760</v>
      </c>
      <c r="AB79" s="1" t="s">
        <v>761</v>
      </c>
      <c r="AC79" s="1" t="s">
        <v>74</v>
      </c>
      <c r="AD79" s="1" t="s">
        <v>74</v>
      </c>
      <c r="AE79" s="1" t="s">
        <v>74</v>
      </c>
      <c r="AF79" s="1" t="s">
        <v>74</v>
      </c>
      <c r="AG79" s="1" t="s">
        <v>74</v>
      </c>
      <c r="AH79" s="1" t="s">
        <v>74</v>
      </c>
      <c r="AI79" s="1" t="s">
        <v>74</v>
      </c>
      <c r="AJ79" s="1" t="s">
        <v>74</v>
      </c>
      <c r="AK79" s="1" t="s">
        <v>74</v>
      </c>
      <c r="AL79" s="1" t="s">
        <v>74</v>
      </c>
      <c r="AM79" s="1" t="s">
        <v>74</v>
      </c>
      <c r="AN79" s="1" t="s">
        <v>74</v>
      </c>
      <c r="AO79" s="1" t="s">
        <v>762</v>
      </c>
      <c r="AP79" s="1" t="s">
        <v>763</v>
      </c>
      <c r="AQ79" s="1" t="s">
        <v>74</v>
      </c>
      <c r="AR79" s="1" t="s">
        <v>74</v>
      </c>
      <c r="AS79" s="1" t="s">
        <v>74</v>
      </c>
      <c r="AT79" s="1" t="s">
        <v>168</v>
      </c>
      <c r="AU79" s="1">
        <v>2012.0</v>
      </c>
      <c r="AV79" s="1">
        <v>13.0</v>
      </c>
      <c r="AW79" s="1">
        <v>5.0</v>
      </c>
      <c r="AX79" s="1" t="s">
        <v>74</v>
      </c>
      <c r="AY79" s="1" t="s">
        <v>74</v>
      </c>
      <c r="AZ79" s="1" t="s">
        <v>74</v>
      </c>
      <c r="BA79" s="1" t="s">
        <v>74</v>
      </c>
      <c r="BB79" s="1">
        <v>681.0</v>
      </c>
      <c r="BC79" s="1">
        <v>693.0</v>
      </c>
      <c r="BD79" s="1" t="s">
        <v>74</v>
      </c>
      <c r="BE79" s="1" t="s">
        <v>764</v>
      </c>
      <c r="BF79" s="2" t="str">
        <f>HYPERLINK("http://dx.doi.org/10.1111/j.1600-0854.2012.01340.x","http://dx.doi.org/10.1111/j.1600-0854.2012.01340.x")</f>
        <v>http://dx.doi.org/10.1111/j.1600-0854.2012.01340.x</v>
      </c>
      <c r="BG79" s="1" t="s">
        <v>74</v>
      </c>
      <c r="BH79" s="1" t="s">
        <v>74</v>
      </c>
      <c r="BI79" s="1" t="s">
        <v>74</v>
      </c>
      <c r="BJ79" s="1" t="s">
        <v>74</v>
      </c>
      <c r="BK79" s="1" t="s">
        <v>74</v>
      </c>
      <c r="BL79" s="1" t="s">
        <v>74</v>
      </c>
      <c r="BM79" s="1" t="s">
        <v>74</v>
      </c>
      <c r="BN79" s="1">
        <v>2.2309053E7</v>
      </c>
      <c r="BO79" s="1" t="s">
        <v>74</v>
      </c>
      <c r="BP79" s="1" t="s">
        <v>74</v>
      </c>
      <c r="BQ79" s="1" t="s">
        <v>74</v>
      </c>
      <c r="BR79" s="1" t="s">
        <v>74</v>
      </c>
      <c r="BS79" s="1" t="s">
        <v>765</v>
      </c>
      <c r="BT79" s="1" t="str">
        <f>HYPERLINK("https%3A%2F%2Fwww.webofscience.com%2Fwos%2Fwoscc%2Ffull-record%2FWOS:000302621300006","View Full Record in Web of Science")</f>
        <v>View Full Record in Web of Science</v>
      </c>
    </row>
    <row r="80" ht="12.75" customHeight="1">
      <c r="A80" s="1" t="s">
        <v>72</v>
      </c>
      <c r="B80" s="1" t="s">
        <v>766</v>
      </c>
      <c r="C80" s="1" t="s">
        <v>74</v>
      </c>
      <c r="D80" s="1" t="s">
        <v>74</v>
      </c>
      <c r="E80" s="1" t="s">
        <v>74</v>
      </c>
      <c r="F80" s="1" t="s">
        <v>767</v>
      </c>
      <c r="G80" s="1" t="s">
        <v>74</v>
      </c>
      <c r="H80" s="1" t="s">
        <v>74</v>
      </c>
      <c r="I80" s="1" t="s">
        <v>768</v>
      </c>
      <c r="J80" s="1" t="s">
        <v>249</v>
      </c>
      <c r="K80" s="1" t="s">
        <v>74</v>
      </c>
      <c r="L80" s="1" t="s">
        <v>74</v>
      </c>
      <c r="M80" s="1" t="s">
        <v>74</v>
      </c>
      <c r="N80" s="1" t="s">
        <v>74</v>
      </c>
      <c r="O80" s="1" t="s">
        <v>74</v>
      </c>
      <c r="P80" s="1" t="s">
        <v>74</v>
      </c>
      <c r="Q80" s="1" t="s">
        <v>74</v>
      </c>
      <c r="R80" s="1" t="s">
        <v>74</v>
      </c>
      <c r="S80" s="1" t="s">
        <v>74</v>
      </c>
      <c r="T80" s="1" t="s">
        <v>74</v>
      </c>
      <c r="U80" s="1" t="s">
        <v>74</v>
      </c>
      <c r="V80" s="1" t="s">
        <v>74</v>
      </c>
      <c r="W80" s="1" t="s">
        <v>74</v>
      </c>
      <c r="X80" s="1" t="s">
        <v>74</v>
      </c>
      <c r="Y80" s="1" t="s">
        <v>74</v>
      </c>
      <c r="Z80" s="1" t="s">
        <v>74</v>
      </c>
      <c r="AA80" s="1" t="s">
        <v>74</v>
      </c>
      <c r="AB80" s="1" t="s">
        <v>769</v>
      </c>
      <c r="AC80" s="1" t="s">
        <v>74</v>
      </c>
      <c r="AD80" s="1" t="s">
        <v>74</v>
      </c>
      <c r="AE80" s="1" t="s">
        <v>74</v>
      </c>
      <c r="AF80" s="1" t="s">
        <v>74</v>
      </c>
      <c r="AG80" s="1" t="s">
        <v>74</v>
      </c>
      <c r="AH80" s="1" t="s">
        <v>74</v>
      </c>
      <c r="AI80" s="1" t="s">
        <v>74</v>
      </c>
      <c r="AJ80" s="1" t="s">
        <v>74</v>
      </c>
      <c r="AK80" s="1" t="s">
        <v>74</v>
      </c>
      <c r="AL80" s="1" t="s">
        <v>74</v>
      </c>
      <c r="AM80" s="1" t="s">
        <v>74</v>
      </c>
      <c r="AN80" s="1" t="s">
        <v>74</v>
      </c>
      <c r="AO80" s="1" t="s">
        <v>252</v>
      </c>
      <c r="AP80" s="1" t="s">
        <v>253</v>
      </c>
      <c r="AQ80" s="1" t="s">
        <v>74</v>
      </c>
      <c r="AR80" s="1" t="s">
        <v>74</v>
      </c>
      <c r="AS80" s="1" t="s">
        <v>74</v>
      </c>
      <c r="AT80" s="1" t="s">
        <v>141</v>
      </c>
      <c r="AU80" s="1">
        <v>2021.0</v>
      </c>
      <c r="AV80" s="1">
        <v>46.0</v>
      </c>
      <c r="AW80" s="1">
        <v>12.0</v>
      </c>
      <c r="AX80" s="1" t="s">
        <v>74</v>
      </c>
      <c r="AY80" s="1" t="s">
        <v>74</v>
      </c>
      <c r="AZ80" s="1" t="s">
        <v>74</v>
      </c>
      <c r="BA80" s="1" t="s">
        <v>74</v>
      </c>
      <c r="BB80" s="1">
        <v>2170.0</v>
      </c>
      <c r="BC80" s="1">
        <v>2179.0</v>
      </c>
      <c r="BD80" s="1" t="s">
        <v>74</v>
      </c>
      <c r="BE80" s="1" t="s">
        <v>770</v>
      </c>
      <c r="BF80" s="2" t="str">
        <f>HYPERLINK("http://dx.doi.org/10.1038/s41386-021-01056-9","http://dx.doi.org/10.1038/s41386-021-01056-9")</f>
        <v>http://dx.doi.org/10.1038/s41386-021-01056-9</v>
      </c>
      <c r="BG80" s="1" t="s">
        <v>74</v>
      </c>
      <c r="BH80" s="1" t="s">
        <v>771</v>
      </c>
      <c r="BI80" s="1" t="s">
        <v>74</v>
      </c>
      <c r="BJ80" s="1" t="s">
        <v>74</v>
      </c>
      <c r="BK80" s="1" t="s">
        <v>74</v>
      </c>
      <c r="BL80" s="1" t="s">
        <v>74</v>
      </c>
      <c r="BM80" s="1" t="s">
        <v>74</v>
      </c>
      <c r="BN80" s="1">
        <v>3.4188184E7</v>
      </c>
      <c r="BO80" s="1" t="s">
        <v>74</v>
      </c>
      <c r="BP80" s="1" t="s">
        <v>74</v>
      </c>
      <c r="BQ80" s="1" t="s">
        <v>74</v>
      </c>
      <c r="BR80" s="1" t="s">
        <v>74</v>
      </c>
      <c r="BS80" s="1" t="s">
        <v>772</v>
      </c>
      <c r="BT80" s="1" t="str">
        <f>HYPERLINK("https%3A%2F%2Fwww.webofscience.com%2Fwos%2Fwoscc%2Ffull-record%2FWOS:000668056300005","View Full Record in Web of Science")</f>
        <v>View Full Record in Web of Science</v>
      </c>
    </row>
    <row r="81" ht="12.75" customHeight="1">
      <c r="A81" s="1" t="s">
        <v>72</v>
      </c>
      <c r="B81" s="1" t="s">
        <v>773</v>
      </c>
      <c r="C81" s="1" t="s">
        <v>74</v>
      </c>
      <c r="D81" s="1" t="s">
        <v>74</v>
      </c>
      <c r="E81" s="1" t="s">
        <v>74</v>
      </c>
      <c r="F81" s="1" t="s">
        <v>774</v>
      </c>
      <c r="G81" s="1" t="s">
        <v>74</v>
      </c>
      <c r="H81" s="1" t="s">
        <v>74</v>
      </c>
      <c r="I81" s="1" t="s">
        <v>775</v>
      </c>
      <c r="J81" s="1" t="s">
        <v>776</v>
      </c>
      <c r="K81" s="1" t="s">
        <v>74</v>
      </c>
      <c r="L81" s="1" t="s">
        <v>74</v>
      </c>
      <c r="M81" s="1" t="s">
        <v>74</v>
      </c>
      <c r="N81" s="1" t="s">
        <v>74</v>
      </c>
      <c r="O81" s="1" t="s">
        <v>74</v>
      </c>
      <c r="P81" s="1" t="s">
        <v>74</v>
      </c>
      <c r="Q81" s="1" t="s">
        <v>74</v>
      </c>
      <c r="R81" s="1" t="s">
        <v>74</v>
      </c>
      <c r="S81" s="1" t="s">
        <v>74</v>
      </c>
      <c r="T81" s="1" t="s">
        <v>74</v>
      </c>
      <c r="U81" s="1" t="s">
        <v>74</v>
      </c>
      <c r="V81" s="1" t="s">
        <v>74</v>
      </c>
      <c r="W81" s="1" t="s">
        <v>74</v>
      </c>
      <c r="X81" s="1" t="s">
        <v>74</v>
      </c>
      <c r="Y81" s="1" t="s">
        <v>74</v>
      </c>
      <c r="Z81" s="1" t="s">
        <v>74</v>
      </c>
      <c r="AA81" s="1" t="s">
        <v>777</v>
      </c>
      <c r="AB81" s="1" t="s">
        <v>778</v>
      </c>
      <c r="AC81" s="1" t="s">
        <v>74</v>
      </c>
      <c r="AD81" s="1" t="s">
        <v>74</v>
      </c>
      <c r="AE81" s="1" t="s">
        <v>74</v>
      </c>
      <c r="AF81" s="1" t="s">
        <v>74</v>
      </c>
      <c r="AG81" s="1" t="s">
        <v>74</v>
      </c>
      <c r="AH81" s="1" t="s">
        <v>74</v>
      </c>
      <c r="AI81" s="1" t="s">
        <v>74</v>
      </c>
      <c r="AJ81" s="1" t="s">
        <v>74</v>
      </c>
      <c r="AK81" s="1" t="s">
        <v>74</v>
      </c>
      <c r="AL81" s="1" t="s">
        <v>74</v>
      </c>
      <c r="AM81" s="1" t="s">
        <v>74</v>
      </c>
      <c r="AN81" s="1" t="s">
        <v>74</v>
      </c>
      <c r="AO81" s="1" t="s">
        <v>74</v>
      </c>
      <c r="AP81" s="1" t="s">
        <v>779</v>
      </c>
      <c r="AQ81" s="1" t="s">
        <v>74</v>
      </c>
      <c r="AR81" s="1" t="s">
        <v>74</v>
      </c>
      <c r="AS81" s="1" t="s">
        <v>74</v>
      </c>
      <c r="AT81" s="1" t="s">
        <v>780</v>
      </c>
      <c r="AU81" s="1">
        <v>2022.0</v>
      </c>
      <c r="AV81" s="1">
        <v>15.0</v>
      </c>
      <c r="AW81" s="1" t="s">
        <v>74</v>
      </c>
      <c r="AX81" s="1" t="s">
        <v>74</v>
      </c>
      <c r="AY81" s="1" t="s">
        <v>74</v>
      </c>
      <c r="AZ81" s="1" t="s">
        <v>74</v>
      </c>
      <c r="BA81" s="1" t="s">
        <v>74</v>
      </c>
      <c r="BB81" s="1" t="s">
        <v>74</v>
      </c>
      <c r="BC81" s="1" t="s">
        <v>74</v>
      </c>
      <c r="BD81" s="1">
        <v>787258.0</v>
      </c>
      <c r="BE81" s="1" t="s">
        <v>781</v>
      </c>
      <c r="BF81" s="2" t="str">
        <f>HYPERLINK("http://dx.doi.org/10.3389/fncel.2021.787258","http://dx.doi.org/10.3389/fncel.2021.787258")</f>
        <v>http://dx.doi.org/10.3389/fncel.2021.787258</v>
      </c>
      <c r="BG81" s="1" t="s">
        <v>74</v>
      </c>
      <c r="BH81" s="1" t="s">
        <v>74</v>
      </c>
      <c r="BI81" s="1" t="s">
        <v>74</v>
      </c>
      <c r="BJ81" s="1" t="s">
        <v>74</v>
      </c>
      <c r="BK81" s="1" t="s">
        <v>74</v>
      </c>
      <c r="BL81" s="1" t="s">
        <v>74</v>
      </c>
      <c r="BM81" s="1" t="s">
        <v>74</v>
      </c>
      <c r="BN81" s="1">
        <v>3.5126058E7</v>
      </c>
      <c r="BO81" s="1" t="s">
        <v>74</v>
      </c>
      <c r="BP81" s="1" t="s">
        <v>74</v>
      </c>
      <c r="BQ81" s="1" t="s">
        <v>74</v>
      </c>
      <c r="BR81" s="1" t="s">
        <v>74</v>
      </c>
      <c r="BS81" s="1" t="s">
        <v>782</v>
      </c>
      <c r="BT81" s="1" t="str">
        <f>HYPERLINK("https%3A%2F%2Fwww.webofscience.com%2Fwos%2Fwoscc%2Ffull-record%2FWOS:000751446700001","View Full Record in Web of Science")</f>
        <v>View Full Record in Web of Science</v>
      </c>
    </row>
    <row r="82" ht="12.75" customHeight="1">
      <c r="A82" s="1" t="s">
        <v>72</v>
      </c>
      <c r="B82" s="1" t="s">
        <v>783</v>
      </c>
      <c r="C82" s="1" t="s">
        <v>74</v>
      </c>
      <c r="D82" s="1" t="s">
        <v>74</v>
      </c>
      <c r="E82" s="1" t="s">
        <v>74</v>
      </c>
      <c r="F82" s="1" t="s">
        <v>784</v>
      </c>
      <c r="G82" s="1" t="s">
        <v>74</v>
      </c>
      <c r="H82" s="1" t="s">
        <v>74</v>
      </c>
      <c r="I82" s="1" t="s">
        <v>785</v>
      </c>
      <c r="J82" s="1" t="s">
        <v>786</v>
      </c>
      <c r="K82" s="1" t="s">
        <v>74</v>
      </c>
      <c r="L82" s="1" t="s">
        <v>74</v>
      </c>
      <c r="M82" s="1" t="s">
        <v>74</v>
      </c>
      <c r="N82" s="1" t="s">
        <v>74</v>
      </c>
      <c r="O82" s="1" t="s">
        <v>74</v>
      </c>
      <c r="P82" s="1" t="s">
        <v>74</v>
      </c>
      <c r="Q82" s="1" t="s">
        <v>74</v>
      </c>
      <c r="R82" s="1" t="s">
        <v>74</v>
      </c>
      <c r="S82" s="1" t="s">
        <v>74</v>
      </c>
      <c r="T82" s="1" t="s">
        <v>74</v>
      </c>
      <c r="U82" s="1" t="s">
        <v>74</v>
      </c>
      <c r="V82" s="1" t="s">
        <v>74</v>
      </c>
      <c r="W82" s="1" t="s">
        <v>74</v>
      </c>
      <c r="X82" s="1" t="s">
        <v>74</v>
      </c>
      <c r="Y82" s="1" t="s">
        <v>74</v>
      </c>
      <c r="Z82" s="1" t="s">
        <v>74</v>
      </c>
      <c r="AA82" s="1" t="s">
        <v>787</v>
      </c>
      <c r="AB82" s="1" t="s">
        <v>788</v>
      </c>
      <c r="AC82" s="1" t="s">
        <v>74</v>
      </c>
      <c r="AD82" s="1" t="s">
        <v>74</v>
      </c>
      <c r="AE82" s="1" t="s">
        <v>74</v>
      </c>
      <c r="AF82" s="1" t="s">
        <v>74</v>
      </c>
      <c r="AG82" s="1" t="s">
        <v>74</v>
      </c>
      <c r="AH82" s="1" t="s">
        <v>74</v>
      </c>
      <c r="AI82" s="1" t="s">
        <v>74</v>
      </c>
      <c r="AJ82" s="1" t="s">
        <v>74</v>
      </c>
      <c r="AK82" s="1" t="s">
        <v>74</v>
      </c>
      <c r="AL82" s="1" t="s">
        <v>74</v>
      </c>
      <c r="AM82" s="1" t="s">
        <v>74</v>
      </c>
      <c r="AN82" s="1" t="s">
        <v>74</v>
      </c>
      <c r="AO82" s="1" t="s">
        <v>789</v>
      </c>
      <c r="AP82" s="1" t="s">
        <v>790</v>
      </c>
      <c r="AQ82" s="1" t="s">
        <v>74</v>
      </c>
      <c r="AR82" s="1" t="s">
        <v>74</v>
      </c>
      <c r="AS82" s="1" t="s">
        <v>74</v>
      </c>
      <c r="AT82" s="1" t="s">
        <v>343</v>
      </c>
      <c r="AU82" s="1">
        <v>2012.0</v>
      </c>
      <c r="AV82" s="1">
        <v>6.0</v>
      </c>
      <c r="AW82" s="1" t="s">
        <v>791</v>
      </c>
      <c r="AX82" s="1" t="s">
        <v>74</v>
      </c>
      <c r="AY82" s="1" t="s">
        <v>74</v>
      </c>
      <c r="AZ82" s="1" t="s">
        <v>74</v>
      </c>
      <c r="BA82" s="1" t="s">
        <v>74</v>
      </c>
      <c r="BB82" s="1">
        <v>163.0</v>
      </c>
      <c r="BC82" s="1">
        <v>169.0</v>
      </c>
      <c r="BD82" s="1" t="s">
        <v>74</v>
      </c>
      <c r="BE82" s="1" t="s">
        <v>792</v>
      </c>
      <c r="BF82" s="2" t="str">
        <f>HYPERLINK("http://dx.doi.org/10.1002/prca.201100082","http://dx.doi.org/10.1002/prca.201100082")</f>
        <v>http://dx.doi.org/10.1002/prca.201100082</v>
      </c>
      <c r="BG82" s="1" t="s">
        <v>74</v>
      </c>
      <c r="BH82" s="1" t="s">
        <v>74</v>
      </c>
      <c r="BI82" s="1" t="s">
        <v>74</v>
      </c>
      <c r="BJ82" s="1" t="s">
        <v>74</v>
      </c>
      <c r="BK82" s="1" t="s">
        <v>74</v>
      </c>
      <c r="BL82" s="1" t="s">
        <v>74</v>
      </c>
      <c r="BM82" s="1" t="s">
        <v>74</v>
      </c>
      <c r="BN82" s="1">
        <v>2.2532452E7</v>
      </c>
      <c r="BO82" s="1" t="s">
        <v>74</v>
      </c>
      <c r="BP82" s="1" t="s">
        <v>74</v>
      </c>
      <c r="BQ82" s="1" t="s">
        <v>74</v>
      </c>
      <c r="BR82" s="1" t="s">
        <v>74</v>
      </c>
      <c r="BS82" s="1" t="s">
        <v>793</v>
      </c>
      <c r="BT82" s="1" t="str">
        <f>HYPERLINK("https%3A%2F%2Fwww.webofscience.com%2Fwos%2Fwoscc%2Ffull-record%2FWOS:000303194800003","View Full Record in Web of Science")</f>
        <v>View Full Record in Web of Science</v>
      </c>
    </row>
    <row r="83" ht="12.75" customHeight="1">
      <c r="A83" s="1" t="s">
        <v>72</v>
      </c>
      <c r="B83" s="1" t="s">
        <v>794</v>
      </c>
      <c r="C83" s="1" t="s">
        <v>74</v>
      </c>
      <c r="D83" s="1" t="s">
        <v>74</v>
      </c>
      <c r="E83" s="1" t="s">
        <v>74</v>
      </c>
      <c r="F83" s="1" t="s">
        <v>795</v>
      </c>
      <c r="G83" s="1" t="s">
        <v>74</v>
      </c>
      <c r="H83" s="1" t="s">
        <v>74</v>
      </c>
      <c r="I83" s="1" t="s">
        <v>796</v>
      </c>
      <c r="J83" s="1" t="s">
        <v>797</v>
      </c>
      <c r="K83" s="1" t="s">
        <v>74</v>
      </c>
      <c r="L83" s="1" t="s">
        <v>74</v>
      </c>
      <c r="M83" s="1" t="s">
        <v>74</v>
      </c>
      <c r="N83" s="1" t="s">
        <v>74</v>
      </c>
      <c r="O83" s="1" t="s">
        <v>74</v>
      </c>
      <c r="P83" s="1" t="s">
        <v>74</v>
      </c>
      <c r="Q83" s="1" t="s">
        <v>74</v>
      </c>
      <c r="R83" s="1" t="s">
        <v>74</v>
      </c>
      <c r="S83" s="1" t="s">
        <v>74</v>
      </c>
      <c r="T83" s="1" t="s">
        <v>74</v>
      </c>
      <c r="U83" s="1" t="s">
        <v>74</v>
      </c>
      <c r="V83" s="1" t="s">
        <v>74</v>
      </c>
      <c r="W83" s="1" t="s">
        <v>74</v>
      </c>
      <c r="X83" s="1" t="s">
        <v>74</v>
      </c>
      <c r="Y83" s="1" t="s">
        <v>74</v>
      </c>
      <c r="Z83" s="1" t="s">
        <v>74</v>
      </c>
      <c r="AA83" s="1" t="s">
        <v>74</v>
      </c>
      <c r="AB83" s="1" t="s">
        <v>798</v>
      </c>
      <c r="AC83" s="1" t="s">
        <v>74</v>
      </c>
      <c r="AD83" s="1" t="s">
        <v>74</v>
      </c>
      <c r="AE83" s="1" t="s">
        <v>74</v>
      </c>
      <c r="AF83" s="1" t="s">
        <v>74</v>
      </c>
      <c r="AG83" s="1" t="s">
        <v>74</v>
      </c>
      <c r="AH83" s="1" t="s">
        <v>74</v>
      </c>
      <c r="AI83" s="1" t="s">
        <v>74</v>
      </c>
      <c r="AJ83" s="1" t="s">
        <v>74</v>
      </c>
      <c r="AK83" s="1" t="s">
        <v>74</v>
      </c>
      <c r="AL83" s="1" t="s">
        <v>74</v>
      </c>
      <c r="AM83" s="1" t="s">
        <v>74</v>
      </c>
      <c r="AN83" s="1" t="s">
        <v>74</v>
      </c>
      <c r="AO83" s="1" t="s">
        <v>799</v>
      </c>
      <c r="AP83" s="1" t="s">
        <v>800</v>
      </c>
      <c r="AQ83" s="1" t="s">
        <v>74</v>
      </c>
      <c r="AR83" s="1" t="s">
        <v>74</v>
      </c>
      <c r="AS83" s="1" t="s">
        <v>74</v>
      </c>
      <c r="AT83" s="1" t="s">
        <v>273</v>
      </c>
      <c r="AU83" s="1">
        <v>2013.0</v>
      </c>
      <c r="AV83" s="1">
        <v>19.0</v>
      </c>
      <c r="AW83" s="1">
        <v>2.0</v>
      </c>
      <c r="AX83" s="1" t="s">
        <v>74</v>
      </c>
      <c r="AY83" s="1" t="s">
        <v>74</v>
      </c>
      <c r="AZ83" s="1" t="s">
        <v>74</v>
      </c>
      <c r="BA83" s="1" t="s">
        <v>74</v>
      </c>
      <c r="BB83" s="1">
        <v>74.0</v>
      </c>
      <c r="BC83" s="1">
        <v>83.0</v>
      </c>
      <c r="BD83" s="1" t="s">
        <v>74</v>
      </c>
      <c r="BE83" s="1" t="s">
        <v>801</v>
      </c>
      <c r="BF83" s="2" t="str">
        <f>HYPERLINK("http://dx.doi.org/10.1002/psc.2474","http://dx.doi.org/10.1002/psc.2474")</f>
        <v>http://dx.doi.org/10.1002/psc.2474</v>
      </c>
      <c r="BG83" s="1" t="s">
        <v>74</v>
      </c>
      <c r="BH83" s="1" t="s">
        <v>74</v>
      </c>
      <c r="BI83" s="1" t="s">
        <v>74</v>
      </c>
      <c r="BJ83" s="1" t="s">
        <v>74</v>
      </c>
      <c r="BK83" s="1" t="s">
        <v>74</v>
      </c>
      <c r="BL83" s="1" t="s">
        <v>74</v>
      </c>
      <c r="BM83" s="1" t="s">
        <v>74</v>
      </c>
      <c r="BN83" s="1">
        <v>2.3255255E7</v>
      </c>
      <c r="BO83" s="1" t="s">
        <v>74</v>
      </c>
      <c r="BP83" s="1" t="s">
        <v>74</v>
      </c>
      <c r="BQ83" s="1" t="s">
        <v>74</v>
      </c>
      <c r="BR83" s="1" t="s">
        <v>74</v>
      </c>
      <c r="BS83" s="1" t="s">
        <v>802</v>
      </c>
      <c r="BT83" s="1" t="str">
        <f>HYPERLINK("https%3A%2F%2Fwww.webofscience.com%2Fwos%2Fwoscc%2Ffull-record%2FWOS:000313987300002","View Full Record in Web of Science")</f>
        <v>View Full Record in Web of Science</v>
      </c>
    </row>
    <row r="84" ht="12.75" customHeight="1">
      <c r="A84" s="1" t="s">
        <v>72</v>
      </c>
      <c r="B84" s="1" t="s">
        <v>803</v>
      </c>
      <c r="C84" s="1" t="s">
        <v>74</v>
      </c>
      <c r="D84" s="1" t="s">
        <v>74</v>
      </c>
      <c r="E84" s="1" t="s">
        <v>74</v>
      </c>
      <c r="F84" s="1" t="s">
        <v>804</v>
      </c>
      <c r="G84" s="1" t="s">
        <v>74</v>
      </c>
      <c r="H84" s="1" t="s">
        <v>74</v>
      </c>
      <c r="I84" s="1" t="s">
        <v>805</v>
      </c>
      <c r="J84" s="1" t="s">
        <v>723</v>
      </c>
      <c r="K84" s="1" t="s">
        <v>74</v>
      </c>
      <c r="L84" s="1" t="s">
        <v>74</v>
      </c>
      <c r="M84" s="1" t="s">
        <v>74</v>
      </c>
      <c r="N84" s="1" t="s">
        <v>74</v>
      </c>
      <c r="O84" s="1" t="s">
        <v>74</v>
      </c>
      <c r="P84" s="1" t="s">
        <v>74</v>
      </c>
      <c r="Q84" s="1" t="s">
        <v>74</v>
      </c>
      <c r="R84" s="1" t="s">
        <v>74</v>
      </c>
      <c r="S84" s="1" t="s">
        <v>74</v>
      </c>
      <c r="T84" s="1" t="s">
        <v>74</v>
      </c>
      <c r="U84" s="1" t="s">
        <v>74</v>
      </c>
      <c r="V84" s="1" t="s">
        <v>74</v>
      </c>
      <c r="W84" s="1" t="s">
        <v>74</v>
      </c>
      <c r="X84" s="1" t="s">
        <v>74</v>
      </c>
      <c r="Y84" s="1" t="s">
        <v>74</v>
      </c>
      <c r="Z84" s="1" t="s">
        <v>74</v>
      </c>
      <c r="AA84" s="1" t="s">
        <v>74</v>
      </c>
      <c r="AB84" s="1" t="s">
        <v>806</v>
      </c>
      <c r="AC84" s="1" t="s">
        <v>74</v>
      </c>
      <c r="AD84" s="1" t="s">
        <v>74</v>
      </c>
      <c r="AE84" s="1" t="s">
        <v>74</v>
      </c>
      <c r="AF84" s="1" t="s">
        <v>74</v>
      </c>
      <c r="AG84" s="1" t="s">
        <v>74</v>
      </c>
      <c r="AH84" s="1" t="s">
        <v>74</v>
      </c>
      <c r="AI84" s="1" t="s">
        <v>74</v>
      </c>
      <c r="AJ84" s="1" t="s">
        <v>74</v>
      </c>
      <c r="AK84" s="1" t="s">
        <v>74</v>
      </c>
      <c r="AL84" s="1" t="s">
        <v>74</v>
      </c>
      <c r="AM84" s="1" t="s">
        <v>74</v>
      </c>
      <c r="AN84" s="1" t="s">
        <v>74</v>
      </c>
      <c r="AO84" s="1" t="s">
        <v>726</v>
      </c>
      <c r="AP84" s="1" t="s">
        <v>727</v>
      </c>
      <c r="AQ84" s="1" t="s">
        <v>74</v>
      </c>
      <c r="AR84" s="1" t="s">
        <v>74</v>
      </c>
      <c r="AS84" s="1" t="s">
        <v>74</v>
      </c>
      <c r="AT84" s="1" t="s">
        <v>74</v>
      </c>
      <c r="AU84" s="1">
        <v>2012.0</v>
      </c>
      <c r="AV84" s="1">
        <v>18.0</v>
      </c>
      <c r="AW84" s="1">
        <v>9.0</v>
      </c>
      <c r="AX84" s="1" t="s">
        <v>74</v>
      </c>
      <c r="AY84" s="1" t="s">
        <v>74</v>
      </c>
      <c r="AZ84" s="1" t="s">
        <v>74</v>
      </c>
      <c r="BA84" s="1" t="s">
        <v>74</v>
      </c>
      <c r="BB84" s="1">
        <v>754.0</v>
      </c>
      <c r="BC84" s="1">
        <v>761.0</v>
      </c>
      <c r="BD84" s="1" t="s">
        <v>74</v>
      </c>
      <c r="BE84" s="1" t="s">
        <v>807</v>
      </c>
      <c r="BF84" s="2" t="str">
        <f>HYPERLINK("http://dx.doi.org/10.1111/j.1755-5949.2012.00357.x","http://dx.doi.org/10.1111/j.1755-5949.2012.00357.x")</f>
        <v>http://dx.doi.org/10.1111/j.1755-5949.2012.00357.x</v>
      </c>
      <c r="BG84" s="1" t="s">
        <v>74</v>
      </c>
      <c r="BH84" s="1" t="s">
        <v>74</v>
      </c>
      <c r="BI84" s="1" t="s">
        <v>74</v>
      </c>
      <c r="BJ84" s="1" t="s">
        <v>74</v>
      </c>
      <c r="BK84" s="1" t="s">
        <v>74</v>
      </c>
      <c r="BL84" s="1" t="s">
        <v>74</v>
      </c>
      <c r="BM84" s="1" t="s">
        <v>74</v>
      </c>
      <c r="BN84" s="1">
        <v>2.2709448E7</v>
      </c>
      <c r="BO84" s="1" t="s">
        <v>74</v>
      </c>
      <c r="BP84" s="1" t="s">
        <v>74</v>
      </c>
      <c r="BQ84" s="1" t="s">
        <v>74</v>
      </c>
      <c r="BR84" s="1" t="s">
        <v>74</v>
      </c>
      <c r="BS84" s="1" t="s">
        <v>808</v>
      </c>
      <c r="BT84" s="1" t="str">
        <f>HYPERLINK("https%3A%2F%2Fwww.webofscience.com%2Fwos%2Fwoscc%2Ffull-record%2FWOS:000308287500006","View Full Record in Web of Science")</f>
        <v>View Full Record in Web of Science</v>
      </c>
    </row>
    <row r="85" ht="12.75" customHeight="1">
      <c r="A85" s="1" t="s">
        <v>72</v>
      </c>
      <c r="B85" s="1" t="s">
        <v>809</v>
      </c>
      <c r="C85" s="1" t="s">
        <v>74</v>
      </c>
      <c r="D85" s="1" t="s">
        <v>74</v>
      </c>
      <c r="E85" s="1" t="s">
        <v>74</v>
      </c>
      <c r="F85" s="1" t="s">
        <v>810</v>
      </c>
      <c r="G85" s="1" t="s">
        <v>74</v>
      </c>
      <c r="H85" s="1" t="s">
        <v>74</v>
      </c>
      <c r="I85" s="1" t="s">
        <v>811</v>
      </c>
      <c r="J85" s="1" t="s">
        <v>812</v>
      </c>
      <c r="K85" s="1" t="s">
        <v>74</v>
      </c>
      <c r="L85" s="1" t="s">
        <v>74</v>
      </c>
      <c r="M85" s="1" t="s">
        <v>74</v>
      </c>
      <c r="N85" s="1" t="s">
        <v>74</v>
      </c>
      <c r="O85" s="1" t="s">
        <v>74</v>
      </c>
      <c r="P85" s="1" t="s">
        <v>74</v>
      </c>
      <c r="Q85" s="1" t="s">
        <v>74</v>
      </c>
      <c r="R85" s="1" t="s">
        <v>74</v>
      </c>
      <c r="S85" s="1" t="s">
        <v>74</v>
      </c>
      <c r="T85" s="1" t="s">
        <v>74</v>
      </c>
      <c r="U85" s="1" t="s">
        <v>74</v>
      </c>
      <c r="V85" s="1" t="s">
        <v>74</v>
      </c>
      <c r="W85" s="1" t="s">
        <v>74</v>
      </c>
      <c r="X85" s="1" t="s">
        <v>74</v>
      </c>
      <c r="Y85" s="1" t="s">
        <v>74</v>
      </c>
      <c r="Z85" s="1" t="s">
        <v>74</v>
      </c>
      <c r="AA85" s="1" t="s">
        <v>74</v>
      </c>
      <c r="AB85" s="1" t="s">
        <v>74</v>
      </c>
      <c r="AC85" s="1" t="s">
        <v>74</v>
      </c>
      <c r="AD85" s="1" t="s">
        <v>74</v>
      </c>
      <c r="AE85" s="1" t="s">
        <v>74</v>
      </c>
      <c r="AF85" s="1" t="s">
        <v>74</v>
      </c>
      <c r="AG85" s="1" t="s">
        <v>74</v>
      </c>
      <c r="AH85" s="1" t="s">
        <v>74</v>
      </c>
      <c r="AI85" s="1" t="s">
        <v>74</v>
      </c>
      <c r="AJ85" s="1" t="s">
        <v>74</v>
      </c>
      <c r="AK85" s="1" t="s">
        <v>74</v>
      </c>
      <c r="AL85" s="1" t="s">
        <v>74</v>
      </c>
      <c r="AM85" s="1" t="s">
        <v>74</v>
      </c>
      <c r="AN85" s="1" t="s">
        <v>74</v>
      </c>
      <c r="AO85" s="1" t="s">
        <v>813</v>
      </c>
      <c r="AP85" s="1" t="s">
        <v>814</v>
      </c>
      <c r="AQ85" s="1" t="s">
        <v>74</v>
      </c>
      <c r="AR85" s="1" t="s">
        <v>74</v>
      </c>
      <c r="AS85" s="1" t="s">
        <v>74</v>
      </c>
      <c r="AT85" s="1" t="s">
        <v>125</v>
      </c>
      <c r="AU85" s="1">
        <v>2007.0</v>
      </c>
      <c r="AV85" s="1">
        <v>282.0</v>
      </c>
      <c r="AW85" s="1">
        <v>14.0</v>
      </c>
      <c r="AX85" s="1" t="s">
        <v>74</v>
      </c>
      <c r="AY85" s="1" t="s">
        <v>74</v>
      </c>
      <c r="AZ85" s="1" t="s">
        <v>74</v>
      </c>
      <c r="BA85" s="1" t="s">
        <v>74</v>
      </c>
      <c r="BB85" s="1">
        <v>10203.0</v>
      </c>
      <c r="BC85" s="1">
        <v>10209.0</v>
      </c>
      <c r="BD85" s="1" t="s">
        <v>74</v>
      </c>
      <c r="BE85" s="1" t="s">
        <v>815</v>
      </c>
      <c r="BF85" s="2" t="str">
        <f>HYPERLINK("http://dx.doi.org/10.1074/jbc.M611183200","http://dx.doi.org/10.1074/jbc.M611183200")</f>
        <v>http://dx.doi.org/10.1074/jbc.M611183200</v>
      </c>
      <c r="BG85" s="1" t="s">
        <v>74</v>
      </c>
      <c r="BH85" s="1" t="s">
        <v>74</v>
      </c>
      <c r="BI85" s="1" t="s">
        <v>74</v>
      </c>
      <c r="BJ85" s="1" t="s">
        <v>74</v>
      </c>
      <c r="BK85" s="1" t="s">
        <v>74</v>
      </c>
      <c r="BL85" s="1" t="s">
        <v>74</v>
      </c>
      <c r="BM85" s="1" t="s">
        <v>74</v>
      </c>
      <c r="BN85" s="1">
        <v>1.7301053E7</v>
      </c>
      <c r="BO85" s="1" t="s">
        <v>74</v>
      </c>
      <c r="BP85" s="1" t="s">
        <v>74</v>
      </c>
      <c r="BQ85" s="1" t="s">
        <v>74</v>
      </c>
      <c r="BR85" s="1" t="s">
        <v>74</v>
      </c>
      <c r="BS85" s="1" t="s">
        <v>816</v>
      </c>
      <c r="BT85" s="1" t="str">
        <f>HYPERLINK("https%3A%2F%2Fwww.webofscience.com%2Fwos%2Fwoscc%2Ffull-record%2FWOS:000245941000010","View Full Record in Web of Science")</f>
        <v>View Full Record in Web of Science</v>
      </c>
    </row>
    <row r="86" ht="12.75" customHeight="1">
      <c r="A86" s="1" t="s">
        <v>72</v>
      </c>
      <c r="B86" s="1" t="s">
        <v>817</v>
      </c>
      <c r="C86" s="1" t="s">
        <v>74</v>
      </c>
      <c r="D86" s="1" t="s">
        <v>74</v>
      </c>
      <c r="E86" s="1" t="s">
        <v>74</v>
      </c>
      <c r="F86" s="1" t="s">
        <v>818</v>
      </c>
      <c r="G86" s="1" t="s">
        <v>74</v>
      </c>
      <c r="H86" s="1" t="s">
        <v>74</v>
      </c>
      <c r="I86" s="1" t="s">
        <v>819</v>
      </c>
      <c r="J86" s="1" t="s">
        <v>820</v>
      </c>
      <c r="K86" s="1" t="s">
        <v>74</v>
      </c>
      <c r="L86" s="1" t="s">
        <v>74</v>
      </c>
      <c r="M86" s="1" t="s">
        <v>74</v>
      </c>
      <c r="N86" s="1" t="s">
        <v>74</v>
      </c>
      <c r="O86" s="1" t="s">
        <v>74</v>
      </c>
      <c r="P86" s="1" t="s">
        <v>74</v>
      </c>
      <c r="Q86" s="1" t="s">
        <v>74</v>
      </c>
      <c r="R86" s="1" t="s">
        <v>74</v>
      </c>
      <c r="S86" s="1" t="s">
        <v>74</v>
      </c>
      <c r="T86" s="1" t="s">
        <v>74</v>
      </c>
      <c r="U86" s="1" t="s">
        <v>74</v>
      </c>
      <c r="V86" s="1" t="s">
        <v>74</v>
      </c>
      <c r="W86" s="1" t="s">
        <v>74</v>
      </c>
      <c r="X86" s="1" t="s">
        <v>74</v>
      </c>
      <c r="Y86" s="1" t="s">
        <v>74</v>
      </c>
      <c r="Z86" s="1" t="s">
        <v>74</v>
      </c>
      <c r="AA86" s="1" t="s">
        <v>821</v>
      </c>
      <c r="AB86" s="1" t="s">
        <v>822</v>
      </c>
      <c r="AC86" s="1" t="s">
        <v>74</v>
      </c>
      <c r="AD86" s="1" t="s">
        <v>74</v>
      </c>
      <c r="AE86" s="1" t="s">
        <v>74</v>
      </c>
      <c r="AF86" s="1" t="s">
        <v>74</v>
      </c>
      <c r="AG86" s="1" t="s">
        <v>74</v>
      </c>
      <c r="AH86" s="1" t="s">
        <v>74</v>
      </c>
      <c r="AI86" s="1" t="s">
        <v>74</v>
      </c>
      <c r="AJ86" s="1" t="s">
        <v>74</v>
      </c>
      <c r="AK86" s="1" t="s">
        <v>74</v>
      </c>
      <c r="AL86" s="1" t="s">
        <v>74</v>
      </c>
      <c r="AM86" s="1" t="s">
        <v>74</v>
      </c>
      <c r="AN86" s="1" t="s">
        <v>74</v>
      </c>
      <c r="AO86" s="1" t="s">
        <v>823</v>
      </c>
      <c r="AP86" s="1" t="s">
        <v>824</v>
      </c>
      <c r="AQ86" s="1" t="s">
        <v>74</v>
      </c>
      <c r="AR86" s="1" t="s">
        <v>74</v>
      </c>
      <c r="AS86" s="1" t="s">
        <v>74</v>
      </c>
      <c r="AT86" s="1" t="s">
        <v>216</v>
      </c>
      <c r="AU86" s="1">
        <v>2012.0</v>
      </c>
      <c r="AV86" s="1">
        <v>12.0</v>
      </c>
      <c r="AW86" s="1">
        <v>1.0</v>
      </c>
      <c r="AX86" s="1" t="s">
        <v>74</v>
      </c>
      <c r="AY86" s="1" t="s">
        <v>74</v>
      </c>
      <c r="AZ86" s="1" t="s">
        <v>74</v>
      </c>
      <c r="BA86" s="1" t="s">
        <v>74</v>
      </c>
      <c r="BB86" s="1">
        <v>124.0</v>
      </c>
      <c r="BC86" s="1">
        <v>134.0</v>
      </c>
      <c r="BD86" s="1" t="s">
        <v>74</v>
      </c>
      <c r="BE86" s="1" t="s">
        <v>825</v>
      </c>
      <c r="BF86" s="2" t="str">
        <f>HYPERLINK("http://dx.doi.org/10.1002/pmic.201100113","http://dx.doi.org/10.1002/pmic.201100113")</f>
        <v>http://dx.doi.org/10.1002/pmic.201100113</v>
      </c>
      <c r="BG86" s="1" t="s">
        <v>74</v>
      </c>
      <c r="BH86" s="1" t="s">
        <v>74</v>
      </c>
      <c r="BI86" s="1" t="s">
        <v>74</v>
      </c>
      <c r="BJ86" s="1" t="s">
        <v>74</v>
      </c>
      <c r="BK86" s="1" t="s">
        <v>74</v>
      </c>
      <c r="BL86" s="1" t="s">
        <v>74</v>
      </c>
      <c r="BM86" s="1" t="s">
        <v>74</v>
      </c>
      <c r="BN86" s="1">
        <v>2.2065591E7</v>
      </c>
      <c r="BO86" s="1" t="s">
        <v>74</v>
      </c>
      <c r="BP86" s="1" t="s">
        <v>74</v>
      </c>
      <c r="BQ86" s="1" t="s">
        <v>74</v>
      </c>
      <c r="BR86" s="1" t="s">
        <v>74</v>
      </c>
      <c r="BS86" s="1" t="s">
        <v>826</v>
      </c>
      <c r="BT86" s="1" t="str">
        <f>HYPERLINK("https%3A%2F%2Fwww.webofscience.com%2Fwos%2Fwoscc%2Ffull-record%2FWOS:000298841000015","View Full Record in Web of Science")</f>
        <v>View Full Record in Web of Science</v>
      </c>
    </row>
    <row r="87" ht="12.75" customHeight="1">
      <c r="A87" s="1" t="s">
        <v>72</v>
      </c>
      <c r="B87" s="1" t="s">
        <v>827</v>
      </c>
      <c r="C87" s="1" t="s">
        <v>74</v>
      </c>
      <c r="D87" s="1" t="s">
        <v>74</v>
      </c>
      <c r="E87" s="1" t="s">
        <v>74</v>
      </c>
      <c r="F87" s="1" t="s">
        <v>828</v>
      </c>
      <c r="G87" s="1" t="s">
        <v>74</v>
      </c>
      <c r="H87" s="1" t="s">
        <v>74</v>
      </c>
      <c r="I87" s="1" t="s">
        <v>829</v>
      </c>
      <c r="J87" s="1" t="s">
        <v>830</v>
      </c>
      <c r="K87" s="1" t="s">
        <v>74</v>
      </c>
      <c r="L87" s="1" t="s">
        <v>74</v>
      </c>
      <c r="M87" s="1" t="s">
        <v>74</v>
      </c>
      <c r="N87" s="1" t="s">
        <v>74</v>
      </c>
      <c r="O87" s="1" t="s">
        <v>74</v>
      </c>
      <c r="P87" s="1" t="s">
        <v>74</v>
      </c>
      <c r="Q87" s="1" t="s">
        <v>74</v>
      </c>
      <c r="R87" s="1" t="s">
        <v>74</v>
      </c>
      <c r="S87" s="1" t="s">
        <v>74</v>
      </c>
      <c r="T87" s="1" t="s">
        <v>74</v>
      </c>
      <c r="U87" s="1" t="s">
        <v>74</v>
      </c>
      <c r="V87" s="1" t="s">
        <v>74</v>
      </c>
      <c r="W87" s="1" t="s">
        <v>74</v>
      </c>
      <c r="X87" s="1" t="s">
        <v>74</v>
      </c>
      <c r="Y87" s="1" t="s">
        <v>74</v>
      </c>
      <c r="Z87" s="1" t="s">
        <v>74</v>
      </c>
      <c r="AA87" s="1" t="s">
        <v>787</v>
      </c>
      <c r="AB87" s="1" t="s">
        <v>788</v>
      </c>
      <c r="AC87" s="1" t="s">
        <v>74</v>
      </c>
      <c r="AD87" s="1" t="s">
        <v>74</v>
      </c>
      <c r="AE87" s="1" t="s">
        <v>74</v>
      </c>
      <c r="AF87" s="1" t="s">
        <v>74</v>
      </c>
      <c r="AG87" s="1" t="s">
        <v>74</v>
      </c>
      <c r="AH87" s="1" t="s">
        <v>74</v>
      </c>
      <c r="AI87" s="1" t="s">
        <v>74</v>
      </c>
      <c r="AJ87" s="1" t="s">
        <v>74</v>
      </c>
      <c r="AK87" s="1" t="s">
        <v>74</v>
      </c>
      <c r="AL87" s="1" t="s">
        <v>74</v>
      </c>
      <c r="AM87" s="1" t="s">
        <v>74</v>
      </c>
      <c r="AN87" s="1" t="s">
        <v>74</v>
      </c>
      <c r="AO87" s="1" t="s">
        <v>831</v>
      </c>
      <c r="AP87" s="1" t="s">
        <v>74</v>
      </c>
      <c r="AQ87" s="1" t="s">
        <v>74</v>
      </c>
      <c r="AR87" s="1" t="s">
        <v>74</v>
      </c>
      <c r="AS87" s="1" t="s">
        <v>74</v>
      </c>
      <c r="AT87" s="1" t="s">
        <v>273</v>
      </c>
      <c r="AU87" s="1">
        <v>2012.0</v>
      </c>
      <c r="AV87" s="1">
        <v>33.0</v>
      </c>
      <c r="AW87" s="1">
        <v>3.0</v>
      </c>
      <c r="AX87" s="1" t="s">
        <v>74</v>
      </c>
      <c r="AY87" s="1" t="s">
        <v>74</v>
      </c>
      <c r="AZ87" s="1" t="s">
        <v>74</v>
      </c>
      <c r="BA87" s="1" t="s">
        <v>74</v>
      </c>
      <c r="BB87" s="1">
        <v>445.0</v>
      </c>
      <c r="BC87" s="1">
        <v>450.0</v>
      </c>
      <c r="BD87" s="1" t="s">
        <v>74</v>
      </c>
      <c r="BE87" s="1" t="s">
        <v>832</v>
      </c>
      <c r="BF87" s="2" t="str">
        <f>HYPERLINK("http://dx.doi.org/10.1002/elps.201100455","http://dx.doi.org/10.1002/elps.201100455")</f>
        <v>http://dx.doi.org/10.1002/elps.201100455</v>
      </c>
      <c r="BG87" s="1" t="s">
        <v>74</v>
      </c>
      <c r="BH87" s="1" t="s">
        <v>74</v>
      </c>
      <c r="BI87" s="1" t="s">
        <v>74</v>
      </c>
      <c r="BJ87" s="1" t="s">
        <v>74</v>
      </c>
      <c r="BK87" s="1" t="s">
        <v>74</v>
      </c>
      <c r="BL87" s="1" t="s">
        <v>74</v>
      </c>
      <c r="BM87" s="1" t="s">
        <v>74</v>
      </c>
      <c r="BN87" s="1">
        <v>2.2287174E7</v>
      </c>
      <c r="BO87" s="1" t="s">
        <v>74</v>
      </c>
      <c r="BP87" s="1" t="s">
        <v>74</v>
      </c>
      <c r="BQ87" s="1" t="s">
        <v>74</v>
      </c>
      <c r="BR87" s="1" t="s">
        <v>74</v>
      </c>
      <c r="BS87" s="1" t="s">
        <v>833</v>
      </c>
      <c r="BT87" s="1" t="str">
        <f>HYPERLINK("https%3A%2F%2Fwww.webofscience.com%2Fwos%2Fwoscc%2Ffull-record%2FWOS:000299629800006","View Full Record in Web of Science")</f>
        <v>View Full Record in Web of Science</v>
      </c>
    </row>
    <row r="88" ht="12.75" customHeight="1">
      <c r="A88" s="1" t="s">
        <v>72</v>
      </c>
      <c r="B88" s="1" t="s">
        <v>834</v>
      </c>
      <c r="C88" s="1" t="s">
        <v>74</v>
      </c>
      <c r="D88" s="1" t="s">
        <v>74</v>
      </c>
      <c r="E88" s="1" t="s">
        <v>74</v>
      </c>
      <c r="F88" s="1" t="s">
        <v>835</v>
      </c>
      <c r="G88" s="1" t="s">
        <v>74</v>
      </c>
      <c r="H88" s="1" t="s">
        <v>74</v>
      </c>
      <c r="I88" s="1" t="s">
        <v>836</v>
      </c>
      <c r="J88" s="1" t="s">
        <v>837</v>
      </c>
      <c r="K88" s="1" t="s">
        <v>74</v>
      </c>
      <c r="L88" s="1" t="s">
        <v>74</v>
      </c>
      <c r="M88" s="1" t="s">
        <v>74</v>
      </c>
      <c r="N88" s="1" t="s">
        <v>74</v>
      </c>
      <c r="O88" s="1" t="s">
        <v>74</v>
      </c>
      <c r="P88" s="1" t="s">
        <v>74</v>
      </c>
      <c r="Q88" s="1" t="s">
        <v>74</v>
      </c>
      <c r="R88" s="1" t="s">
        <v>74</v>
      </c>
      <c r="S88" s="1" t="s">
        <v>74</v>
      </c>
      <c r="T88" s="1" t="s">
        <v>74</v>
      </c>
      <c r="U88" s="1" t="s">
        <v>74</v>
      </c>
      <c r="V88" s="1" t="s">
        <v>74</v>
      </c>
      <c r="W88" s="1" t="s">
        <v>74</v>
      </c>
      <c r="X88" s="1" t="s">
        <v>74</v>
      </c>
      <c r="Y88" s="1" t="s">
        <v>74</v>
      </c>
      <c r="Z88" s="1" t="s">
        <v>74</v>
      </c>
      <c r="AA88" s="1" t="s">
        <v>838</v>
      </c>
      <c r="AB88" s="1" t="s">
        <v>839</v>
      </c>
      <c r="AC88" s="1" t="s">
        <v>74</v>
      </c>
      <c r="AD88" s="1" t="s">
        <v>74</v>
      </c>
      <c r="AE88" s="1" t="s">
        <v>74</v>
      </c>
      <c r="AF88" s="1" t="s">
        <v>74</v>
      </c>
      <c r="AG88" s="1" t="s">
        <v>74</v>
      </c>
      <c r="AH88" s="1" t="s">
        <v>74</v>
      </c>
      <c r="AI88" s="1" t="s">
        <v>74</v>
      </c>
      <c r="AJ88" s="1" t="s">
        <v>74</v>
      </c>
      <c r="AK88" s="1" t="s">
        <v>74</v>
      </c>
      <c r="AL88" s="1" t="s">
        <v>74</v>
      </c>
      <c r="AM88" s="1" t="s">
        <v>74</v>
      </c>
      <c r="AN88" s="1" t="s">
        <v>74</v>
      </c>
      <c r="AO88" s="1" t="s">
        <v>840</v>
      </c>
      <c r="AP88" s="1" t="s">
        <v>841</v>
      </c>
      <c r="AQ88" s="1" t="s">
        <v>74</v>
      </c>
      <c r="AR88" s="1" t="s">
        <v>74</v>
      </c>
      <c r="AS88" s="1" t="s">
        <v>74</v>
      </c>
      <c r="AT88" s="1" t="s">
        <v>226</v>
      </c>
      <c r="AU88" s="1">
        <v>2022.0</v>
      </c>
      <c r="AV88" s="1">
        <v>42.0</v>
      </c>
      <c r="AW88" s="1">
        <v>7.0</v>
      </c>
      <c r="AX88" s="1" t="s">
        <v>74</v>
      </c>
      <c r="AY88" s="1" t="s">
        <v>74</v>
      </c>
      <c r="AZ88" s="1" t="s">
        <v>74</v>
      </c>
      <c r="BA88" s="1" t="s">
        <v>74</v>
      </c>
      <c r="BB88" s="1">
        <v>2075.0</v>
      </c>
      <c r="BC88" s="1">
        <v>2095.0</v>
      </c>
      <c r="BD88" s="1" t="s">
        <v>74</v>
      </c>
      <c r="BE88" s="1" t="s">
        <v>842</v>
      </c>
      <c r="BF88" s="2" t="str">
        <f>HYPERLINK("http://dx.doi.org/10.1007/s10571-021-01093-4","http://dx.doi.org/10.1007/s10571-021-01093-4")</f>
        <v>http://dx.doi.org/10.1007/s10571-021-01093-4</v>
      </c>
      <c r="BG88" s="1" t="s">
        <v>74</v>
      </c>
      <c r="BH88" s="1" t="s">
        <v>843</v>
      </c>
      <c r="BI88" s="1" t="s">
        <v>74</v>
      </c>
      <c r="BJ88" s="1" t="s">
        <v>74</v>
      </c>
      <c r="BK88" s="1" t="s">
        <v>74</v>
      </c>
      <c r="BL88" s="1" t="s">
        <v>74</v>
      </c>
      <c r="BM88" s="1" t="s">
        <v>74</v>
      </c>
      <c r="BN88" s="1">
        <v>3.3934227E7</v>
      </c>
      <c r="BO88" s="1" t="s">
        <v>74</v>
      </c>
      <c r="BP88" s="1" t="s">
        <v>74</v>
      </c>
      <c r="BQ88" s="1" t="s">
        <v>74</v>
      </c>
      <c r="BR88" s="1" t="s">
        <v>74</v>
      </c>
      <c r="BS88" s="1" t="s">
        <v>844</v>
      </c>
      <c r="BT88" s="1" t="str">
        <f>HYPERLINK("https%3A%2F%2Fwww.webofscience.com%2Fwos%2Fwoscc%2Ffull-record%2FWOS:000645961300001","View Full Record in Web of Science")</f>
        <v>View Full Record in Web of Science</v>
      </c>
    </row>
    <row r="89" ht="12.75" customHeight="1">
      <c r="A89" s="1" t="s">
        <v>72</v>
      </c>
      <c r="B89" s="1" t="s">
        <v>845</v>
      </c>
      <c r="C89" s="1" t="s">
        <v>74</v>
      </c>
      <c r="D89" s="1" t="s">
        <v>74</v>
      </c>
      <c r="E89" s="1" t="s">
        <v>74</v>
      </c>
      <c r="F89" s="1" t="s">
        <v>846</v>
      </c>
      <c r="G89" s="1" t="s">
        <v>74</v>
      </c>
      <c r="H89" s="1" t="s">
        <v>74</v>
      </c>
      <c r="I89" s="1" t="s">
        <v>847</v>
      </c>
      <c r="J89" s="1" t="s">
        <v>848</v>
      </c>
      <c r="K89" s="1" t="s">
        <v>74</v>
      </c>
      <c r="L89" s="1" t="s">
        <v>74</v>
      </c>
      <c r="M89" s="1" t="s">
        <v>74</v>
      </c>
      <c r="N89" s="1" t="s">
        <v>74</v>
      </c>
      <c r="O89" s="1" t="s">
        <v>74</v>
      </c>
      <c r="P89" s="1" t="s">
        <v>74</v>
      </c>
      <c r="Q89" s="1" t="s">
        <v>74</v>
      </c>
      <c r="R89" s="1" t="s">
        <v>74</v>
      </c>
      <c r="S89" s="1" t="s">
        <v>74</v>
      </c>
      <c r="T89" s="1" t="s">
        <v>74</v>
      </c>
      <c r="U89" s="1" t="s">
        <v>74</v>
      </c>
      <c r="V89" s="1" t="s">
        <v>74</v>
      </c>
      <c r="W89" s="1" t="s">
        <v>74</v>
      </c>
      <c r="X89" s="1" t="s">
        <v>74</v>
      </c>
      <c r="Y89" s="1" t="s">
        <v>74</v>
      </c>
      <c r="Z89" s="1" t="s">
        <v>74</v>
      </c>
      <c r="AA89" s="1" t="s">
        <v>74</v>
      </c>
      <c r="AB89" s="1" t="s">
        <v>74</v>
      </c>
      <c r="AC89" s="1" t="s">
        <v>74</v>
      </c>
      <c r="AD89" s="1" t="s">
        <v>74</v>
      </c>
      <c r="AE89" s="1" t="s">
        <v>74</v>
      </c>
      <c r="AF89" s="1" t="s">
        <v>74</v>
      </c>
      <c r="AG89" s="1" t="s">
        <v>74</v>
      </c>
      <c r="AH89" s="1" t="s">
        <v>74</v>
      </c>
      <c r="AI89" s="1" t="s">
        <v>74</v>
      </c>
      <c r="AJ89" s="1" t="s">
        <v>74</v>
      </c>
      <c r="AK89" s="1" t="s">
        <v>74</v>
      </c>
      <c r="AL89" s="1" t="s">
        <v>74</v>
      </c>
      <c r="AM89" s="1" t="s">
        <v>74</v>
      </c>
      <c r="AN89" s="1" t="s">
        <v>74</v>
      </c>
      <c r="AO89" s="1" t="s">
        <v>849</v>
      </c>
      <c r="AP89" s="1" t="s">
        <v>74</v>
      </c>
      <c r="AQ89" s="1" t="s">
        <v>74</v>
      </c>
      <c r="AR89" s="1" t="s">
        <v>74</v>
      </c>
      <c r="AS89" s="1" t="s">
        <v>74</v>
      </c>
      <c r="AT89" s="1" t="s">
        <v>288</v>
      </c>
      <c r="AU89" s="1">
        <v>2021.0</v>
      </c>
      <c r="AV89" s="1">
        <v>8.0</v>
      </c>
      <c r="AW89" s="1">
        <v>4.0</v>
      </c>
      <c r="AX89" s="1" t="s">
        <v>74</v>
      </c>
      <c r="AY89" s="1" t="s">
        <v>74</v>
      </c>
      <c r="AZ89" s="1" t="s">
        <v>74</v>
      </c>
      <c r="BA89" s="1" t="s">
        <v>74</v>
      </c>
      <c r="BB89" s="1">
        <v>199.0</v>
      </c>
      <c r="BC89" s="1">
        <v>212.0</v>
      </c>
      <c r="BD89" s="1" t="s">
        <v>74</v>
      </c>
      <c r="BE89" s="1" t="s">
        <v>850</v>
      </c>
      <c r="BF89" s="2" t="str">
        <f>HYPERLINK("http://dx.doi.org/10.1007/s40588-021-00168-6","http://dx.doi.org/10.1007/s40588-021-00168-6")</f>
        <v>http://dx.doi.org/10.1007/s40588-021-00168-6</v>
      </c>
      <c r="BG89" s="1" t="s">
        <v>74</v>
      </c>
      <c r="BH89" s="1" t="s">
        <v>851</v>
      </c>
      <c r="BI89" s="1" t="s">
        <v>74</v>
      </c>
      <c r="BJ89" s="1" t="s">
        <v>74</v>
      </c>
      <c r="BK89" s="1" t="s">
        <v>74</v>
      </c>
      <c r="BL89" s="1" t="s">
        <v>74</v>
      </c>
      <c r="BM89" s="1" t="s">
        <v>74</v>
      </c>
      <c r="BN89" s="1">
        <v>3.5186664E7</v>
      </c>
      <c r="BO89" s="1" t="s">
        <v>74</v>
      </c>
      <c r="BP89" s="1" t="s">
        <v>74</v>
      </c>
      <c r="BQ89" s="1" t="s">
        <v>74</v>
      </c>
      <c r="BR89" s="1" t="s">
        <v>74</v>
      </c>
      <c r="BS89" s="1" t="s">
        <v>852</v>
      </c>
      <c r="BT89" s="1" t="str">
        <f>HYPERLINK("https%3A%2F%2Fwww.webofscience.com%2Fwos%2Fwoscc%2Ffull-record%2FWOS:000643169000001","View Full Record in Web of Science")</f>
        <v>View Full Record in Web of Science</v>
      </c>
    </row>
    <row r="90" ht="12.75" customHeight="1">
      <c r="A90" s="1" t="s">
        <v>72</v>
      </c>
      <c r="B90" s="1" t="s">
        <v>853</v>
      </c>
      <c r="C90" s="1" t="s">
        <v>74</v>
      </c>
      <c r="D90" s="1" t="s">
        <v>74</v>
      </c>
      <c r="E90" s="1" t="s">
        <v>74</v>
      </c>
      <c r="F90" s="1" t="s">
        <v>854</v>
      </c>
      <c r="G90" s="1" t="s">
        <v>74</v>
      </c>
      <c r="H90" s="1" t="s">
        <v>74</v>
      </c>
      <c r="I90" s="1" t="s">
        <v>855</v>
      </c>
      <c r="J90" s="1" t="s">
        <v>856</v>
      </c>
      <c r="K90" s="1" t="s">
        <v>74</v>
      </c>
      <c r="L90" s="1" t="s">
        <v>74</v>
      </c>
      <c r="M90" s="1" t="s">
        <v>74</v>
      </c>
      <c r="N90" s="1" t="s">
        <v>74</v>
      </c>
      <c r="O90" s="1" t="s">
        <v>74</v>
      </c>
      <c r="P90" s="1" t="s">
        <v>74</v>
      </c>
      <c r="Q90" s="1" t="s">
        <v>74</v>
      </c>
      <c r="R90" s="1" t="s">
        <v>74</v>
      </c>
      <c r="S90" s="1" t="s">
        <v>74</v>
      </c>
      <c r="T90" s="1" t="s">
        <v>74</v>
      </c>
      <c r="U90" s="1" t="s">
        <v>74</v>
      </c>
      <c r="V90" s="1" t="s">
        <v>74</v>
      </c>
      <c r="W90" s="1" t="s">
        <v>74</v>
      </c>
      <c r="X90" s="1" t="s">
        <v>74</v>
      </c>
      <c r="Y90" s="1" t="s">
        <v>74</v>
      </c>
      <c r="Z90" s="1" t="s">
        <v>74</v>
      </c>
      <c r="AA90" s="1" t="s">
        <v>857</v>
      </c>
      <c r="AB90" s="1" t="s">
        <v>858</v>
      </c>
      <c r="AC90" s="1" t="s">
        <v>74</v>
      </c>
      <c r="AD90" s="1" t="s">
        <v>74</v>
      </c>
      <c r="AE90" s="1" t="s">
        <v>74</v>
      </c>
      <c r="AF90" s="1" t="s">
        <v>74</v>
      </c>
      <c r="AG90" s="1" t="s">
        <v>74</v>
      </c>
      <c r="AH90" s="1" t="s">
        <v>74</v>
      </c>
      <c r="AI90" s="1" t="s">
        <v>74</v>
      </c>
      <c r="AJ90" s="1" t="s">
        <v>74</v>
      </c>
      <c r="AK90" s="1" t="s">
        <v>74</v>
      </c>
      <c r="AL90" s="1" t="s">
        <v>74</v>
      </c>
      <c r="AM90" s="1" t="s">
        <v>74</v>
      </c>
      <c r="AN90" s="1" t="s">
        <v>74</v>
      </c>
      <c r="AO90" s="1" t="s">
        <v>859</v>
      </c>
      <c r="AP90" s="1" t="s">
        <v>860</v>
      </c>
      <c r="AQ90" s="1" t="s">
        <v>74</v>
      </c>
      <c r="AR90" s="1" t="s">
        <v>74</v>
      </c>
      <c r="AS90" s="1" t="s">
        <v>74</v>
      </c>
      <c r="AT90" s="1" t="s">
        <v>226</v>
      </c>
      <c r="AU90" s="1">
        <v>2019.0</v>
      </c>
      <c r="AV90" s="1">
        <v>47.0</v>
      </c>
      <c r="AW90" s="1">
        <v>10.0</v>
      </c>
      <c r="AX90" s="1" t="s">
        <v>74</v>
      </c>
      <c r="AY90" s="1" t="s">
        <v>74</v>
      </c>
      <c r="AZ90" s="1" t="s">
        <v>74</v>
      </c>
      <c r="BA90" s="1" t="s">
        <v>74</v>
      </c>
      <c r="BB90" s="1">
        <v>4968.0</v>
      </c>
      <c r="BC90" s="1">
        <v>4980.0</v>
      </c>
      <c r="BD90" s="1">
        <v>3.00060519860951E14</v>
      </c>
      <c r="BE90" s="1" t="s">
        <v>861</v>
      </c>
      <c r="BF90" s="2" t="str">
        <f>HYPERLINK("http://dx.doi.org/10.1177/0300060519860951","http://dx.doi.org/10.1177/0300060519860951")</f>
        <v>http://dx.doi.org/10.1177/0300060519860951</v>
      </c>
      <c r="BG90" s="1" t="s">
        <v>74</v>
      </c>
      <c r="BH90" s="1" t="s">
        <v>468</v>
      </c>
      <c r="BI90" s="1" t="s">
        <v>74</v>
      </c>
      <c r="BJ90" s="1" t="s">
        <v>74</v>
      </c>
      <c r="BK90" s="1" t="s">
        <v>74</v>
      </c>
      <c r="BL90" s="1" t="s">
        <v>74</v>
      </c>
      <c r="BM90" s="1" t="s">
        <v>74</v>
      </c>
      <c r="BN90" s="1">
        <v>3.1524025E7</v>
      </c>
      <c r="BO90" s="1" t="s">
        <v>74</v>
      </c>
      <c r="BP90" s="1" t="s">
        <v>74</v>
      </c>
      <c r="BQ90" s="1" t="s">
        <v>74</v>
      </c>
      <c r="BR90" s="1" t="s">
        <v>74</v>
      </c>
      <c r="BS90" s="1" t="s">
        <v>862</v>
      </c>
      <c r="BT90" s="1" t="str">
        <f>HYPERLINK("https%3A%2F%2Fwww.webofscience.com%2Fwos%2Fwoscc%2Ffull-record%2FWOS:000491481500001","View Full Record in Web of Science")</f>
        <v>View Full Record in Web of Science</v>
      </c>
    </row>
    <row r="91" ht="12.75" customHeight="1">
      <c r="A91" s="1" t="s">
        <v>72</v>
      </c>
      <c r="B91" s="1" t="s">
        <v>863</v>
      </c>
      <c r="C91" s="1" t="s">
        <v>74</v>
      </c>
      <c r="D91" s="1" t="s">
        <v>74</v>
      </c>
      <c r="E91" s="1" t="s">
        <v>74</v>
      </c>
      <c r="F91" s="1" t="s">
        <v>864</v>
      </c>
      <c r="G91" s="1" t="s">
        <v>74</v>
      </c>
      <c r="H91" s="1" t="s">
        <v>74</v>
      </c>
      <c r="I91" s="1" t="s">
        <v>865</v>
      </c>
      <c r="J91" s="1" t="s">
        <v>866</v>
      </c>
      <c r="K91" s="1" t="s">
        <v>74</v>
      </c>
      <c r="L91" s="1" t="s">
        <v>74</v>
      </c>
      <c r="M91" s="1" t="s">
        <v>74</v>
      </c>
      <c r="N91" s="1" t="s">
        <v>74</v>
      </c>
      <c r="O91" s="1" t="s">
        <v>74</v>
      </c>
      <c r="P91" s="1" t="s">
        <v>74</v>
      </c>
      <c r="Q91" s="1" t="s">
        <v>74</v>
      </c>
      <c r="R91" s="1" t="s">
        <v>74</v>
      </c>
      <c r="S91" s="1" t="s">
        <v>74</v>
      </c>
      <c r="T91" s="1" t="s">
        <v>74</v>
      </c>
      <c r="U91" s="1" t="s">
        <v>74</v>
      </c>
      <c r="V91" s="1" t="s">
        <v>74</v>
      </c>
      <c r="W91" s="1" t="s">
        <v>74</v>
      </c>
      <c r="X91" s="1" t="s">
        <v>74</v>
      </c>
      <c r="Y91" s="1" t="s">
        <v>74</v>
      </c>
      <c r="Z91" s="1" t="s">
        <v>74</v>
      </c>
      <c r="AA91" s="1" t="s">
        <v>74</v>
      </c>
      <c r="AB91" s="1" t="s">
        <v>74</v>
      </c>
      <c r="AC91" s="1" t="s">
        <v>74</v>
      </c>
      <c r="AD91" s="1" t="s">
        <v>74</v>
      </c>
      <c r="AE91" s="1" t="s">
        <v>74</v>
      </c>
      <c r="AF91" s="1" t="s">
        <v>74</v>
      </c>
      <c r="AG91" s="1" t="s">
        <v>74</v>
      </c>
      <c r="AH91" s="1" t="s">
        <v>74</v>
      </c>
      <c r="AI91" s="1" t="s">
        <v>74</v>
      </c>
      <c r="AJ91" s="1" t="s">
        <v>74</v>
      </c>
      <c r="AK91" s="1" t="s">
        <v>74</v>
      </c>
      <c r="AL91" s="1" t="s">
        <v>74</v>
      </c>
      <c r="AM91" s="1" t="s">
        <v>74</v>
      </c>
      <c r="AN91" s="1" t="s">
        <v>74</v>
      </c>
      <c r="AO91" s="1" t="s">
        <v>74</v>
      </c>
      <c r="AP91" s="1" t="s">
        <v>867</v>
      </c>
      <c r="AQ91" s="1" t="s">
        <v>74</v>
      </c>
      <c r="AR91" s="1" t="s">
        <v>74</v>
      </c>
      <c r="AS91" s="1" t="s">
        <v>74</v>
      </c>
      <c r="AT91" s="1" t="s">
        <v>868</v>
      </c>
      <c r="AU91" s="1">
        <v>2022.0</v>
      </c>
      <c r="AV91" s="1">
        <v>22.0</v>
      </c>
      <c r="AW91" s="1">
        <v>1.0</v>
      </c>
      <c r="AX91" s="1" t="s">
        <v>74</v>
      </c>
      <c r="AY91" s="1" t="s">
        <v>74</v>
      </c>
      <c r="AZ91" s="1" t="s">
        <v>74</v>
      </c>
      <c r="BA91" s="1" t="s">
        <v>74</v>
      </c>
      <c r="BB91" s="1" t="s">
        <v>74</v>
      </c>
      <c r="BC91" s="1" t="s">
        <v>74</v>
      </c>
      <c r="BD91" s="1">
        <v>286.0</v>
      </c>
      <c r="BE91" s="1" t="s">
        <v>869</v>
      </c>
      <c r="BF91" s="2" t="str">
        <f>HYPERLINK("http://dx.doi.org/10.1186/s12911-022-02024-z","http://dx.doi.org/10.1186/s12911-022-02024-z")</f>
        <v>http://dx.doi.org/10.1186/s12911-022-02024-z</v>
      </c>
      <c r="BG91" s="1" t="s">
        <v>74</v>
      </c>
      <c r="BH91" s="1" t="s">
        <v>74</v>
      </c>
      <c r="BI91" s="1" t="s">
        <v>74</v>
      </c>
      <c r="BJ91" s="1" t="s">
        <v>74</v>
      </c>
      <c r="BK91" s="1" t="s">
        <v>74</v>
      </c>
      <c r="BL91" s="1" t="s">
        <v>74</v>
      </c>
      <c r="BM91" s="1" t="s">
        <v>74</v>
      </c>
      <c r="BN91" s="1">
        <v>3.6344984E7</v>
      </c>
      <c r="BO91" s="1" t="s">
        <v>74</v>
      </c>
      <c r="BP91" s="1" t="s">
        <v>74</v>
      </c>
      <c r="BQ91" s="1" t="s">
        <v>74</v>
      </c>
      <c r="BR91" s="1" t="s">
        <v>74</v>
      </c>
      <c r="BS91" s="1" t="s">
        <v>870</v>
      </c>
      <c r="BT91" s="1" t="str">
        <f>HYPERLINK("https%3A%2F%2Fwww.webofscience.com%2Fwos%2Fwoscc%2Ffull-record%2FWOS:000879762900001","View Full Record in Web of Science")</f>
        <v>View Full Record in Web of Science</v>
      </c>
    </row>
    <row r="92" ht="12.75" customHeight="1">
      <c r="A92" s="1" t="s">
        <v>72</v>
      </c>
      <c r="B92" s="1" t="s">
        <v>871</v>
      </c>
      <c r="C92" s="1" t="s">
        <v>74</v>
      </c>
      <c r="D92" s="1" t="s">
        <v>74</v>
      </c>
      <c r="E92" s="1" t="s">
        <v>74</v>
      </c>
      <c r="F92" s="1" t="s">
        <v>872</v>
      </c>
      <c r="G92" s="1" t="s">
        <v>74</v>
      </c>
      <c r="H92" s="1" t="s">
        <v>74</v>
      </c>
      <c r="I92" s="1" t="s">
        <v>873</v>
      </c>
      <c r="J92" s="1" t="s">
        <v>323</v>
      </c>
      <c r="K92" s="1" t="s">
        <v>74</v>
      </c>
      <c r="L92" s="1" t="s">
        <v>74</v>
      </c>
      <c r="M92" s="1" t="s">
        <v>74</v>
      </c>
      <c r="N92" s="1" t="s">
        <v>74</v>
      </c>
      <c r="O92" s="1" t="s">
        <v>74</v>
      </c>
      <c r="P92" s="1" t="s">
        <v>74</v>
      </c>
      <c r="Q92" s="1" t="s">
        <v>74</v>
      </c>
      <c r="R92" s="1" t="s">
        <v>74</v>
      </c>
      <c r="S92" s="1" t="s">
        <v>74</v>
      </c>
      <c r="T92" s="1" t="s">
        <v>74</v>
      </c>
      <c r="U92" s="1" t="s">
        <v>74</v>
      </c>
      <c r="V92" s="1" t="s">
        <v>74</v>
      </c>
      <c r="W92" s="1" t="s">
        <v>74</v>
      </c>
      <c r="X92" s="1" t="s">
        <v>74</v>
      </c>
      <c r="Y92" s="1" t="s">
        <v>74</v>
      </c>
      <c r="Z92" s="1" t="s">
        <v>74</v>
      </c>
      <c r="AA92" s="1" t="s">
        <v>74</v>
      </c>
      <c r="AB92" s="1" t="s">
        <v>74</v>
      </c>
      <c r="AC92" s="1" t="s">
        <v>74</v>
      </c>
      <c r="AD92" s="1" t="s">
        <v>74</v>
      </c>
      <c r="AE92" s="1" t="s">
        <v>74</v>
      </c>
      <c r="AF92" s="1" t="s">
        <v>74</v>
      </c>
      <c r="AG92" s="1" t="s">
        <v>74</v>
      </c>
      <c r="AH92" s="1" t="s">
        <v>74</v>
      </c>
      <c r="AI92" s="1" t="s">
        <v>74</v>
      </c>
      <c r="AJ92" s="1" t="s">
        <v>74</v>
      </c>
      <c r="AK92" s="1" t="s">
        <v>74</v>
      </c>
      <c r="AL92" s="1" t="s">
        <v>74</v>
      </c>
      <c r="AM92" s="1" t="s">
        <v>74</v>
      </c>
      <c r="AN92" s="1" t="s">
        <v>74</v>
      </c>
      <c r="AO92" s="1" t="s">
        <v>326</v>
      </c>
      <c r="AP92" s="1" t="s">
        <v>74</v>
      </c>
      <c r="AQ92" s="1" t="s">
        <v>74</v>
      </c>
      <c r="AR92" s="1" t="s">
        <v>74</v>
      </c>
      <c r="AS92" s="1" t="s">
        <v>74</v>
      </c>
      <c r="AT92" s="1" t="s">
        <v>874</v>
      </c>
      <c r="AU92" s="1">
        <v>2022.0</v>
      </c>
      <c r="AV92" s="1">
        <v>12.0</v>
      </c>
      <c r="AW92" s="1">
        <v>1.0</v>
      </c>
      <c r="AX92" s="1" t="s">
        <v>74</v>
      </c>
      <c r="AY92" s="1" t="s">
        <v>74</v>
      </c>
      <c r="AZ92" s="1" t="s">
        <v>74</v>
      </c>
      <c r="BA92" s="1" t="s">
        <v>74</v>
      </c>
      <c r="BB92" s="1" t="s">
        <v>74</v>
      </c>
      <c r="BC92" s="1" t="s">
        <v>74</v>
      </c>
      <c r="BD92" s="1">
        <v>14307.0</v>
      </c>
      <c r="BE92" s="1" t="s">
        <v>875</v>
      </c>
      <c r="BF92" s="2" t="str">
        <f>HYPERLINK("http://dx.doi.org/10.1038/s41598-022-18325-2","http://dx.doi.org/10.1038/s41598-022-18325-2")</f>
        <v>http://dx.doi.org/10.1038/s41598-022-18325-2</v>
      </c>
      <c r="BG92" s="1" t="s">
        <v>74</v>
      </c>
      <c r="BH92" s="1" t="s">
        <v>74</v>
      </c>
      <c r="BI92" s="1" t="s">
        <v>74</v>
      </c>
      <c r="BJ92" s="1" t="s">
        <v>74</v>
      </c>
      <c r="BK92" s="1" t="s">
        <v>74</v>
      </c>
      <c r="BL92" s="1" t="s">
        <v>74</v>
      </c>
      <c r="BM92" s="1" t="s">
        <v>74</v>
      </c>
      <c r="BN92" s="1">
        <v>3.5995824E7</v>
      </c>
      <c r="BO92" s="1" t="s">
        <v>74</v>
      </c>
      <c r="BP92" s="1" t="s">
        <v>74</v>
      </c>
      <c r="BQ92" s="1" t="s">
        <v>74</v>
      </c>
      <c r="BR92" s="1" t="s">
        <v>74</v>
      </c>
      <c r="BS92" s="1" t="s">
        <v>876</v>
      </c>
      <c r="BT92" s="1" t="str">
        <f>HYPERLINK("https%3A%2F%2Fwww.webofscience.com%2Fwos%2Fwoscc%2Ffull-record%2FWOS:000844144900008","View Full Record in Web of Science")</f>
        <v>View Full Record in Web of Science</v>
      </c>
    </row>
    <row r="93" ht="12.75" customHeight="1">
      <c r="A93" s="1" t="s">
        <v>72</v>
      </c>
      <c r="B93" s="1" t="s">
        <v>877</v>
      </c>
      <c r="C93" s="1" t="s">
        <v>74</v>
      </c>
      <c r="D93" s="1" t="s">
        <v>74</v>
      </c>
      <c r="E93" s="1" t="s">
        <v>74</v>
      </c>
      <c r="F93" s="1" t="s">
        <v>878</v>
      </c>
      <c r="G93" s="1" t="s">
        <v>74</v>
      </c>
      <c r="H93" s="1" t="s">
        <v>74</v>
      </c>
      <c r="I93" s="1" t="s">
        <v>879</v>
      </c>
      <c r="J93" s="1" t="s">
        <v>114</v>
      </c>
      <c r="K93" s="1" t="s">
        <v>74</v>
      </c>
      <c r="L93" s="1" t="s">
        <v>74</v>
      </c>
      <c r="M93" s="1" t="s">
        <v>74</v>
      </c>
      <c r="N93" s="1" t="s">
        <v>74</v>
      </c>
      <c r="O93" s="1" t="s">
        <v>74</v>
      </c>
      <c r="P93" s="1" t="s">
        <v>74</v>
      </c>
      <c r="Q93" s="1" t="s">
        <v>74</v>
      </c>
      <c r="R93" s="1" t="s">
        <v>74</v>
      </c>
      <c r="S93" s="1" t="s">
        <v>74</v>
      </c>
      <c r="T93" s="1" t="s">
        <v>74</v>
      </c>
      <c r="U93" s="1" t="s">
        <v>74</v>
      </c>
      <c r="V93" s="1" t="s">
        <v>74</v>
      </c>
      <c r="W93" s="1" t="s">
        <v>74</v>
      </c>
      <c r="X93" s="1" t="s">
        <v>74</v>
      </c>
      <c r="Y93" s="1" t="s">
        <v>74</v>
      </c>
      <c r="Z93" s="1" t="s">
        <v>74</v>
      </c>
      <c r="AA93" s="1" t="s">
        <v>880</v>
      </c>
      <c r="AB93" s="1" t="s">
        <v>881</v>
      </c>
      <c r="AC93" s="1" t="s">
        <v>74</v>
      </c>
      <c r="AD93" s="1" t="s">
        <v>74</v>
      </c>
      <c r="AE93" s="1" t="s">
        <v>74</v>
      </c>
      <c r="AF93" s="1" t="s">
        <v>74</v>
      </c>
      <c r="AG93" s="1" t="s">
        <v>74</v>
      </c>
      <c r="AH93" s="1" t="s">
        <v>74</v>
      </c>
      <c r="AI93" s="1" t="s">
        <v>74</v>
      </c>
      <c r="AJ93" s="1" t="s">
        <v>74</v>
      </c>
      <c r="AK93" s="1" t="s">
        <v>74</v>
      </c>
      <c r="AL93" s="1" t="s">
        <v>74</v>
      </c>
      <c r="AM93" s="1" t="s">
        <v>74</v>
      </c>
      <c r="AN93" s="1" t="s">
        <v>74</v>
      </c>
      <c r="AO93" s="1" t="s">
        <v>116</v>
      </c>
      <c r="AP93" s="1" t="s">
        <v>528</v>
      </c>
      <c r="AQ93" s="1" t="s">
        <v>74</v>
      </c>
      <c r="AR93" s="1" t="s">
        <v>74</v>
      </c>
      <c r="AS93" s="1" t="s">
        <v>74</v>
      </c>
      <c r="AT93" s="1" t="s">
        <v>216</v>
      </c>
      <c r="AU93" s="1">
        <v>2012.0</v>
      </c>
      <c r="AV93" s="1">
        <v>120.0</v>
      </c>
      <c r="AW93" s="1" t="s">
        <v>74</v>
      </c>
      <c r="AX93" s="1" t="s">
        <v>74</v>
      </c>
      <c r="AY93" s="1">
        <v>1.0</v>
      </c>
      <c r="AZ93" s="1" t="s">
        <v>217</v>
      </c>
      <c r="BA93" s="1" t="s">
        <v>74</v>
      </c>
      <c r="BB93" s="1">
        <v>167.0</v>
      </c>
      <c r="BC93" s="1">
        <v>185.0</v>
      </c>
      <c r="BD93" s="1" t="s">
        <v>74</v>
      </c>
      <c r="BE93" s="1" t="s">
        <v>882</v>
      </c>
      <c r="BF93" s="2" t="str">
        <f>HYPERLINK("http://dx.doi.org/10.1111/j.1471-4159.2011.07510.x","http://dx.doi.org/10.1111/j.1471-4159.2011.07510.x")</f>
        <v>http://dx.doi.org/10.1111/j.1471-4159.2011.07510.x</v>
      </c>
      <c r="BG93" s="1" t="s">
        <v>74</v>
      </c>
      <c r="BH93" s="1" t="s">
        <v>74</v>
      </c>
      <c r="BI93" s="1" t="s">
        <v>74</v>
      </c>
      <c r="BJ93" s="1" t="s">
        <v>74</v>
      </c>
      <c r="BK93" s="1" t="s">
        <v>74</v>
      </c>
      <c r="BL93" s="1" t="s">
        <v>74</v>
      </c>
      <c r="BM93" s="1" t="s">
        <v>74</v>
      </c>
      <c r="BN93" s="1">
        <v>2.212223E7</v>
      </c>
      <c r="BO93" s="1" t="s">
        <v>74</v>
      </c>
      <c r="BP93" s="1" t="s">
        <v>74</v>
      </c>
      <c r="BQ93" s="1" t="s">
        <v>74</v>
      </c>
      <c r="BR93" s="1" t="s">
        <v>74</v>
      </c>
      <c r="BS93" s="1" t="s">
        <v>883</v>
      </c>
      <c r="BT93" s="1" t="str">
        <f>HYPERLINK("https%3A%2F%2Fwww.webofscience.com%2Fwos%2Fwoscc%2Ffull-record%2FWOS:000298479500018","View Full Record in Web of Science")</f>
        <v>View Full Record in Web of Science</v>
      </c>
    </row>
    <row r="94" ht="12.75" customHeight="1">
      <c r="A94" s="1" t="s">
        <v>72</v>
      </c>
      <c r="B94" s="1" t="s">
        <v>884</v>
      </c>
      <c r="C94" s="1" t="s">
        <v>74</v>
      </c>
      <c r="D94" s="1" t="s">
        <v>74</v>
      </c>
      <c r="E94" s="1" t="s">
        <v>74</v>
      </c>
      <c r="F94" s="1" t="s">
        <v>885</v>
      </c>
      <c r="G94" s="1" t="s">
        <v>74</v>
      </c>
      <c r="H94" s="1" t="s">
        <v>74</v>
      </c>
      <c r="I94" s="1" t="s">
        <v>886</v>
      </c>
      <c r="J94" s="1" t="s">
        <v>887</v>
      </c>
      <c r="K94" s="1" t="s">
        <v>74</v>
      </c>
      <c r="L94" s="1" t="s">
        <v>74</v>
      </c>
      <c r="M94" s="1" t="s">
        <v>74</v>
      </c>
      <c r="N94" s="1" t="s">
        <v>74</v>
      </c>
      <c r="O94" s="1" t="s">
        <v>74</v>
      </c>
      <c r="P94" s="1" t="s">
        <v>74</v>
      </c>
      <c r="Q94" s="1" t="s">
        <v>74</v>
      </c>
      <c r="R94" s="1" t="s">
        <v>74</v>
      </c>
      <c r="S94" s="1" t="s">
        <v>74</v>
      </c>
      <c r="T94" s="1" t="s">
        <v>74</v>
      </c>
      <c r="U94" s="1" t="s">
        <v>74</v>
      </c>
      <c r="V94" s="1" t="s">
        <v>74</v>
      </c>
      <c r="W94" s="1" t="s">
        <v>74</v>
      </c>
      <c r="X94" s="1" t="s">
        <v>74</v>
      </c>
      <c r="Y94" s="1" t="s">
        <v>74</v>
      </c>
      <c r="Z94" s="1" t="s">
        <v>74</v>
      </c>
      <c r="AA94" s="1" t="s">
        <v>888</v>
      </c>
      <c r="AB94" s="1" t="s">
        <v>889</v>
      </c>
      <c r="AC94" s="1" t="s">
        <v>74</v>
      </c>
      <c r="AD94" s="1" t="s">
        <v>74</v>
      </c>
      <c r="AE94" s="1" t="s">
        <v>74</v>
      </c>
      <c r="AF94" s="1" t="s">
        <v>74</v>
      </c>
      <c r="AG94" s="1" t="s">
        <v>74</v>
      </c>
      <c r="AH94" s="1" t="s">
        <v>74</v>
      </c>
      <c r="AI94" s="1" t="s">
        <v>74</v>
      </c>
      <c r="AJ94" s="1" t="s">
        <v>74</v>
      </c>
      <c r="AK94" s="1" t="s">
        <v>74</v>
      </c>
      <c r="AL94" s="1" t="s">
        <v>74</v>
      </c>
      <c r="AM94" s="1" t="s">
        <v>74</v>
      </c>
      <c r="AN94" s="1" t="s">
        <v>74</v>
      </c>
      <c r="AO94" s="1" t="s">
        <v>890</v>
      </c>
      <c r="AP94" s="1" t="s">
        <v>891</v>
      </c>
      <c r="AQ94" s="1" t="s">
        <v>74</v>
      </c>
      <c r="AR94" s="1" t="s">
        <v>74</v>
      </c>
      <c r="AS94" s="1" t="s">
        <v>74</v>
      </c>
      <c r="AT94" s="1" t="s">
        <v>226</v>
      </c>
      <c r="AU94" s="1">
        <v>2022.0</v>
      </c>
      <c r="AV94" s="1">
        <v>207.0</v>
      </c>
      <c r="AW94" s="1" t="s">
        <v>74</v>
      </c>
      <c r="AX94" s="1" t="s">
        <v>74</v>
      </c>
      <c r="AY94" s="1" t="s">
        <v>74</v>
      </c>
      <c r="AZ94" s="1" t="s">
        <v>74</v>
      </c>
      <c r="BA94" s="1" t="s">
        <v>74</v>
      </c>
      <c r="BB94" s="1" t="s">
        <v>74</v>
      </c>
      <c r="BC94" s="1" t="s">
        <v>74</v>
      </c>
      <c r="BD94" s="1">
        <v>111726.0</v>
      </c>
      <c r="BE94" s="1" t="s">
        <v>892</v>
      </c>
      <c r="BF94" s="2" t="str">
        <f>HYPERLINK("http://dx.doi.org/10.1016/j.mad.2022.111726","http://dx.doi.org/10.1016/j.mad.2022.111726")</f>
        <v>http://dx.doi.org/10.1016/j.mad.2022.111726</v>
      </c>
      <c r="BG94" s="1" t="s">
        <v>74</v>
      </c>
      <c r="BH94" s="1" t="s">
        <v>74</v>
      </c>
      <c r="BI94" s="1" t="s">
        <v>74</v>
      </c>
      <c r="BJ94" s="1" t="s">
        <v>74</v>
      </c>
      <c r="BK94" s="1" t="s">
        <v>74</v>
      </c>
      <c r="BL94" s="1" t="s">
        <v>74</v>
      </c>
      <c r="BM94" s="1" t="s">
        <v>74</v>
      </c>
      <c r="BN94" s="1">
        <v>3.5998821E7</v>
      </c>
      <c r="BO94" s="1" t="s">
        <v>74</v>
      </c>
      <c r="BP94" s="1" t="s">
        <v>74</v>
      </c>
      <c r="BQ94" s="1" t="s">
        <v>74</v>
      </c>
      <c r="BR94" s="1" t="s">
        <v>74</v>
      </c>
      <c r="BS94" s="1" t="s">
        <v>893</v>
      </c>
      <c r="BT94" s="1" t="str">
        <f>HYPERLINK("https%3A%2F%2Fwww.webofscience.com%2Fwos%2Fwoscc%2Ffull-record%2FWOS:000851257600001","View Full Record in Web of Science")</f>
        <v>View Full Record in Web of Science</v>
      </c>
    </row>
    <row r="95" ht="12.75" customHeight="1">
      <c r="A95" s="1" t="s">
        <v>72</v>
      </c>
      <c r="B95" s="1" t="s">
        <v>894</v>
      </c>
      <c r="C95" s="1" t="s">
        <v>74</v>
      </c>
      <c r="D95" s="1" t="s">
        <v>74</v>
      </c>
      <c r="E95" s="1" t="s">
        <v>74</v>
      </c>
      <c r="F95" s="1" t="s">
        <v>895</v>
      </c>
      <c r="G95" s="1" t="s">
        <v>74</v>
      </c>
      <c r="H95" s="1" t="s">
        <v>74</v>
      </c>
      <c r="I95" s="1" t="s">
        <v>896</v>
      </c>
      <c r="J95" s="1" t="s">
        <v>897</v>
      </c>
      <c r="K95" s="1" t="s">
        <v>74</v>
      </c>
      <c r="L95" s="1" t="s">
        <v>74</v>
      </c>
      <c r="M95" s="1" t="s">
        <v>74</v>
      </c>
      <c r="N95" s="1" t="s">
        <v>74</v>
      </c>
      <c r="O95" s="1" t="s">
        <v>74</v>
      </c>
      <c r="P95" s="1" t="s">
        <v>74</v>
      </c>
      <c r="Q95" s="1" t="s">
        <v>74</v>
      </c>
      <c r="R95" s="1" t="s">
        <v>74</v>
      </c>
      <c r="S95" s="1" t="s">
        <v>74</v>
      </c>
      <c r="T95" s="1" t="s">
        <v>74</v>
      </c>
      <c r="U95" s="1" t="s">
        <v>74</v>
      </c>
      <c r="V95" s="1" t="s">
        <v>74</v>
      </c>
      <c r="W95" s="1" t="s">
        <v>74</v>
      </c>
      <c r="X95" s="1" t="s">
        <v>74</v>
      </c>
      <c r="Y95" s="1" t="s">
        <v>74</v>
      </c>
      <c r="Z95" s="1" t="s">
        <v>74</v>
      </c>
      <c r="AA95" s="1" t="s">
        <v>898</v>
      </c>
      <c r="AB95" s="1" t="s">
        <v>899</v>
      </c>
      <c r="AC95" s="1" t="s">
        <v>74</v>
      </c>
      <c r="AD95" s="1" t="s">
        <v>74</v>
      </c>
      <c r="AE95" s="1" t="s">
        <v>74</v>
      </c>
      <c r="AF95" s="1" t="s">
        <v>74</v>
      </c>
      <c r="AG95" s="1" t="s">
        <v>74</v>
      </c>
      <c r="AH95" s="1" t="s">
        <v>74</v>
      </c>
      <c r="AI95" s="1" t="s">
        <v>74</v>
      </c>
      <c r="AJ95" s="1" t="s">
        <v>74</v>
      </c>
      <c r="AK95" s="1" t="s">
        <v>74</v>
      </c>
      <c r="AL95" s="1" t="s">
        <v>74</v>
      </c>
      <c r="AM95" s="1" t="s">
        <v>74</v>
      </c>
      <c r="AN95" s="1" t="s">
        <v>74</v>
      </c>
      <c r="AO95" s="1" t="s">
        <v>900</v>
      </c>
      <c r="AP95" s="1" t="s">
        <v>901</v>
      </c>
      <c r="AQ95" s="1" t="s">
        <v>74</v>
      </c>
      <c r="AR95" s="1" t="s">
        <v>74</v>
      </c>
      <c r="AS95" s="1" t="s">
        <v>74</v>
      </c>
      <c r="AT95" s="1" t="s">
        <v>74</v>
      </c>
      <c r="AU95" s="1">
        <v>2009.0</v>
      </c>
      <c r="AV95" s="1">
        <v>72.0</v>
      </c>
      <c r="AW95" s="1" t="s">
        <v>902</v>
      </c>
      <c r="AX95" s="1" t="s">
        <v>74</v>
      </c>
      <c r="AY95" s="1" t="s">
        <v>74</v>
      </c>
      <c r="AZ95" s="1" t="s">
        <v>74</v>
      </c>
      <c r="BA95" s="1" t="s">
        <v>74</v>
      </c>
      <c r="BB95" s="1">
        <v>1075.0</v>
      </c>
      <c r="BC95" s="1">
        <v>1082.0</v>
      </c>
      <c r="BD95" s="1" t="s">
        <v>903</v>
      </c>
      <c r="BE95" s="1" t="s">
        <v>904</v>
      </c>
      <c r="BF95" s="2" t="str">
        <f>HYPERLINK("http://dx.doi.org/10.1080/15287390903084561","http://dx.doi.org/10.1080/15287390903084561")</f>
        <v>http://dx.doi.org/10.1080/15287390903084561</v>
      </c>
      <c r="BG95" s="1" t="s">
        <v>74</v>
      </c>
      <c r="BH95" s="1" t="s">
        <v>74</v>
      </c>
      <c r="BI95" s="1" t="s">
        <v>74</v>
      </c>
      <c r="BJ95" s="1" t="s">
        <v>74</v>
      </c>
      <c r="BK95" s="1" t="s">
        <v>74</v>
      </c>
      <c r="BL95" s="1" t="s">
        <v>74</v>
      </c>
      <c r="BM95" s="1" t="s">
        <v>74</v>
      </c>
      <c r="BN95" s="1">
        <v>1.9697242E7</v>
      </c>
      <c r="BO95" s="1" t="s">
        <v>74</v>
      </c>
      <c r="BP95" s="1" t="s">
        <v>74</v>
      </c>
      <c r="BQ95" s="1" t="s">
        <v>74</v>
      </c>
      <c r="BR95" s="1" t="s">
        <v>74</v>
      </c>
      <c r="BS95" s="1" t="s">
        <v>905</v>
      </c>
      <c r="BT95" s="1" t="str">
        <f>HYPERLINK("https%3A%2F%2Fwww.webofscience.com%2Fwos%2Fwoscc%2Ffull-record%2FWOS:000269144100012","View Full Record in Web of Science")</f>
        <v>View Full Record in Web of Science</v>
      </c>
    </row>
    <row r="96" ht="12.75" customHeight="1">
      <c r="A96" s="1" t="s">
        <v>72</v>
      </c>
      <c r="B96" s="1" t="s">
        <v>906</v>
      </c>
      <c r="C96" s="1" t="s">
        <v>74</v>
      </c>
      <c r="D96" s="1" t="s">
        <v>74</v>
      </c>
      <c r="E96" s="1" t="s">
        <v>74</v>
      </c>
      <c r="F96" s="1" t="s">
        <v>907</v>
      </c>
      <c r="G96" s="1" t="s">
        <v>74</v>
      </c>
      <c r="H96" s="1" t="s">
        <v>74</v>
      </c>
      <c r="I96" s="1" t="s">
        <v>908</v>
      </c>
      <c r="J96" s="1" t="s">
        <v>909</v>
      </c>
      <c r="K96" s="1" t="s">
        <v>74</v>
      </c>
      <c r="L96" s="1" t="s">
        <v>74</v>
      </c>
      <c r="M96" s="1" t="s">
        <v>74</v>
      </c>
      <c r="N96" s="1" t="s">
        <v>74</v>
      </c>
      <c r="O96" s="1" t="s">
        <v>74</v>
      </c>
      <c r="P96" s="1" t="s">
        <v>74</v>
      </c>
      <c r="Q96" s="1" t="s">
        <v>74</v>
      </c>
      <c r="R96" s="1" t="s">
        <v>74</v>
      </c>
      <c r="S96" s="1" t="s">
        <v>74</v>
      </c>
      <c r="T96" s="1" t="s">
        <v>74</v>
      </c>
      <c r="U96" s="1" t="s">
        <v>74</v>
      </c>
      <c r="V96" s="1" t="s">
        <v>74</v>
      </c>
      <c r="W96" s="1" t="s">
        <v>74</v>
      </c>
      <c r="X96" s="1" t="s">
        <v>74</v>
      </c>
      <c r="Y96" s="1" t="s">
        <v>74</v>
      </c>
      <c r="Z96" s="1" t="s">
        <v>74</v>
      </c>
      <c r="AA96" s="1" t="s">
        <v>910</v>
      </c>
      <c r="AB96" s="1" t="s">
        <v>911</v>
      </c>
      <c r="AC96" s="1" t="s">
        <v>74</v>
      </c>
      <c r="AD96" s="1" t="s">
        <v>74</v>
      </c>
      <c r="AE96" s="1" t="s">
        <v>74</v>
      </c>
      <c r="AF96" s="1" t="s">
        <v>74</v>
      </c>
      <c r="AG96" s="1" t="s">
        <v>74</v>
      </c>
      <c r="AH96" s="1" t="s">
        <v>74</v>
      </c>
      <c r="AI96" s="1" t="s">
        <v>74</v>
      </c>
      <c r="AJ96" s="1" t="s">
        <v>74</v>
      </c>
      <c r="AK96" s="1" t="s">
        <v>74</v>
      </c>
      <c r="AL96" s="1" t="s">
        <v>74</v>
      </c>
      <c r="AM96" s="1" t="s">
        <v>74</v>
      </c>
      <c r="AN96" s="1" t="s">
        <v>74</v>
      </c>
      <c r="AO96" s="1" t="s">
        <v>912</v>
      </c>
      <c r="AP96" s="1" t="s">
        <v>913</v>
      </c>
      <c r="AQ96" s="1" t="s">
        <v>74</v>
      </c>
      <c r="AR96" s="1" t="s">
        <v>74</v>
      </c>
      <c r="AS96" s="1" t="s">
        <v>74</v>
      </c>
      <c r="AT96" s="1" t="s">
        <v>157</v>
      </c>
      <c r="AU96" s="1">
        <v>2018.0</v>
      </c>
      <c r="AV96" s="1">
        <v>55.0</v>
      </c>
      <c r="AW96" s="1">
        <v>3.0</v>
      </c>
      <c r="AX96" s="1" t="s">
        <v>74</v>
      </c>
      <c r="AY96" s="1" t="s">
        <v>74</v>
      </c>
      <c r="AZ96" s="1" t="s">
        <v>74</v>
      </c>
      <c r="BA96" s="1" t="s">
        <v>74</v>
      </c>
      <c r="BB96" s="1">
        <v>2275.0</v>
      </c>
      <c r="BC96" s="1">
        <v>2284.0</v>
      </c>
      <c r="BD96" s="1" t="s">
        <v>74</v>
      </c>
      <c r="BE96" s="1" t="s">
        <v>914</v>
      </c>
      <c r="BF96" s="2" t="str">
        <f>HYPERLINK("http://dx.doi.org/10.1007/s12035-017-0487-5","http://dx.doi.org/10.1007/s12035-017-0487-5")</f>
        <v>http://dx.doi.org/10.1007/s12035-017-0487-5</v>
      </c>
      <c r="BG96" s="1" t="s">
        <v>74</v>
      </c>
      <c r="BH96" s="1" t="s">
        <v>74</v>
      </c>
      <c r="BI96" s="1" t="s">
        <v>74</v>
      </c>
      <c r="BJ96" s="1" t="s">
        <v>74</v>
      </c>
      <c r="BK96" s="1" t="s">
        <v>74</v>
      </c>
      <c r="BL96" s="1" t="s">
        <v>74</v>
      </c>
      <c r="BM96" s="1" t="s">
        <v>74</v>
      </c>
      <c r="BN96" s="1">
        <v>2.833215E7</v>
      </c>
      <c r="BO96" s="1" t="s">
        <v>74</v>
      </c>
      <c r="BP96" s="1" t="s">
        <v>74</v>
      </c>
      <c r="BQ96" s="1" t="s">
        <v>74</v>
      </c>
      <c r="BR96" s="1" t="s">
        <v>74</v>
      </c>
      <c r="BS96" s="1" t="s">
        <v>915</v>
      </c>
      <c r="BT96" s="1" t="str">
        <f>HYPERLINK("https%3A%2F%2Fwww.webofscience.com%2Fwos%2Fwoscc%2Ffull-record%2FWOS:000426897800037","View Full Record in Web of Science")</f>
        <v>View Full Record in Web of Science</v>
      </c>
    </row>
    <row r="97" ht="12.75" customHeight="1">
      <c r="A97" s="1" t="s">
        <v>72</v>
      </c>
      <c r="B97" s="1" t="s">
        <v>916</v>
      </c>
      <c r="C97" s="1" t="s">
        <v>74</v>
      </c>
      <c r="D97" s="1" t="s">
        <v>74</v>
      </c>
      <c r="E97" s="1" t="s">
        <v>74</v>
      </c>
      <c r="F97" s="1" t="s">
        <v>917</v>
      </c>
      <c r="G97" s="1" t="s">
        <v>74</v>
      </c>
      <c r="H97" s="1" t="s">
        <v>74</v>
      </c>
      <c r="I97" s="1" t="s">
        <v>918</v>
      </c>
      <c r="J97" s="1" t="s">
        <v>919</v>
      </c>
      <c r="K97" s="1" t="s">
        <v>74</v>
      </c>
      <c r="L97" s="1" t="s">
        <v>74</v>
      </c>
      <c r="M97" s="1" t="s">
        <v>74</v>
      </c>
      <c r="N97" s="1" t="s">
        <v>74</v>
      </c>
      <c r="O97" s="1" t="s">
        <v>74</v>
      </c>
      <c r="P97" s="1" t="s">
        <v>74</v>
      </c>
      <c r="Q97" s="1" t="s">
        <v>74</v>
      </c>
      <c r="R97" s="1" t="s">
        <v>74</v>
      </c>
      <c r="S97" s="1" t="s">
        <v>74</v>
      </c>
      <c r="T97" s="1" t="s">
        <v>74</v>
      </c>
      <c r="U97" s="1" t="s">
        <v>74</v>
      </c>
      <c r="V97" s="1" t="s">
        <v>74</v>
      </c>
      <c r="W97" s="1" t="s">
        <v>74</v>
      </c>
      <c r="X97" s="1" t="s">
        <v>74</v>
      </c>
      <c r="Y97" s="1" t="s">
        <v>74</v>
      </c>
      <c r="Z97" s="1" t="s">
        <v>74</v>
      </c>
      <c r="AA97" s="1" t="s">
        <v>74</v>
      </c>
      <c r="AB97" s="1" t="s">
        <v>74</v>
      </c>
      <c r="AC97" s="1" t="s">
        <v>74</v>
      </c>
      <c r="AD97" s="1" t="s">
        <v>74</v>
      </c>
      <c r="AE97" s="1" t="s">
        <v>74</v>
      </c>
      <c r="AF97" s="1" t="s">
        <v>74</v>
      </c>
      <c r="AG97" s="1" t="s">
        <v>74</v>
      </c>
      <c r="AH97" s="1" t="s">
        <v>74</v>
      </c>
      <c r="AI97" s="1" t="s">
        <v>74</v>
      </c>
      <c r="AJ97" s="1" t="s">
        <v>74</v>
      </c>
      <c r="AK97" s="1" t="s">
        <v>74</v>
      </c>
      <c r="AL97" s="1" t="s">
        <v>74</v>
      </c>
      <c r="AM97" s="1" t="s">
        <v>74</v>
      </c>
      <c r="AN97" s="1" t="s">
        <v>74</v>
      </c>
      <c r="AO97" s="1" t="s">
        <v>920</v>
      </c>
      <c r="AP97" s="1" t="s">
        <v>921</v>
      </c>
      <c r="AQ97" s="1" t="s">
        <v>74</v>
      </c>
      <c r="AR97" s="1" t="s">
        <v>74</v>
      </c>
      <c r="AS97" s="1" t="s">
        <v>74</v>
      </c>
      <c r="AT97" s="1" t="s">
        <v>922</v>
      </c>
      <c r="AU97" s="1">
        <v>2018.0</v>
      </c>
      <c r="AV97" s="1">
        <v>38.0</v>
      </c>
      <c r="AW97" s="1" t="s">
        <v>74</v>
      </c>
      <c r="AX97" s="1">
        <v>4.0</v>
      </c>
      <c r="AY97" s="1" t="s">
        <v>74</v>
      </c>
      <c r="AZ97" s="1" t="s">
        <v>74</v>
      </c>
      <c r="BA97" s="1" t="s">
        <v>74</v>
      </c>
      <c r="BB97" s="1" t="s">
        <v>74</v>
      </c>
      <c r="BC97" s="1" t="s">
        <v>74</v>
      </c>
      <c r="BD97" s="1" t="s">
        <v>923</v>
      </c>
      <c r="BE97" s="1" t="s">
        <v>924</v>
      </c>
      <c r="BF97" s="2" t="str">
        <f>HYPERLINK("http://dx.doi.org/10.1042/BSR20180127","http://dx.doi.org/10.1042/BSR20180127")</f>
        <v>http://dx.doi.org/10.1042/BSR20180127</v>
      </c>
      <c r="BG97" s="1" t="s">
        <v>74</v>
      </c>
      <c r="BH97" s="1" t="s">
        <v>74</v>
      </c>
      <c r="BI97" s="1" t="s">
        <v>74</v>
      </c>
      <c r="BJ97" s="1" t="s">
        <v>74</v>
      </c>
      <c r="BK97" s="1" t="s">
        <v>74</v>
      </c>
      <c r="BL97" s="1" t="s">
        <v>74</v>
      </c>
      <c r="BM97" s="1" t="s">
        <v>74</v>
      </c>
      <c r="BN97" s="1">
        <v>2.9802157E7</v>
      </c>
      <c r="BO97" s="1" t="s">
        <v>74</v>
      </c>
      <c r="BP97" s="1" t="s">
        <v>74</v>
      </c>
      <c r="BQ97" s="1" t="s">
        <v>74</v>
      </c>
      <c r="BR97" s="1" t="s">
        <v>74</v>
      </c>
      <c r="BS97" s="1" t="s">
        <v>925</v>
      </c>
      <c r="BT97" s="1" t="str">
        <f>HYPERLINK("https%3A%2F%2Fwww.webofscience.com%2Fwos%2Fwoscc%2Ffull-record%2FWOS:000436965200007","View Full Record in Web of Science")</f>
        <v>View Full Record in Web of Science</v>
      </c>
    </row>
    <row r="98" ht="12.75" customHeight="1">
      <c r="A98" s="1" t="s">
        <v>72</v>
      </c>
      <c r="B98" s="1" t="s">
        <v>926</v>
      </c>
      <c r="C98" s="1" t="s">
        <v>74</v>
      </c>
      <c r="D98" s="1" t="s">
        <v>74</v>
      </c>
      <c r="E98" s="1" t="s">
        <v>74</v>
      </c>
      <c r="F98" s="1" t="s">
        <v>927</v>
      </c>
      <c r="G98" s="1" t="s">
        <v>74</v>
      </c>
      <c r="H98" s="1" t="s">
        <v>74</v>
      </c>
      <c r="I98" s="1" t="s">
        <v>928</v>
      </c>
      <c r="J98" s="1" t="s">
        <v>270</v>
      </c>
      <c r="K98" s="1" t="s">
        <v>74</v>
      </c>
      <c r="L98" s="1" t="s">
        <v>74</v>
      </c>
      <c r="M98" s="1" t="s">
        <v>74</v>
      </c>
      <c r="N98" s="1" t="s">
        <v>74</v>
      </c>
      <c r="O98" s="1" t="s">
        <v>74</v>
      </c>
      <c r="P98" s="1" t="s">
        <v>74</v>
      </c>
      <c r="Q98" s="1" t="s">
        <v>74</v>
      </c>
      <c r="R98" s="1" t="s">
        <v>74</v>
      </c>
      <c r="S98" s="1" t="s">
        <v>74</v>
      </c>
      <c r="T98" s="1" t="s">
        <v>74</v>
      </c>
      <c r="U98" s="1" t="s">
        <v>74</v>
      </c>
      <c r="V98" s="1" t="s">
        <v>74</v>
      </c>
      <c r="W98" s="1" t="s">
        <v>74</v>
      </c>
      <c r="X98" s="1" t="s">
        <v>74</v>
      </c>
      <c r="Y98" s="1" t="s">
        <v>74</v>
      </c>
      <c r="Z98" s="1" t="s">
        <v>74</v>
      </c>
      <c r="AA98" s="1" t="s">
        <v>929</v>
      </c>
      <c r="AB98" s="1" t="s">
        <v>930</v>
      </c>
      <c r="AC98" s="1" t="s">
        <v>74</v>
      </c>
      <c r="AD98" s="1" t="s">
        <v>74</v>
      </c>
      <c r="AE98" s="1" t="s">
        <v>74</v>
      </c>
      <c r="AF98" s="1" t="s">
        <v>74</v>
      </c>
      <c r="AG98" s="1" t="s">
        <v>74</v>
      </c>
      <c r="AH98" s="1" t="s">
        <v>74</v>
      </c>
      <c r="AI98" s="1" t="s">
        <v>74</v>
      </c>
      <c r="AJ98" s="1" t="s">
        <v>74</v>
      </c>
      <c r="AK98" s="1" t="s">
        <v>74</v>
      </c>
      <c r="AL98" s="1" t="s">
        <v>74</v>
      </c>
      <c r="AM98" s="1" t="s">
        <v>74</v>
      </c>
      <c r="AN98" s="1" t="s">
        <v>74</v>
      </c>
      <c r="AO98" s="1" t="s">
        <v>271</v>
      </c>
      <c r="AP98" s="1" t="s">
        <v>74</v>
      </c>
      <c r="AQ98" s="1" t="s">
        <v>74</v>
      </c>
      <c r="AR98" s="1" t="s">
        <v>74</v>
      </c>
      <c r="AS98" s="1" t="s">
        <v>74</v>
      </c>
      <c r="AT98" s="1" t="s">
        <v>343</v>
      </c>
      <c r="AU98" s="1">
        <v>2012.0</v>
      </c>
      <c r="AV98" s="1">
        <v>38.0</v>
      </c>
      <c r="AW98" s="1">
        <v>2.0</v>
      </c>
      <c r="AX98" s="1" t="s">
        <v>74</v>
      </c>
      <c r="AY98" s="1" t="s">
        <v>74</v>
      </c>
      <c r="AZ98" s="1" t="s">
        <v>74</v>
      </c>
      <c r="BA98" s="1" t="s">
        <v>74</v>
      </c>
      <c r="BB98" s="1">
        <v>132.0</v>
      </c>
      <c r="BC98" s="1">
        <v>141.0</v>
      </c>
      <c r="BD98" s="1" t="s">
        <v>74</v>
      </c>
      <c r="BE98" s="1" t="s">
        <v>931</v>
      </c>
      <c r="BF98" s="2" t="str">
        <f>HYPERLINK("http://dx.doi.org/10.1111/j.1365-2990.2011.01206.x","http://dx.doi.org/10.1111/j.1365-2990.2011.01206.x")</f>
        <v>http://dx.doi.org/10.1111/j.1365-2990.2011.01206.x</v>
      </c>
      <c r="BG98" s="1" t="s">
        <v>74</v>
      </c>
      <c r="BH98" s="1" t="s">
        <v>74</v>
      </c>
      <c r="BI98" s="1" t="s">
        <v>74</v>
      </c>
      <c r="BJ98" s="1" t="s">
        <v>74</v>
      </c>
      <c r="BK98" s="1" t="s">
        <v>74</v>
      </c>
      <c r="BL98" s="1" t="s">
        <v>74</v>
      </c>
      <c r="BM98" s="1" t="s">
        <v>74</v>
      </c>
      <c r="BN98" s="1">
        <v>2.1718343E7</v>
      </c>
      <c r="BO98" s="1" t="s">
        <v>74</v>
      </c>
      <c r="BP98" s="1" t="s">
        <v>74</v>
      </c>
      <c r="BQ98" s="1" t="s">
        <v>74</v>
      </c>
      <c r="BR98" s="1" t="s">
        <v>74</v>
      </c>
      <c r="BS98" s="1" t="s">
        <v>932</v>
      </c>
      <c r="BT98" s="1" t="str">
        <f>HYPERLINK("https%3A%2F%2Fwww.webofscience.com%2Fwos%2Fwoscc%2Ffull-record%2FWOS:000301051300002","View Full Record in Web of Science")</f>
        <v>View Full Record in Web of Science</v>
      </c>
    </row>
    <row r="99" ht="12.75" customHeight="1">
      <c r="A99" s="1" t="s">
        <v>72</v>
      </c>
      <c r="B99" s="1" t="s">
        <v>933</v>
      </c>
      <c r="C99" s="1" t="s">
        <v>74</v>
      </c>
      <c r="D99" s="1" t="s">
        <v>74</v>
      </c>
      <c r="E99" s="1" t="s">
        <v>74</v>
      </c>
      <c r="F99" s="1" t="s">
        <v>934</v>
      </c>
      <c r="G99" s="1" t="s">
        <v>74</v>
      </c>
      <c r="H99" s="1" t="s">
        <v>74</v>
      </c>
      <c r="I99" s="1" t="s">
        <v>935</v>
      </c>
      <c r="J99" s="1" t="s">
        <v>936</v>
      </c>
      <c r="K99" s="1" t="s">
        <v>74</v>
      </c>
      <c r="L99" s="1" t="s">
        <v>74</v>
      </c>
      <c r="M99" s="1" t="s">
        <v>74</v>
      </c>
      <c r="N99" s="1" t="s">
        <v>74</v>
      </c>
      <c r="O99" s="1" t="s">
        <v>74</v>
      </c>
      <c r="P99" s="1" t="s">
        <v>74</v>
      </c>
      <c r="Q99" s="1" t="s">
        <v>74</v>
      </c>
      <c r="R99" s="1" t="s">
        <v>74</v>
      </c>
      <c r="S99" s="1" t="s">
        <v>74</v>
      </c>
      <c r="T99" s="1" t="s">
        <v>74</v>
      </c>
      <c r="U99" s="1" t="s">
        <v>74</v>
      </c>
      <c r="V99" s="1" t="s">
        <v>74</v>
      </c>
      <c r="W99" s="1" t="s">
        <v>74</v>
      </c>
      <c r="X99" s="1" t="s">
        <v>74</v>
      </c>
      <c r="Y99" s="1" t="s">
        <v>74</v>
      </c>
      <c r="Z99" s="1" t="s">
        <v>74</v>
      </c>
      <c r="AA99" s="1" t="s">
        <v>74</v>
      </c>
      <c r="AB99" s="1" t="s">
        <v>937</v>
      </c>
      <c r="AC99" s="1" t="s">
        <v>74</v>
      </c>
      <c r="AD99" s="1" t="s">
        <v>74</v>
      </c>
      <c r="AE99" s="1" t="s">
        <v>74</v>
      </c>
      <c r="AF99" s="1" t="s">
        <v>74</v>
      </c>
      <c r="AG99" s="1" t="s">
        <v>74</v>
      </c>
      <c r="AH99" s="1" t="s">
        <v>74</v>
      </c>
      <c r="AI99" s="1" t="s">
        <v>74</v>
      </c>
      <c r="AJ99" s="1" t="s">
        <v>74</v>
      </c>
      <c r="AK99" s="1" t="s">
        <v>74</v>
      </c>
      <c r="AL99" s="1" t="s">
        <v>74</v>
      </c>
      <c r="AM99" s="1" t="s">
        <v>74</v>
      </c>
      <c r="AN99" s="1" t="s">
        <v>74</v>
      </c>
      <c r="AO99" s="1" t="s">
        <v>938</v>
      </c>
      <c r="AP99" s="1" t="s">
        <v>74</v>
      </c>
      <c r="AQ99" s="1" t="s">
        <v>74</v>
      </c>
      <c r="AR99" s="1" t="s">
        <v>74</v>
      </c>
      <c r="AS99" s="1" t="s">
        <v>74</v>
      </c>
      <c r="AT99" s="1" t="s">
        <v>939</v>
      </c>
      <c r="AU99" s="1">
        <v>2022.0</v>
      </c>
      <c r="AV99" s="1">
        <v>12.0</v>
      </c>
      <c r="AW99" s="1">
        <v>1.0</v>
      </c>
      <c r="AX99" s="1" t="s">
        <v>74</v>
      </c>
      <c r="AY99" s="1" t="s">
        <v>74</v>
      </c>
      <c r="AZ99" s="1" t="s">
        <v>74</v>
      </c>
      <c r="BA99" s="1" t="s">
        <v>74</v>
      </c>
      <c r="BB99" s="1" t="s">
        <v>74</v>
      </c>
      <c r="BC99" s="1" t="s">
        <v>74</v>
      </c>
      <c r="BD99" s="1">
        <v>80.0</v>
      </c>
      <c r="BE99" s="1" t="s">
        <v>940</v>
      </c>
      <c r="BF99" s="2" t="str">
        <f>HYPERLINK("http://dx.doi.org/10.1038/s41398-022-01853-w","http://dx.doi.org/10.1038/s41398-022-01853-w")</f>
        <v>http://dx.doi.org/10.1038/s41398-022-01853-w</v>
      </c>
      <c r="BG99" s="1" t="s">
        <v>74</v>
      </c>
      <c r="BH99" s="1" t="s">
        <v>74</v>
      </c>
      <c r="BI99" s="1" t="s">
        <v>74</v>
      </c>
      <c r="BJ99" s="1" t="s">
        <v>74</v>
      </c>
      <c r="BK99" s="1" t="s">
        <v>74</v>
      </c>
      <c r="BL99" s="1" t="s">
        <v>74</v>
      </c>
      <c r="BM99" s="1" t="s">
        <v>74</v>
      </c>
      <c r="BN99" s="1">
        <v>3.5217643E7</v>
      </c>
      <c r="BO99" s="1" t="s">
        <v>74</v>
      </c>
      <c r="BP99" s="1" t="s">
        <v>74</v>
      </c>
      <c r="BQ99" s="1" t="s">
        <v>74</v>
      </c>
      <c r="BR99" s="1" t="s">
        <v>74</v>
      </c>
      <c r="BS99" s="1" t="s">
        <v>941</v>
      </c>
      <c r="BT99" s="1" t="str">
        <f>HYPERLINK("https%3A%2F%2Fwww.webofscience.com%2Fwos%2Fwoscc%2Ffull-record%2FWOS:000761940400001","View Full Record in Web of Science")</f>
        <v>View Full Record in Web of Science</v>
      </c>
    </row>
    <row r="100" ht="12.75" customHeight="1">
      <c r="A100" s="1" t="s">
        <v>72</v>
      </c>
      <c r="B100" s="1" t="s">
        <v>942</v>
      </c>
      <c r="C100" s="1" t="s">
        <v>74</v>
      </c>
      <c r="D100" s="1" t="s">
        <v>74</v>
      </c>
      <c r="E100" s="1" t="s">
        <v>74</v>
      </c>
      <c r="F100" s="1" t="s">
        <v>943</v>
      </c>
      <c r="G100" s="1" t="s">
        <v>74</v>
      </c>
      <c r="H100" s="1" t="s">
        <v>74</v>
      </c>
      <c r="I100" s="1" t="s">
        <v>944</v>
      </c>
      <c r="J100" s="1" t="s">
        <v>945</v>
      </c>
      <c r="K100" s="1" t="s">
        <v>74</v>
      </c>
      <c r="L100" s="1" t="s">
        <v>74</v>
      </c>
      <c r="M100" s="1" t="s">
        <v>74</v>
      </c>
      <c r="N100" s="1" t="s">
        <v>74</v>
      </c>
      <c r="O100" s="1" t="s">
        <v>74</v>
      </c>
      <c r="P100" s="1" t="s">
        <v>74</v>
      </c>
      <c r="Q100" s="1" t="s">
        <v>74</v>
      </c>
      <c r="R100" s="1" t="s">
        <v>74</v>
      </c>
      <c r="S100" s="1" t="s">
        <v>74</v>
      </c>
      <c r="T100" s="1" t="s">
        <v>74</v>
      </c>
      <c r="U100" s="1" t="s">
        <v>74</v>
      </c>
      <c r="V100" s="1" t="s">
        <v>74</v>
      </c>
      <c r="W100" s="1" t="s">
        <v>74</v>
      </c>
      <c r="X100" s="1" t="s">
        <v>74</v>
      </c>
      <c r="Y100" s="1" t="s">
        <v>74</v>
      </c>
      <c r="Z100" s="1" t="s">
        <v>74</v>
      </c>
      <c r="AA100" s="1" t="s">
        <v>946</v>
      </c>
      <c r="AB100" s="1" t="s">
        <v>947</v>
      </c>
      <c r="AC100" s="1" t="s">
        <v>74</v>
      </c>
      <c r="AD100" s="1" t="s">
        <v>74</v>
      </c>
      <c r="AE100" s="1" t="s">
        <v>74</v>
      </c>
      <c r="AF100" s="1" t="s">
        <v>74</v>
      </c>
      <c r="AG100" s="1" t="s">
        <v>74</v>
      </c>
      <c r="AH100" s="1" t="s">
        <v>74</v>
      </c>
      <c r="AI100" s="1" t="s">
        <v>74</v>
      </c>
      <c r="AJ100" s="1" t="s">
        <v>74</v>
      </c>
      <c r="AK100" s="1" t="s">
        <v>74</v>
      </c>
      <c r="AL100" s="1" t="s">
        <v>74</v>
      </c>
      <c r="AM100" s="1" t="s">
        <v>74</v>
      </c>
      <c r="AN100" s="1" t="s">
        <v>74</v>
      </c>
      <c r="AO100" s="1" t="s">
        <v>948</v>
      </c>
      <c r="AP100" s="1" t="s">
        <v>74</v>
      </c>
      <c r="AQ100" s="1" t="s">
        <v>74</v>
      </c>
      <c r="AR100" s="1" t="s">
        <v>74</v>
      </c>
      <c r="AS100" s="1" t="s">
        <v>74</v>
      </c>
      <c r="AT100" s="1" t="s">
        <v>939</v>
      </c>
      <c r="AU100" s="1">
        <v>2008.0</v>
      </c>
      <c r="AV100" s="1">
        <v>47.0</v>
      </c>
      <c r="AW100" s="1">
        <v>8.0</v>
      </c>
      <c r="AX100" s="1" t="s">
        <v>74</v>
      </c>
      <c r="AY100" s="1" t="s">
        <v>74</v>
      </c>
      <c r="AZ100" s="1" t="s">
        <v>74</v>
      </c>
      <c r="BA100" s="1" t="s">
        <v>74</v>
      </c>
      <c r="BB100" s="1">
        <v>2244.0</v>
      </c>
      <c r="BC100" s="1">
        <v>2251.0</v>
      </c>
      <c r="BD100" s="1" t="s">
        <v>74</v>
      </c>
      <c r="BE100" s="1" t="s">
        <v>949</v>
      </c>
      <c r="BF100" s="2" t="str">
        <f>HYPERLINK("http://dx.doi.org/10.1021/bi7016377","http://dx.doi.org/10.1021/bi7016377")</f>
        <v>http://dx.doi.org/10.1021/bi7016377</v>
      </c>
      <c r="BG100" s="1" t="s">
        <v>74</v>
      </c>
      <c r="BH100" s="1" t="s">
        <v>74</v>
      </c>
      <c r="BI100" s="1" t="s">
        <v>74</v>
      </c>
      <c r="BJ100" s="1" t="s">
        <v>74</v>
      </c>
      <c r="BK100" s="1" t="s">
        <v>74</v>
      </c>
      <c r="BL100" s="1" t="s">
        <v>74</v>
      </c>
      <c r="BM100" s="1" t="s">
        <v>74</v>
      </c>
      <c r="BN100" s="1">
        <v>1.8237193E7</v>
      </c>
      <c r="BO100" s="1" t="s">
        <v>74</v>
      </c>
      <c r="BP100" s="1" t="s">
        <v>74</v>
      </c>
      <c r="BQ100" s="1" t="s">
        <v>74</v>
      </c>
      <c r="BR100" s="1" t="s">
        <v>74</v>
      </c>
      <c r="BS100" s="1" t="s">
        <v>950</v>
      </c>
      <c r="BT100" s="1" t="str">
        <f>HYPERLINK("https%3A%2F%2Fwww.webofscience.com%2Fwos%2Fwoscc%2Ffull-record%2FWOS:000253283300002","View Full Record in Web of Science")</f>
        <v>View Full Record in Web of Science</v>
      </c>
    </row>
    <row r="101" ht="12.75" customHeight="1">
      <c r="A101" s="1" t="s">
        <v>72</v>
      </c>
      <c r="B101" s="1" t="s">
        <v>951</v>
      </c>
      <c r="C101" s="1" t="s">
        <v>74</v>
      </c>
      <c r="D101" s="1" t="s">
        <v>74</v>
      </c>
      <c r="E101" s="1" t="s">
        <v>74</v>
      </c>
      <c r="F101" s="1" t="s">
        <v>952</v>
      </c>
      <c r="G101" s="1" t="s">
        <v>74</v>
      </c>
      <c r="H101" s="1" t="s">
        <v>74</v>
      </c>
      <c r="I101" s="1" t="s">
        <v>953</v>
      </c>
      <c r="J101" s="1" t="s">
        <v>954</v>
      </c>
      <c r="K101" s="1" t="s">
        <v>74</v>
      </c>
      <c r="L101" s="1" t="s">
        <v>74</v>
      </c>
      <c r="M101" s="1" t="s">
        <v>74</v>
      </c>
      <c r="N101" s="1" t="s">
        <v>74</v>
      </c>
      <c r="O101" s="1" t="s">
        <v>74</v>
      </c>
      <c r="P101" s="1" t="s">
        <v>74</v>
      </c>
      <c r="Q101" s="1" t="s">
        <v>74</v>
      </c>
      <c r="R101" s="1" t="s">
        <v>74</v>
      </c>
      <c r="S101" s="1" t="s">
        <v>74</v>
      </c>
      <c r="T101" s="1" t="s">
        <v>74</v>
      </c>
      <c r="U101" s="1" t="s">
        <v>74</v>
      </c>
      <c r="V101" s="1" t="s">
        <v>74</v>
      </c>
      <c r="W101" s="1" t="s">
        <v>74</v>
      </c>
      <c r="X101" s="1" t="s">
        <v>74</v>
      </c>
      <c r="Y101" s="1" t="s">
        <v>74</v>
      </c>
      <c r="Z101" s="1" t="s">
        <v>74</v>
      </c>
      <c r="AA101" s="1" t="s">
        <v>955</v>
      </c>
      <c r="AB101" s="1" t="s">
        <v>956</v>
      </c>
      <c r="AC101" s="1" t="s">
        <v>74</v>
      </c>
      <c r="AD101" s="1" t="s">
        <v>74</v>
      </c>
      <c r="AE101" s="1" t="s">
        <v>74</v>
      </c>
      <c r="AF101" s="1" t="s">
        <v>74</v>
      </c>
      <c r="AG101" s="1" t="s">
        <v>74</v>
      </c>
      <c r="AH101" s="1" t="s">
        <v>74</v>
      </c>
      <c r="AI101" s="1" t="s">
        <v>74</v>
      </c>
      <c r="AJ101" s="1" t="s">
        <v>74</v>
      </c>
      <c r="AK101" s="1" t="s">
        <v>74</v>
      </c>
      <c r="AL101" s="1" t="s">
        <v>74</v>
      </c>
      <c r="AM101" s="1" t="s">
        <v>74</v>
      </c>
      <c r="AN101" s="1" t="s">
        <v>74</v>
      </c>
      <c r="AO101" s="1" t="s">
        <v>957</v>
      </c>
      <c r="AP101" s="1" t="s">
        <v>958</v>
      </c>
      <c r="AQ101" s="1" t="s">
        <v>74</v>
      </c>
      <c r="AR101" s="1" t="s">
        <v>74</v>
      </c>
      <c r="AS101" s="1" t="s">
        <v>74</v>
      </c>
      <c r="AT101" s="1" t="s">
        <v>343</v>
      </c>
      <c r="AU101" s="1">
        <v>2012.0</v>
      </c>
      <c r="AV101" s="1">
        <v>16.0</v>
      </c>
      <c r="AW101" s="1">
        <v>4.0</v>
      </c>
      <c r="AX101" s="1" t="s">
        <v>74</v>
      </c>
      <c r="AY101" s="1" t="s">
        <v>74</v>
      </c>
      <c r="AZ101" s="1" t="s">
        <v>74</v>
      </c>
      <c r="BA101" s="1" t="s">
        <v>74</v>
      </c>
      <c r="BB101" s="1">
        <v>865.0</v>
      </c>
      <c r="BC101" s="1">
        <v>876.0</v>
      </c>
      <c r="BD101" s="1" t="s">
        <v>74</v>
      </c>
      <c r="BE101" s="1" t="s">
        <v>959</v>
      </c>
      <c r="BF101" s="2" t="str">
        <f>HYPERLINK("http://dx.doi.org/10.1111/j.1582-4934.2011.01394.x","http://dx.doi.org/10.1111/j.1582-4934.2011.01394.x")</f>
        <v>http://dx.doi.org/10.1111/j.1582-4934.2011.01394.x</v>
      </c>
      <c r="BG101" s="1" t="s">
        <v>74</v>
      </c>
      <c r="BH101" s="1" t="s">
        <v>74</v>
      </c>
      <c r="BI101" s="1" t="s">
        <v>74</v>
      </c>
      <c r="BJ101" s="1" t="s">
        <v>74</v>
      </c>
      <c r="BK101" s="1" t="s">
        <v>74</v>
      </c>
      <c r="BL101" s="1" t="s">
        <v>74</v>
      </c>
      <c r="BM101" s="1" t="s">
        <v>74</v>
      </c>
      <c r="BN101" s="1">
        <v>2.1790972E7</v>
      </c>
      <c r="BO101" s="1" t="s">
        <v>74</v>
      </c>
      <c r="BP101" s="1" t="s">
        <v>74</v>
      </c>
      <c r="BQ101" s="1" t="s">
        <v>74</v>
      </c>
      <c r="BR101" s="1" t="s">
        <v>74</v>
      </c>
      <c r="BS101" s="1" t="s">
        <v>960</v>
      </c>
      <c r="BT101" s="1" t="str">
        <f>HYPERLINK("https%3A%2F%2Fwww.webofscience.com%2Fwos%2Fwoscc%2Ffull-record%2FWOS:000302863200021","View Full Record in Web of Science")</f>
        <v>View Full Record in Web of Science</v>
      </c>
    </row>
    <row r="102" ht="12.75" customHeight="1">
      <c r="A102" s="1" t="s">
        <v>72</v>
      </c>
      <c r="B102" s="1" t="s">
        <v>961</v>
      </c>
      <c r="C102" s="1" t="s">
        <v>74</v>
      </c>
      <c r="D102" s="1" t="s">
        <v>74</v>
      </c>
      <c r="E102" s="1" t="s">
        <v>74</v>
      </c>
      <c r="F102" s="1" t="s">
        <v>962</v>
      </c>
      <c r="G102" s="1" t="s">
        <v>74</v>
      </c>
      <c r="H102" s="1" t="s">
        <v>963</v>
      </c>
      <c r="I102" s="1" t="s">
        <v>964</v>
      </c>
      <c r="J102" s="1" t="s">
        <v>965</v>
      </c>
      <c r="K102" s="1" t="s">
        <v>74</v>
      </c>
      <c r="L102" s="1" t="s">
        <v>74</v>
      </c>
      <c r="M102" s="1" t="s">
        <v>74</v>
      </c>
      <c r="N102" s="1" t="s">
        <v>74</v>
      </c>
      <c r="O102" s="1" t="s">
        <v>74</v>
      </c>
      <c r="P102" s="1" t="s">
        <v>74</v>
      </c>
      <c r="Q102" s="1" t="s">
        <v>74</v>
      </c>
      <c r="R102" s="1" t="s">
        <v>74</v>
      </c>
      <c r="S102" s="1" t="s">
        <v>74</v>
      </c>
      <c r="T102" s="1" t="s">
        <v>74</v>
      </c>
      <c r="U102" s="1" t="s">
        <v>74</v>
      </c>
      <c r="V102" s="1" t="s">
        <v>74</v>
      </c>
      <c r="W102" s="1" t="s">
        <v>74</v>
      </c>
      <c r="X102" s="1" t="s">
        <v>74</v>
      </c>
      <c r="Y102" s="1" t="s">
        <v>74</v>
      </c>
      <c r="Z102" s="1" t="s">
        <v>74</v>
      </c>
      <c r="AA102" s="1" t="s">
        <v>966</v>
      </c>
      <c r="AB102" s="1" t="s">
        <v>967</v>
      </c>
      <c r="AC102" s="1" t="s">
        <v>74</v>
      </c>
      <c r="AD102" s="1" t="s">
        <v>74</v>
      </c>
      <c r="AE102" s="1" t="s">
        <v>74</v>
      </c>
      <c r="AF102" s="1" t="s">
        <v>74</v>
      </c>
      <c r="AG102" s="1" t="s">
        <v>74</v>
      </c>
      <c r="AH102" s="1" t="s">
        <v>74</v>
      </c>
      <c r="AI102" s="1" t="s">
        <v>74</v>
      </c>
      <c r="AJ102" s="1" t="s">
        <v>74</v>
      </c>
      <c r="AK102" s="1" t="s">
        <v>74</v>
      </c>
      <c r="AL102" s="1" t="s">
        <v>74</v>
      </c>
      <c r="AM102" s="1" t="s">
        <v>74</v>
      </c>
      <c r="AN102" s="1" t="s">
        <v>74</v>
      </c>
      <c r="AO102" s="1" t="s">
        <v>968</v>
      </c>
      <c r="AP102" s="1" t="s">
        <v>969</v>
      </c>
      <c r="AQ102" s="1" t="s">
        <v>74</v>
      </c>
      <c r="AR102" s="1" t="s">
        <v>74</v>
      </c>
      <c r="AS102" s="1" t="s">
        <v>74</v>
      </c>
      <c r="AT102" s="1" t="s">
        <v>157</v>
      </c>
      <c r="AU102" s="1">
        <v>2021.0</v>
      </c>
      <c r="AV102" s="1">
        <v>48.0</v>
      </c>
      <c r="AW102" s="1">
        <v>3.0</v>
      </c>
      <c r="AX102" s="1" t="s">
        <v>74</v>
      </c>
      <c r="AY102" s="1" t="s">
        <v>74</v>
      </c>
      <c r="AZ102" s="1" t="s">
        <v>74</v>
      </c>
      <c r="BA102" s="1" t="s">
        <v>74</v>
      </c>
      <c r="BB102" s="1">
        <v>721.0</v>
      </c>
      <c r="BC102" s="1">
        <v>728.0</v>
      </c>
      <c r="BD102" s="1" t="s">
        <v>74</v>
      </c>
      <c r="BE102" s="1" t="s">
        <v>970</v>
      </c>
      <c r="BF102" s="2" t="str">
        <f>HYPERLINK("http://dx.doi.org/10.1007/s00259-020-05006-3","http://dx.doi.org/10.1007/s00259-020-05006-3")</f>
        <v>http://dx.doi.org/10.1007/s00259-020-05006-3</v>
      </c>
      <c r="BG102" s="1" t="s">
        <v>74</v>
      </c>
      <c r="BH102" s="1" t="s">
        <v>971</v>
      </c>
      <c r="BI102" s="1" t="s">
        <v>74</v>
      </c>
      <c r="BJ102" s="1" t="s">
        <v>74</v>
      </c>
      <c r="BK102" s="1" t="s">
        <v>74</v>
      </c>
      <c r="BL102" s="1" t="s">
        <v>74</v>
      </c>
      <c r="BM102" s="1" t="s">
        <v>74</v>
      </c>
      <c r="BN102" s="1">
        <v>3.2875431E7</v>
      </c>
      <c r="BO102" s="1" t="s">
        <v>74</v>
      </c>
      <c r="BP102" s="1" t="s">
        <v>74</v>
      </c>
      <c r="BQ102" s="1" t="s">
        <v>74</v>
      </c>
      <c r="BR102" s="1" t="s">
        <v>74</v>
      </c>
      <c r="BS102" s="1" t="s">
        <v>972</v>
      </c>
      <c r="BT102" s="1" t="str">
        <f>HYPERLINK("https%3A%2F%2Fwww.webofscience.com%2Fwos%2Fwoscc%2Ffull-record%2FWOS:000565179500001","View Full Record in Web of Science")</f>
        <v>View Full Record in Web of Science</v>
      </c>
    </row>
    <row r="103" ht="12.75" customHeight="1">
      <c r="A103" s="1" t="s">
        <v>72</v>
      </c>
      <c r="B103" s="1" t="s">
        <v>973</v>
      </c>
      <c r="C103" s="1" t="s">
        <v>74</v>
      </c>
      <c r="D103" s="1" t="s">
        <v>74</v>
      </c>
      <c r="E103" s="1" t="s">
        <v>74</v>
      </c>
      <c r="F103" s="1" t="s">
        <v>974</v>
      </c>
      <c r="G103" s="1" t="s">
        <v>74</v>
      </c>
      <c r="H103" s="1" t="s">
        <v>74</v>
      </c>
      <c r="I103" s="1" t="s">
        <v>975</v>
      </c>
      <c r="J103" s="1" t="s">
        <v>909</v>
      </c>
      <c r="K103" s="1" t="s">
        <v>74</v>
      </c>
      <c r="L103" s="1" t="s">
        <v>74</v>
      </c>
      <c r="M103" s="1" t="s">
        <v>74</v>
      </c>
      <c r="N103" s="1" t="s">
        <v>74</v>
      </c>
      <c r="O103" s="1" t="s">
        <v>74</v>
      </c>
      <c r="P103" s="1" t="s">
        <v>74</v>
      </c>
      <c r="Q103" s="1" t="s">
        <v>74</v>
      </c>
      <c r="R103" s="1" t="s">
        <v>74</v>
      </c>
      <c r="S103" s="1" t="s">
        <v>74</v>
      </c>
      <c r="T103" s="1" t="s">
        <v>74</v>
      </c>
      <c r="U103" s="1" t="s">
        <v>74</v>
      </c>
      <c r="V103" s="1" t="s">
        <v>74</v>
      </c>
      <c r="W103" s="1" t="s">
        <v>74</v>
      </c>
      <c r="X103" s="1" t="s">
        <v>74</v>
      </c>
      <c r="Y103" s="1" t="s">
        <v>74</v>
      </c>
      <c r="Z103" s="1" t="s">
        <v>74</v>
      </c>
      <c r="AA103" s="1" t="s">
        <v>976</v>
      </c>
      <c r="AB103" s="1" t="s">
        <v>977</v>
      </c>
      <c r="AC103" s="1" t="s">
        <v>74</v>
      </c>
      <c r="AD103" s="1" t="s">
        <v>74</v>
      </c>
      <c r="AE103" s="1" t="s">
        <v>74</v>
      </c>
      <c r="AF103" s="1" t="s">
        <v>74</v>
      </c>
      <c r="AG103" s="1" t="s">
        <v>74</v>
      </c>
      <c r="AH103" s="1" t="s">
        <v>74</v>
      </c>
      <c r="AI103" s="1" t="s">
        <v>74</v>
      </c>
      <c r="AJ103" s="1" t="s">
        <v>74</v>
      </c>
      <c r="AK103" s="1" t="s">
        <v>74</v>
      </c>
      <c r="AL103" s="1" t="s">
        <v>74</v>
      </c>
      <c r="AM103" s="1" t="s">
        <v>74</v>
      </c>
      <c r="AN103" s="1" t="s">
        <v>74</v>
      </c>
      <c r="AO103" s="1" t="s">
        <v>912</v>
      </c>
      <c r="AP103" s="1" t="s">
        <v>913</v>
      </c>
      <c r="AQ103" s="1" t="s">
        <v>74</v>
      </c>
      <c r="AR103" s="1" t="s">
        <v>74</v>
      </c>
      <c r="AS103" s="1" t="s">
        <v>74</v>
      </c>
      <c r="AT103" s="1" t="s">
        <v>343</v>
      </c>
      <c r="AU103" s="1">
        <v>2019.0</v>
      </c>
      <c r="AV103" s="1">
        <v>56.0</v>
      </c>
      <c r="AW103" s="1">
        <v>4.0</v>
      </c>
      <c r="AX103" s="1" t="s">
        <v>74</v>
      </c>
      <c r="AY103" s="1" t="s">
        <v>74</v>
      </c>
      <c r="AZ103" s="1" t="s">
        <v>74</v>
      </c>
      <c r="BA103" s="1" t="s">
        <v>74</v>
      </c>
      <c r="BB103" s="1">
        <v>2450.0</v>
      </c>
      <c r="BC103" s="1">
        <v>2465.0</v>
      </c>
      <c r="BD103" s="1" t="s">
        <v>74</v>
      </c>
      <c r="BE103" s="1" t="s">
        <v>978</v>
      </c>
      <c r="BF103" s="2" t="str">
        <f>HYPERLINK("http://dx.doi.org/10.1007/s12035-018-1237-z","http://dx.doi.org/10.1007/s12035-018-1237-z")</f>
        <v>http://dx.doi.org/10.1007/s12035-018-1237-z</v>
      </c>
      <c r="BG103" s="1" t="s">
        <v>74</v>
      </c>
      <c r="BH103" s="1" t="s">
        <v>74</v>
      </c>
      <c r="BI103" s="1" t="s">
        <v>74</v>
      </c>
      <c r="BJ103" s="1" t="s">
        <v>74</v>
      </c>
      <c r="BK103" s="1" t="s">
        <v>74</v>
      </c>
      <c r="BL103" s="1" t="s">
        <v>74</v>
      </c>
      <c r="BM103" s="1" t="s">
        <v>74</v>
      </c>
      <c r="BN103" s="1" t="s">
        <v>74</v>
      </c>
      <c r="BO103" s="1" t="s">
        <v>74</v>
      </c>
      <c r="BP103" s="1" t="s">
        <v>74</v>
      </c>
      <c r="BQ103" s="1" t="s">
        <v>74</v>
      </c>
      <c r="BR103" s="1" t="s">
        <v>74</v>
      </c>
      <c r="BS103" s="1" t="s">
        <v>979</v>
      </c>
      <c r="BT103" s="1" t="str">
        <f>HYPERLINK("https%3A%2F%2Fwww.webofscience.com%2Fwos%2Fwoscc%2Ffull-record%2FWOS:000465498200015","View Full Record in Web of Science")</f>
        <v>View Full Record in Web of Science</v>
      </c>
    </row>
    <row r="104" ht="12.75" customHeight="1">
      <c r="A104" s="1" t="s">
        <v>72</v>
      </c>
      <c r="B104" s="1" t="s">
        <v>980</v>
      </c>
      <c r="C104" s="1" t="s">
        <v>74</v>
      </c>
      <c r="D104" s="1" t="s">
        <v>74</v>
      </c>
      <c r="E104" s="1" t="s">
        <v>74</v>
      </c>
      <c r="F104" s="1" t="s">
        <v>981</v>
      </c>
      <c r="G104" s="1" t="s">
        <v>74</v>
      </c>
      <c r="H104" s="1" t="s">
        <v>74</v>
      </c>
      <c r="I104" s="1" t="s">
        <v>982</v>
      </c>
      <c r="J104" s="1" t="s">
        <v>185</v>
      </c>
      <c r="K104" s="1" t="s">
        <v>74</v>
      </c>
      <c r="L104" s="1" t="s">
        <v>74</v>
      </c>
      <c r="M104" s="1" t="s">
        <v>74</v>
      </c>
      <c r="N104" s="1" t="s">
        <v>74</v>
      </c>
      <c r="O104" s="1" t="s">
        <v>645</v>
      </c>
      <c r="P104" s="1" t="s">
        <v>983</v>
      </c>
      <c r="Q104" s="1" t="s">
        <v>647</v>
      </c>
      <c r="R104" s="1" t="s">
        <v>648</v>
      </c>
      <c r="S104" s="1" t="s">
        <v>74</v>
      </c>
      <c r="T104" s="1" t="s">
        <v>74</v>
      </c>
      <c r="U104" s="1" t="s">
        <v>74</v>
      </c>
      <c r="V104" s="1" t="s">
        <v>74</v>
      </c>
      <c r="W104" s="1" t="s">
        <v>74</v>
      </c>
      <c r="X104" s="1" t="s">
        <v>74</v>
      </c>
      <c r="Y104" s="1" t="s">
        <v>74</v>
      </c>
      <c r="Z104" s="1" t="s">
        <v>74</v>
      </c>
      <c r="AA104" s="1" t="s">
        <v>74</v>
      </c>
      <c r="AB104" s="1" t="s">
        <v>74</v>
      </c>
      <c r="AC104" s="1" t="s">
        <v>74</v>
      </c>
      <c r="AD104" s="1" t="s">
        <v>74</v>
      </c>
      <c r="AE104" s="1" t="s">
        <v>74</v>
      </c>
      <c r="AF104" s="1" t="s">
        <v>74</v>
      </c>
      <c r="AG104" s="1" t="s">
        <v>74</v>
      </c>
      <c r="AH104" s="1" t="s">
        <v>74</v>
      </c>
      <c r="AI104" s="1" t="s">
        <v>74</v>
      </c>
      <c r="AJ104" s="1" t="s">
        <v>74</v>
      </c>
      <c r="AK104" s="1" t="s">
        <v>74</v>
      </c>
      <c r="AL104" s="1" t="s">
        <v>74</v>
      </c>
      <c r="AM104" s="1" t="s">
        <v>74</v>
      </c>
      <c r="AN104" s="1" t="s">
        <v>74</v>
      </c>
      <c r="AO104" s="1" t="s">
        <v>186</v>
      </c>
      <c r="AP104" s="1" t="s">
        <v>187</v>
      </c>
      <c r="AQ104" s="1" t="s">
        <v>74</v>
      </c>
      <c r="AR104" s="1" t="s">
        <v>74</v>
      </c>
      <c r="AS104" s="1" t="s">
        <v>74</v>
      </c>
      <c r="AT104" s="1" t="s">
        <v>74</v>
      </c>
      <c r="AU104" s="1">
        <v>2007.0</v>
      </c>
      <c r="AV104" s="1">
        <v>12.0</v>
      </c>
      <c r="AW104" s="1">
        <v>1.0</v>
      </c>
      <c r="AX104" s="1" t="s">
        <v>74</v>
      </c>
      <c r="AY104" s="1" t="s">
        <v>74</v>
      </c>
      <c r="AZ104" s="1" t="s">
        <v>74</v>
      </c>
      <c r="BA104" s="1" t="s">
        <v>74</v>
      </c>
      <c r="BB104" s="1">
        <v>37.0</v>
      </c>
      <c r="BC104" s="1">
        <v>52.0</v>
      </c>
      <c r="BD104" s="1" t="s">
        <v>74</v>
      </c>
      <c r="BE104" s="1" t="s">
        <v>74</v>
      </c>
      <c r="BF104" s="1" t="s">
        <v>74</v>
      </c>
      <c r="BG104" s="1" t="s">
        <v>74</v>
      </c>
      <c r="BH104" s="1" t="s">
        <v>74</v>
      </c>
      <c r="BI104" s="1" t="s">
        <v>74</v>
      </c>
      <c r="BJ104" s="1" t="s">
        <v>74</v>
      </c>
      <c r="BK104" s="1" t="s">
        <v>74</v>
      </c>
      <c r="BL104" s="1" t="s">
        <v>74</v>
      </c>
      <c r="BM104" s="1" t="s">
        <v>74</v>
      </c>
      <c r="BN104" s="1">
        <v>1.7851193E7</v>
      </c>
      <c r="BO104" s="1" t="s">
        <v>74</v>
      </c>
      <c r="BP104" s="1" t="s">
        <v>74</v>
      </c>
      <c r="BQ104" s="1" t="s">
        <v>74</v>
      </c>
      <c r="BR104" s="1" t="s">
        <v>74</v>
      </c>
      <c r="BS104" s="1" t="s">
        <v>984</v>
      </c>
      <c r="BT104" s="1" t="str">
        <f>HYPERLINK("https%3A%2F%2Fwww.webofscience.com%2Fwos%2Fwoscc%2Ffull-record%2FWOS:000250383100005","View Full Record in Web of Science")</f>
        <v>View Full Record in Web of Science</v>
      </c>
    </row>
    <row r="105" ht="12.75" customHeight="1">
      <c r="A105" s="1" t="s">
        <v>72</v>
      </c>
      <c r="B105" s="1" t="s">
        <v>985</v>
      </c>
      <c r="C105" s="1" t="s">
        <v>74</v>
      </c>
      <c r="D105" s="1" t="s">
        <v>74</v>
      </c>
      <c r="E105" s="1" t="s">
        <v>74</v>
      </c>
      <c r="F105" s="1" t="s">
        <v>986</v>
      </c>
      <c r="G105" s="1" t="s">
        <v>74</v>
      </c>
      <c r="H105" s="1" t="s">
        <v>74</v>
      </c>
      <c r="I105" s="1" t="s">
        <v>987</v>
      </c>
      <c r="J105" s="1" t="s">
        <v>988</v>
      </c>
      <c r="K105" s="1" t="s">
        <v>74</v>
      </c>
      <c r="L105" s="1" t="s">
        <v>74</v>
      </c>
      <c r="M105" s="1" t="s">
        <v>74</v>
      </c>
      <c r="N105" s="1" t="s">
        <v>74</v>
      </c>
      <c r="O105" s="1" t="s">
        <v>74</v>
      </c>
      <c r="P105" s="1" t="s">
        <v>74</v>
      </c>
      <c r="Q105" s="1" t="s">
        <v>74</v>
      </c>
      <c r="R105" s="1" t="s">
        <v>74</v>
      </c>
      <c r="S105" s="1" t="s">
        <v>74</v>
      </c>
      <c r="T105" s="1" t="s">
        <v>74</v>
      </c>
      <c r="U105" s="1" t="s">
        <v>74</v>
      </c>
      <c r="V105" s="1" t="s">
        <v>74</v>
      </c>
      <c r="W105" s="1" t="s">
        <v>74</v>
      </c>
      <c r="X105" s="1" t="s">
        <v>74</v>
      </c>
      <c r="Y105" s="1" t="s">
        <v>74</v>
      </c>
      <c r="Z105" s="1" t="s">
        <v>74</v>
      </c>
      <c r="AA105" s="1" t="s">
        <v>74</v>
      </c>
      <c r="AB105" s="1" t="s">
        <v>74</v>
      </c>
      <c r="AC105" s="1" t="s">
        <v>74</v>
      </c>
      <c r="AD105" s="1" t="s">
        <v>74</v>
      </c>
      <c r="AE105" s="1" t="s">
        <v>74</v>
      </c>
      <c r="AF105" s="1" t="s">
        <v>74</v>
      </c>
      <c r="AG105" s="1" t="s">
        <v>74</v>
      </c>
      <c r="AH105" s="1" t="s">
        <v>74</v>
      </c>
      <c r="AI105" s="1" t="s">
        <v>74</v>
      </c>
      <c r="AJ105" s="1" t="s">
        <v>74</v>
      </c>
      <c r="AK105" s="1" t="s">
        <v>74</v>
      </c>
      <c r="AL105" s="1" t="s">
        <v>74</v>
      </c>
      <c r="AM105" s="1" t="s">
        <v>74</v>
      </c>
      <c r="AN105" s="1" t="s">
        <v>74</v>
      </c>
      <c r="AO105" s="1" t="s">
        <v>989</v>
      </c>
      <c r="AP105" s="1" t="s">
        <v>74</v>
      </c>
      <c r="AQ105" s="1" t="s">
        <v>74</v>
      </c>
      <c r="AR105" s="1" t="s">
        <v>74</v>
      </c>
      <c r="AS105" s="1" t="s">
        <v>74</v>
      </c>
      <c r="AT105" s="1" t="s">
        <v>990</v>
      </c>
      <c r="AU105" s="1">
        <v>2020.0</v>
      </c>
      <c r="AV105" s="1">
        <v>11.0</v>
      </c>
      <c r="AW105" s="1" t="s">
        <v>74</v>
      </c>
      <c r="AX105" s="1" t="s">
        <v>74</v>
      </c>
      <c r="AY105" s="1" t="s">
        <v>74</v>
      </c>
      <c r="AZ105" s="1" t="s">
        <v>74</v>
      </c>
      <c r="BA105" s="1" t="s">
        <v>74</v>
      </c>
      <c r="BB105" s="1" t="s">
        <v>74</v>
      </c>
      <c r="BC105" s="1" t="s">
        <v>74</v>
      </c>
      <c r="BD105" s="1">
        <v>707.0</v>
      </c>
      <c r="BE105" s="1" t="s">
        <v>991</v>
      </c>
      <c r="BF105" s="2" t="str">
        <f>HYPERLINK("http://dx.doi.org/10.3389/fneur.2020.00707","http://dx.doi.org/10.3389/fneur.2020.00707")</f>
        <v>http://dx.doi.org/10.3389/fneur.2020.00707</v>
      </c>
      <c r="BG105" s="1" t="s">
        <v>74</v>
      </c>
      <c r="BH105" s="1" t="s">
        <v>74</v>
      </c>
      <c r="BI105" s="1" t="s">
        <v>74</v>
      </c>
      <c r="BJ105" s="1" t="s">
        <v>74</v>
      </c>
      <c r="BK105" s="1" t="s">
        <v>74</v>
      </c>
      <c r="BL105" s="1" t="s">
        <v>74</v>
      </c>
      <c r="BM105" s="1" t="s">
        <v>74</v>
      </c>
      <c r="BN105" s="1">
        <v>3.2765412E7</v>
      </c>
      <c r="BO105" s="1" t="s">
        <v>74</v>
      </c>
      <c r="BP105" s="1" t="s">
        <v>74</v>
      </c>
      <c r="BQ105" s="1" t="s">
        <v>74</v>
      </c>
      <c r="BR105" s="1" t="s">
        <v>74</v>
      </c>
      <c r="BS105" s="1" t="s">
        <v>992</v>
      </c>
      <c r="BT105" s="1" t="str">
        <f>HYPERLINK("https%3A%2F%2Fwww.webofscience.com%2Fwos%2Fwoscc%2Ffull-record%2FWOS:000556934100001","View Full Record in Web of Science")</f>
        <v>View Full Record in Web of Science</v>
      </c>
    </row>
    <row r="106" ht="12.75" customHeight="1">
      <c r="A106" s="1" t="s">
        <v>72</v>
      </c>
      <c r="B106" s="1" t="s">
        <v>993</v>
      </c>
      <c r="C106" s="1" t="s">
        <v>74</v>
      </c>
      <c r="D106" s="1" t="s">
        <v>74</v>
      </c>
      <c r="E106" s="1" t="s">
        <v>74</v>
      </c>
      <c r="F106" s="1" t="s">
        <v>994</v>
      </c>
      <c r="G106" s="1" t="s">
        <v>74</v>
      </c>
      <c r="H106" s="1" t="s">
        <v>74</v>
      </c>
      <c r="I106" s="1" t="s">
        <v>995</v>
      </c>
      <c r="J106" s="1" t="s">
        <v>996</v>
      </c>
      <c r="K106" s="1" t="s">
        <v>74</v>
      </c>
      <c r="L106" s="1" t="s">
        <v>74</v>
      </c>
      <c r="M106" s="1" t="s">
        <v>74</v>
      </c>
      <c r="N106" s="1" t="s">
        <v>74</v>
      </c>
      <c r="O106" s="1" t="s">
        <v>74</v>
      </c>
      <c r="P106" s="1" t="s">
        <v>74</v>
      </c>
      <c r="Q106" s="1" t="s">
        <v>74</v>
      </c>
      <c r="R106" s="1" t="s">
        <v>74</v>
      </c>
      <c r="S106" s="1" t="s">
        <v>74</v>
      </c>
      <c r="T106" s="1" t="s">
        <v>74</v>
      </c>
      <c r="U106" s="1" t="s">
        <v>74</v>
      </c>
      <c r="V106" s="1" t="s">
        <v>74</v>
      </c>
      <c r="W106" s="1" t="s">
        <v>74</v>
      </c>
      <c r="X106" s="1" t="s">
        <v>74</v>
      </c>
      <c r="Y106" s="1" t="s">
        <v>74</v>
      </c>
      <c r="Z106" s="1" t="s">
        <v>74</v>
      </c>
      <c r="AA106" s="1" t="s">
        <v>997</v>
      </c>
      <c r="AB106" s="1" t="s">
        <v>998</v>
      </c>
      <c r="AC106" s="1" t="s">
        <v>74</v>
      </c>
      <c r="AD106" s="1" t="s">
        <v>74</v>
      </c>
      <c r="AE106" s="1" t="s">
        <v>74</v>
      </c>
      <c r="AF106" s="1" t="s">
        <v>74</v>
      </c>
      <c r="AG106" s="1" t="s">
        <v>74</v>
      </c>
      <c r="AH106" s="1" t="s">
        <v>74</v>
      </c>
      <c r="AI106" s="1" t="s">
        <v>74</v>
      </c>
      <c r="AJ106" s="1" t="s">
        <v>74</v>
      </c>
      <c r="AK106" s="1" t="s">
        <v>74</v>
      </c>
      <c r="AL106" s="1" t="s">
        <v>74</v>
      </c>
      <c r="AM106" s="1" t="s">
        <v>74</v>
      </c>
      <c r="AN106" s="1" t="s">
        <v>74</v>
      </c>
      <c r="AO106" s="1" t="s">
        <v>999</v>
      </c>
      <c r="AP106" s="1" t="s">
        <v>1000</v>
      </c>
      <c r="AQ106" s="1" t="s">
        <v>74</v>
      </c>
      <c r="AR106" s="1" t="s">
        <v>74</v>
      </c>
      <c r="AS106" s="1" t="s">
        <v>74</v>
      </c>
      <c r="AT106" s="1" t="s">
        <v>117</v>
      </c>
      <c r="AU106" s="1">
        <v>2015.0</v>
      </c>
      <c r="AV106" s="1">
        <v>77.0</v>
      </c>
      <c r="AW106" s="1">
        <v>6.0</v>
      </c>
      <c r="AX106" s="1" t="s">
        <v>74</v>
      </c>
      <c r="AY106" s="1" t="s">
        <v>74</v>
      </c>
      <c r="AZ106" s="1" t="s">
        <v>74</v>
      </c>
      <c r="BA106" s="1" t="s">
        <v>74</v>
      </c>
      <c r="BB106" s="1">
        <v>953.0</v>
      </c>
      <c r="BC106" s="1">
        <v>971.0</v>
      </c>
      <c r="BD106" s="1" t="s">
        <v>74</v>
      </c>
      <c r="BE106" s="1" t="s">
        <v>1001</v>
      </c>
      <c r="BF106" s="2" t="str">
        <f>HYPERLINK("http://dx.doi.org/10.1002/ana.24394","http://dx.doi.org/10.1002/ana.24394")</f>
        <v>http://dx.doi.org/10.1002/ana.24394</v>
      </c>
      <c r="BG106" s="1" t="s">
        <v>74</v>
      </c>
      <c r="BH106" s="1" t="s">
        <v>74</v>
      </c>
      <c r="BI106" s="1" t="s">
        <v>74</v>
      </c>
      <c r="BJ106" s="1" t="s">
        <v>74</v>
      </c>
      <c r="BK106" s="1" t="s">
        <v>74</v>
      </c>
      <c r="BL106" s="1" t="s">
        <v>74</v>
      </c>
      <c r="BM106" s="1" t="s">
        <v>74</v>
      </c>
      <c r="BN106" s="1">
        <v>2.5707991E7</v>
      </c>
      <c r="BO106" s="1" t="s">
        <v>74</v>
      </c>
      <c r="BP106" s="1" t="s">
        <v>74</v>
      </c>
      <c r="BQ106" s="1" t="s">
        <v>74</v>
      </c>
      <c r="BR106" s="1" t="s">
        <v>74</v>
      </c>
      <c r="BS106" s="1" t="s">
        <v>1002</v>
      </c>
      <c r="BT106" s="1" t="str">
        <f>HYPERLINK("https%3A%2F%2Fwww.webofscience.com%2Fwos%2Fwoscc%2Ffull-record%2FWOS:000355230100006","View Full Record in Web of Science")</f>
        <v>View Full Record in Web of Science</v>
      </c>
    </row>
    <row r="107" ht="12.75" customHeight="1">
      <c r="A107" s="1" t="s">
        <v>72</v>
      </c>
      <c r="B107" s="1" t="s">
        <v>1003</v>
      </c>
      <c r="C107" s="1" t="s">
        <v>74</v>
      </c>
      <c r="D107" s="1" t="s">
        <v>74</v>
      </c>
      <c r="E107" s="1" t="s">
        <v>74</v>
      </c>
      <c r="F107" s="1" t="s">
        <v>1004</v>
      </c>
      <c r="G107" s="1" t="s">
        <v>74</v>
      </c>
      <c r="H107" s="1" t="s">
        <v>74</v>
      </c>
      <c r="I107" s="1" t="s">
        <v>1005</v>
      </c>
      <c r="J107" s="1" t="s">
        <v>1006</v>
      </c>
      <c r="K107" s="1" t="s">
        <v>74</v>
      </c>
      <c r="L107" s="1" t="s">
        <v>74</v>
      </c>
      <c r="M107" s="1" t="s">
        <v>74</v>
      </c>
      <c r="N107" s="1" t="s">
        <v>74</v>
      </c>
      <c r="O107" s="1" t="s">
        <v>74</v>
      </c>
      <c r="P107" s="1" t="s">
        <v>74</v>
      </c>
      <c r="Q107" s="1" t="s">
        <v>74</v>
      </c>
      <c r="R107" s="1" t="s">
        <v>74</v>
      </c>
      <c r="S107" s="1" t="s">
        <v>74</v>
      </c>
      <c r="T107" s="1" t="s">
        <v>74</v>
      </c>
      <c r="U107" s="1" t="s">
        <v>74</v>
      </c>
      <c r="V107" s="1" t="s">
        <v>74</v>
      </c>
      <c r="W107" s="1" t="s">
        <v>74</v>
      </c>
      <c r="X107" s="1" t="s">
        <v>74</v>
      </c>
      <c r="Y107" s="1" t="s">
        <v>74</v>
      </c>
      <c r="Z107" s="1" t="s">
        <v>74</v>
      </c>
      <c r="AA107" s="1" t="s">
        <v>74</v>
      </c>
      <c r="AB107" s="1" t="s">
        <v>74</v>
      </c>
      <c r="AC107" s="1" t="s">
        <v>74</v>
      </c>
      <c r="AD107" s="1" t="s">
        <v>74</v>
      </c>
      <c r="AE107" s="1" t="s">
        <v>74</v>
      </c>
      <c r="AF107" s="1" t="s">
        <v>74</v>
      </c>
      <c r="AG107" s="1" t="s">
        <v>74</v>
      </c>
      <c r="AH107" s="1" t="s">
        <v>74</v>
      </c>
      <c r="AI107" s="1" t="s">
        <v>74</v>
      </c>
      <c r="AJ107" s="1" t="s">
        <v>74</v>
      </c>
      <c r="AK107" s="1" t="s">
        <v>74</v>
      </c>
      <c r="AL107" s="1" t="s">
        <v>74</v>
      </c>
      <c r="AM107" s="1" t="s">
        <v>74</v>
      </c>
      <c r="AN107" s="1" t="s">
        <v>74</v>
      </c>
      <c r="AO107" s="1" t="s">
        <v>1007</v>
      </c>
      <c r="AP107" s="1" t="s">
        <v>74</v>
      </c>
      <c r="AQ107" s="1" t="s">
        <v>74</v>
      </c>
      <c r="AR107" s="1" t="s">
        <v>74</v>
      </c>
      <c r="AS107" s="1" t="s">
        <v>74</v>
      </c>
      <c r="AT107" s="1" t="s">
        <v>1008</v>
      </c>
      <c r="AU107" s="1">
        <v>2020.0</v>
      </c>
      <c r="AV107" s="1">
        <v>15.0</v>
      </c>
      <c r="AW107" s="1">
        <v>8.0</v>
      </c>
      <c r="AX107" s="1" t="s">
        <v>74</v>
      </c>
      <c r="AY107" s="1" t="s">
        <v>74</v>
      </c>
      <c r="AZ107" s="1" t="s">
        <v>74</v>
      </c>
      <c r="BA107" s="1" t="s">
        <v>74</v>
      </c>
      <c r="BB107" s="1" t="s">
        <v>74</v>
      </c>
      <c r="BC107" s="1" t="s">
        <v>74</v>
      </c>
      <c r="BD107" s="1" t="s">
        <v>1009</v>
      </c>
      <c r="BE107" s="1" t="s">
        <v>1010</v>
      </c>
      <c r="BF107" s="2" t="str">
        <f>HYPERLINK("http://dx.doi.org/10.1371/journal.pone.0237025","http://dx.doi.org/10.1371/journal.pone.0237025")</f>
        <v>http://dx.doi.org/10.1371/journal.pone.0237025</v>
      </c>
      <c r="BG107" s="1" t="s">
        <v>74</v>
      </c>
      <c r="BH107" s="1" t="s">
        <v>74</v>
      </c>
      <c r="BI107" s="1" t="s">
        <v>74</v>
      </c>
      <c r="BJ107" s="1" t="s">
        <v>74</v>
      </c>
      <c r="BK107" s="1" t="s">
        <v>74</v>
      </c>
      <c r="BL107" s="1" t="s">
        <v>74</v>
      </c>
      <c r="BM107" s="1" t="s">
        <v>74</v>
      </c>
      <c r="BN107" s="1">
        <v>3.2797057E7</v>
      </c>
      <c r="BO107" s="1" t="s">
        <v>74</v>
      </c>
      <c r="BP107" s="1" t="s">
        <v>74</v>
      </c>
      <c r="BQ107" s="1" t="s">
        <v>74</v>
      </c>
      <c r="BR107" s="1" t="s">
        <v>74</v>
      </c>
      <c r="BS107" s="1" t="s">
        <v>1011</v>
      </c>
      <c r="BT107" s="1" t="str">
        <f>HYPERLINK("https%3A%2F%2Fwww.webofscience.com%2Fwos%2Fwoscc%2Ffull-record%2FWOS:000562671300011","View Full Record in Web of Science")</f>
        <v>View Full Record in Web of Science</v>
      </c>
    </row>
    <row r="108" ht="12.75" customHeight="1">
      <c r="A108" s="1" t="s">
        <v>72</v>
      </c>
      <c r="B108" s="1" t="s">
        <v>1012</v>
      </c>
      <c r="C108" s="1" t="s">
        <v>74</v>
      </c>
      <c r="D108" s="1" t="s">
        <v>74</v>
      </c>
      <c r="E108" s="1" t="s">
        <v>74</v>
      </c>
      <c r="F108" s="1" t="s">
        <v>1012</v>
      </c>
      <c r="G108" s="1" t="s">
        <v>74</v>
      </c>
      <c r="H108" s="1" t="s">
        <v>74</v>
      </c>
      <c r="I108" s="1" t="s">
        <v>1013</v>
      </c>
      <c r="J108" s="1" t="s">
        <v>1014</v>
      </c>
      <c r="K108" s="1" t="s">
        <v>74</v>
      </c>
      <c r="L108" s="1" t="s">
        <v>74</v>
      </c>
      <c r="M108" s="1" t="s">
        <v>74</v>
      </c>
      <c r="N108" s="1" t="s">
        <v>74</v>
      </c>
      <c r="O108" s="1" t="s">
        <v>74</v>
      </c>
      <c r="P108" s="1" t="s">
        <v>74</v>
      </c>
      <c r="Q108" s="1" t="s">
        <v>74</v>
      </c>
      <c r="R108" s="1" t="s">
        <v>74</v>
      </c>
      <c r="S108" s="1" t="s">
        <v>74</v>
      </c>
      <c r="T108" s="1" t="s">
        <v>74</v>
      </c>
      <c r="U108" s="1" t="s">
        <v>74</v>
      </c>
      <c r="V108" s="1" t="s">
        <v>74</v>
      </c>
      <c r="W108" s="1" t="s">
        <v>74</v>
      </c>
      <c r="X108" s="1" t="s">
        <v>74</v>
      </c>
      <c r="Y108" s="1" t="s">
        <v>74</v>
      </c>
      <c r="Z108" s="1" t="s">
        <v>74</v>
      </c>
      <c r="AA108" s="1" t="s">
        <v>74</v>
      </c>
      <c r="AB108" s="1" t="s">
        <v>74</v>
      </c>
      <c r="AC108" s="1" t="s">
        <v>74</v>
      </c>
      <c r="AD108" s="1" t="s">
        <v>74</v>
      </c>
      <c r="AE108" s="1" t="s">
        <v>74</v>
      </c>
      <c r="AF108" s="1" t="s">
        <v>74</v>
      </c>
      <c r="AG108" s="1" t="s">
        <v>74</v>
      </c>
      <c r="AH108" s="1" t="s">
        <v>74</v>
      </c>
      <c r="AI108" s="1" t="s">
        <v>74</v>
      </c>
      <c r="AJ108" s="1" t="s">
        <v>74</v>
      </c>
      <c r="AK108" s="1" t="s">
        <v>74</v>
      </c>
      <c r="AL108" s="1" t="s">
        <v>74</v>
      </c>
      <c r="AM108" s="1" t="s">
        <v>74</v>
      </c>
      <c r="AN108" s="1" t="s">
        <v>74</v>
      </c>
      <c r="AO108" s="1" t="s">
        <v>1015</v>
      </c>
      <c r="AP108" s="1" t="s">
        <v>74</v>
      </c>
      <c r="AQ108" s="1" t="s">
        <v>74</v>
      </c>
      <c r="AR108" s="1" t="s">
        <v>74</v>
      </c>
      <c r="AS108" s="1" t="s">
        <v>74</v>
      </c>
      <c r="AT108" s="1" t="s">
        <v>1016</v>
      </c>
      <c r="AU108" s="1">
        <v>2001.0</v>
      </c>
      <c r="AV108" s="1">
        <v>166.0</v>
      </c>
      <c r="AW108" s="1">
        <v>11.0</v>
      </c>
      <c r="AX108" s="1" t="s">
        <v>74</v>
      </c>
      <c r="AY108" s="1" t="s">
        <v>74</v>
      </c>
      <c r="AZ108" s="1" t="s">
        <v>74</v>
      </c>
      <c r="BA108" s="1" t="s">
        <v>74</v>
      </c>
      <c r="BB108" s="1">
        <v>6869.0</v>
      </c>
      <c r="BC108" s="1">
        <v>6876.0</v>
      </c>
      <c r="BD108" s="1" t="s">
        <v>74</v>
      </c>
      <c r="BE108" s="1" t="s">
        <v>1017</v>
      </c>
      <c r="BF108" s="2" t="str">
        <f>HYPERLINK("http://dx.doi.org/10.4049/jimmunol.166.11.6869","http://dx.doi.org/10.4049/jimmunol.166.11.6869")</f>
        <v>http://dx.doi.org/10.4049/jimmunol.166.11.6869</v>
      </c>
      <c r="BG108" s="1" t="s">
        <v>74</v>
      </c>
      <c r="BH108" s="1" t="s">
        <v>74</v>
      </c>
      <c r="BI108" s="1" t="s">
        <v>74</v>
      </c>
      <c r="BJ108" s="1" t="s">
        <v>74</v>
      </c>
      <c r="BK108" s="1" t="s">
        <v>74</v>
      </c>
      <c r="BL108" s="1" t="s">
        <v>74</v>
      </c>
      <c r="BM108" s="1" t="s">
        <v>74</v>
      </c>
      <c r="BN108" s="1">
        <v>1.1359847E7</v>
      </c>
      <c r="BO108" s="1" t="s">
        <v>74</v>
      </c>
      <c r="BP108" s="1" t="s">
        <v>74</v>
      </c>
      <c r="BQ108" s="1" t="s">
        <v>74</v>
      </c>
      <c r="BR108" s="1" t="s">
        <v>74</v>
      </c>
      <c r="BS108" s="1" t="s">
        <v>1018</v>
      </c>
      <c r="BT108" s="1" t="str">
        <f>HYPERLINK("https%3A%2F%2Fwww.webofscience.com%2Fwos%2Fwoscc%2Ffull-record%2FWOS:000170948900052","View Full Record in Web of Science")</f>
        <v>View Full Record in Web of Science</v>
      </c>
    </row>
    <row r="109" ht="12.75" customHeight="1">
      <c r="A109" s="1" t="s">
        <v>72</v>
      </c>
      <c r="B109" s="1" t="s">
        <v>1019</v>
      </c>
      <c r="C109" s="1" t="s">
        <v>74</v>
      </c>
      <c r="D109" s="1" t="s">
        <v>74</v>
      </c>
      <c r="E109" s="1" t="s">
        <v>74</v>
      </c>
      <c r="F109" s="1" t="s">
        <v>1020</v>
      </c>
      <c r="G109" s="1" t="s">
        <v>74</v>
      </c>
      <c r="H109" s="1" t="s">
        <v>74</v>
      </c>
      <c r="I109" s="1" t="s">
        <v>1021</v>
      </c>
      <c r="J109" s="1" t="s">
        <v>1022</v>
      </c>
      <c r="K109" s="1" t="s">
        <v>74</v>
      </c>
      <c r="L109" s="1" t="s">
        <v>74</v>
      </c>
      <c r="M109" s="1" t="s">
        <v>74</v>
      </c>
      <c r="N109" s="1" t="s">
        <v>74</v>
      </c>
      <c r="O109" s="1" t="s">
        <v>74</v>
      </c>
      <c r="P109" s="1" t="s">
        <v>74</v>
      </c>
      <c r="Q109" s="1" t="s">
        <v>74</v>
      </c>
      <c r="R109" s="1" t="s">
        <v>74</v>
      </c>
      <c r="S109" s="1" t="s">
        <v>74</v>
      </c>
      <c r="T109" s="1" t="s">
        <v>74</v>
      </c>
      <c r="U109" s="1" t="s">
        <v>74</v>
      </c>
      <c r="V109" s="1" t="s">
        <v>74</v>
      </c>
      <c r="W109" s="1" t="s">
        <v>74</v>
      </c>
      <c r="X109" s="1" t="s">
        <v>74</v>
      </c>
      <c r="Y109" s="1" t="s">
        <v>74</v>
      </c>
      <c r="Z109" s="1" t="s">
        <v>74</v>
      </c>
      <c r="AA109" s="1" t="s">
        <v>1023</v>
      </c>
      <c r="AB109" s="1" t="s">
        <v>1024</v>
      </c>
      <c r="AC109" s="1" t="s">
        <v>74</v>
      </c>
      <c r="AD109" s="1" t="s">
        <v>74</v>
      </c>
      <c r="AE109" s="1" t="s">
        <v>74</v>
      </c>
      <c r="AF109" s="1" t="s">
        <v>74</v>
      </c>
      <c r="AG109" s="1" t="s">
        <v>74</v>
      </c>
      <c r="AH109" s="1" t="s">
        <v>74</v>
      </c>
      <c r="AI109" s="1" t="s">
        <v>74</v>
      </c>
      <c r="AJ109" s="1" t="s">
        <v>74</v>
      </c>
      <c r="AK109" s="1" t="s">
        <v>74</v>
      </c>
      <c r="AL109" s="1" t="s">
        <v>74</v>
      </c>
      <c r="AM109" s="1" t="s">
        <v>74</v>
      </c>
      <c r="AN109" s="1" t="s">
        <v>74</v>
      </c>
      <c r="AO109" s="1" t="s">
        <v>1025</v>
      </c>
      <c r="AP109" s="1" t="s">
        <v>1026</v>
      </c>
      <c r="AQ109" s="1" t="s">
        <v>74</v>
      </c>
      <c r="AR109" s="1" t="s">
        <v>74</v>
      </c>
      <c r="AS109" s="1" t="s">
        <v>74</v>
      </c>
      <c r="AT109" s="1" t="s">
        <v>157</v>
      </c>
      <c r="AU109" s="1">
        <v>2012.0</v>
      </c>
      <c r="AV109" s="1">
        <v>52.0</v>
      </c>
      <c r="AW109" s="1">
        <v>2.0</v>
      </c>
      <c r="AX109" s="1" t="s">
        <v>74</v>
      </c>
      <c r="AY109" s="1" t="s">
        <v>74</v>
      </c>
      <c r="AZ109" s="1" t="s">
        <v>74</v>
      </c>
      <c r="BA109" s="1" t="s">
        <v>74</v>
      </c>
      <c r="BB109" s="1">
        <v>167.0</v>
      </c>
      <c r="BC109" s="1">
        <v>202.0</v>
      </c>
      <c r="BD109" s="1" t="s">
        <v>74</v>
      </c>
      <c r="BE109" s="1" t="s">
        <v>1027</v>
      </c>
      <c r="BF109" s="2" t="str">
        <f>HYPERLINK("http://dx.doi.org/10.1111/j.1600-079X.2011.00937.x","http://dx.doi.org/10.1111/j.1600-079X.2011.00937.x")</f>
        <v>http://dx.doi.org/10.1111/j.1600-079X.2011.00937.x</v>
      </c>
      <c r="BG109" s="1" t="s">
        <v>74</v>
      </c>
      <c r="BH109" s="1" t="s">
        <v>74</v>
      </c>
      <c r="BI109" s="1" t="s">
        <v>74</v>
      </c>
      <c r="BJ109" s="1" t="s">
        <v>74</v>
      </c>
      <c r="BK109" s="1" t="s">
        <v>74</v>
      </c>
      <c r="BL109" s="1" t="s">
        <v>74</v>
      </c>
      <c r="BM109" s="1" t="s">
        <v>74</v>
      </c>
      <c r="BN109" s="1">
        <v>2.2107053E7</v>
      </c>
      <c r="BO109" s="1" t="s">
        <v>74</v>
      </c>
      <c r="BP109" s="1" t="s">
        <v>74</v>
      </c>
      <c r="BQ109" s="1" t="s">
        <v>74</v>
      </c>
      <c r="BR109" s="1" t="s">
        <v>74</v>
      </c>
      <c r="BS109" s="1" t="s">
        <v>1028</v>
      </c>
      <c r="BT109" s="1" t="str">
        <f>HYPERLINK("https%3A%2F%2Fwww.webofscience.com%2Fwos%2Fwoscc%2Ffull-record%2FWOS:000299934600002","View Full Record in Web of Science")</f>
        <v>View Full Record in Web of Science</v>
      </c>
    </row>
    <row r="110" ht="12.75" customHeight="1">
      <c r="A110" s="1" t="s">
        <v>72</v>
      </c>
      <c r="B110" s="1" t="s">
        <v>1029</v>
      </c>
      <c r="C110" s="1" t="s">
        <v>74</v>
      </c>
      <c r="D110" s="1" t="s">
        <v>74</v>
      </c>
      <c r="E110" s="1" t="s">
        <v>74</v>
      </c>
      <c r="F110" s="1" t="s">
        <v>1030</v>
      </c>
      <c r="G110" s="1" t="s">
        <v>74</v>
      </c>
      <c r="H110" s="1" t="s">
        <v>74</v>
      </c>
      <c r="I110" s="1" t="s">
        <v>1031</v>
      </c>
      <c r="J110" s="1" t="s">
        <v>1032</v>
      </c>
      <c r="K110" s="1" t="s">
        <v>74</v>
      </c>
      <c r="L110" s="1" t="s">
        <v>74</v>
      </c>
      <c r="M110" s="1" t="s">
        <v>74</v>
      </c>
      <c r="N110" s="1" t="s">
        <v>74</v>
      </c>
      <c r="O110" s="1" t="s">
        <v>74</v>
      </c>
      <c r="P110" s="1" t="s">
        <v>74</v>
      </c>
      <c r="Q110" s="1" t="s">
        <v>74</v>
      </c>
      <c r="R110" s="1" t="s">
        <v>74</v>
      </c>
      <c r="S110" s="1" t="s">
        <v>74</v>
      </c>
      <c r="T110" s="1" t="s">
        <v>74</v>
      </c>
      <c r="U110" s="1" t="s">
        <v>74</v>
      </c>
      <c r="V110" s="1" t="s">
        <v>74</v>
      </c>
      <c r="W110" s="1" t="s">
        <v>74</v>
      </c>
      <c r="X110" s="1" t="s">
        <v>74</v>
      </c>
      <c r="Y110" s="1" t="s">
        <v>74</v>
      </c>
      <c r="Z110" s="1" t="s">
        <v>74</v>
      </c>
      <c r="AA110" s="1" t="s">
        <v>1033</v>
      </c>
      <c r="AB110" s="1" t="s">
        <v>1034</v>
      </c>
      <c r="AC110" s="1" t="s">
        <v>74</v>
      </c>
      <c r="AD110" s="1" t="s">
        <v>74</v>
      </c>
      <c r="AE110" s="1" t="s">
        <v>74</v>
      </c>
      <c r="AF110" s="1" t="s">
        <v>74</v>
      </c>
      <c r="AG110" s="1" t="s">
        <v>74</v>
      </c>
      <c r="AH110" s="1" t="s">
        <v>74</v>
      </c>
      <c r="AI110" s="1" t="s">
        <v>74</v>
      </c>
      <c r="AJ110" s="1" t="s">
        <v>74</v>
      </c>
      <c r="AK110" s="1" t="s">
        <v>74</v>
      </c>
      <c r="AL110" s="1" t="s">
        <v>74</v>
      </c>
      <c r="AM110" s="1" t="s">
        <v>74</v>
      </c>
      <c r="AN110" s="1" t="s">
        <v>74</v>
      </c>
      <c r="AO110" s="1" t="s">
        <v>1035</v>
      </c>
      <c r="AP110" s="1" t="s">
        <v>1036</v>
      </c>
      <c r="AQ110" s="1" t="s">
        <v>74</v>
      </c>
      <c r="AR110" s="1" t="s">
        <v>74</v>
      </c>
      <c r="AS110" s="1" t="s">
        <v>74</v>
      </c>
      <c r="AT110" s="1" t="s">
        <v>1037</v>
      </c>
      <c r="AU110" s="1">
        <v>2008.0</v>
      </c>
      <c r="AV110" s="1">
        <v>412.0</v>
      </c>
      <c r="AW110" s="1" t="s">
        <v>74</v>
      </c>
      <c r="AX110" s="1">
        <v>1.0</v>
      </c>
      <c r="AY110" s="1" t="s">
        <v>74</v>
      </c>
      <c r="AZ110" s="1" t="s">
        <v>74</v>
      </c>
      <c r="BA110" s="1" t="s">
        <v>74</v>
      </c>
      <c r="BB110" s="1">
        <v>141.0</v>
      </c>
      <c r="BC110" s="1">
        <v>152.0</v>
      </c>
      <c r="BD110" s="1" t="s">
        <v>74</v>
      </c>
      <c r="BE110" s="1" t="s">
        <v>1038</v>
      </c>
      <c r="BF110" s="2" t="str">
        <f>HYPERLINK("http://dx.doi.org/10.1042/BJ20080103","http://dx.doi.org/10.1042/BJ20080103")</f>
        <v>http://dx.doi.org/10.1042/BJ20080103</v>
      </c>
      <c r="BG110" s="1" t="s">
        <v>74</v>
      </c>
      <c r="BH110" s="1" t="s">
        <v>74</v>
      </c>
      <c r="BI110" s="1" t="s">
        <v>74</v>
      </c>
      <c r="BJ110" s="1" t="s">
        <v>74</v>
      </c>
      <c r="BK110" s="1" t="s">
        <v>74</v>
      </c>
      <c r="BL110" s="1" t="s">
        <v>74</v>
      </c>
      <c r="BM110" s="1" t="s">
        <v>74</v>
      </c>
      <c r="BN110" s="1">
        <v>1.8248325E7</v>
      </c>
      <c r="BO110" s="1" t="s">
        <v>74</v>
      </c>
      <c r="BP110" s="1" t="s">
        <v>74</v>
      </c>
      <c r="BQ110" s="1" t="s">
        <v>74</v>
      </c>
      <c r="BR110" s="1" t="s">
        <v>74</v>
      </c>
      <c r="BS110" s="1" t="s">
        <v>1039</v>
      </c>
      <c r="BT110" s="1" t="str">
        <f>HYPERLINK("https%3A%2F%2Fwww.webofscience.com%2Fwos%2Fwoscc%2Ffull-record%2FWOS:000256049800015","View Full Record in Web of Science")</f>
        <v>View Full Record in Web of Science</v>
      </c>
    </row>
    <row r="111" ht="12.75" customHeight="1">
      <c r="A111" s="1" t="s">
        <v>72</v>
      </c>
      <c r="B111" s="1" t="s">
        <v>1040</v>
      </c>
      <c r="C111" s="1" t="s">
        <v>74</v>
      </c>
      <c r="D111" s="1" t="s">
        <v>74</v>
      </c>
      <c r="E111" s="1" t="s">
        <v>74</v>
      </c>
      <c r="F111" s="1" t="s">
        <v>1041</v>
      </c>
      <c r="G111" s="1" t="s">
        <v>74</v>
      </c>
      <c r="H111" s="1" t="s">
        <v>74</v>
      </c>
      <c r="I111" s="1" t="s">
        <v>1042</v>
      </c>
      <c r="J111" s="1" t="s">
        <v>323</v>
      </c>
      <c r="K111" s="1" t="s">
        <v>74</v>
      </c>
      <c r="L111" s="1" t="s">
        <v>74</v>
      </c>
      <c r="M111" s="1" t="s">
        <v>74</v>
      </c>
      <c r="N111" s="1" t="s">
        <v>74</v>
      </c>
      <c r="O111" s="1" t="s">
        <v>74</v>
      </c>
      <c r="P111" s="1" t="s">
        <v>74</v>
      </c>
      <c r="Q111" s="1" t="s">
        <v>74</v>
      </c>
      <c r="R111" s="1" t="s">
        <v>74</v>
      </c>
      <c r="S111" s="1" t="s">
        <v>74</v>
      </c>
      <c r="T111" s="1" t="s">
        <v>74</v>
      </c>
      <c r="U111" s="1" t="s">
        <v>74</v>
      </c>
      <c r="V111" s="1" t="s">
        <v>74</v>
      </c>
      <c r="W111" s="1" t="s">
        <v>74</v>
      </c>
      <c r="X111" s="1" t="s">
        <v>74</v>
      </c>
      <c r="Y111" s="1" t="s">
        <v>74</v>
      </c>
      <c r="Z111" s="1" t="s">
        <v>74</v>
      </c>
      <c r="AA111" s="1" t="s">
        <v>1043</v>
      </c>
      <c r="AB111" s="1" t="s">
        <v>1044</v>
      </c>
      <c r="AC111" s="1" t="s">
        <v>74</v>
      </c>
      <c r="AD111" s="1" t="s">
        <v>74</v>
      </c>
      <c r="AE111" s="1" t="s">
        <v>74</v>
      </c>
      <c r="AF111" s="1" t="s">
        <v>74</v>
      </c>
      <c r="AG111" s="1" t="s">
        <v>74</v>
      </c>
      <c r="AH111" s="1" t="s">
        <v>74</v>
      </c>
      <c r="AI111" s="1" t="s">
        <v>74</v>
      </c>
      <c r="AJ111" s="1" t="s">
        <v>74</v>
      </c>
      <c r="AK111" s="1" t="s">
        <v>74</v>
      </c>
      <c r="AL111" s="1" t="s">
        <v>74</v>
      </c>
      <c r="AM111" s="1" t="s">
        <v>74</v>
      </c>
      <c r="AN111" s="1" t="s">
        <v>74</v>
      </c>
      <c r="AO111" s="1" t="s">
        <v>326</v>
      </c>
      <c r="AP111" s="1" t="s">
        <v>74</v>
      </c>
      <c r="AQ111" s="1" t="s">
        <v>74</v>
      </c>
      <c r="AR111" s="1" t="s">
        <v>74</v>
      </c>
      <c r="AS111" s="1" t="s">
        <v>74</v>
      </c>
      <c r="AT111" s="1" t="s">
        <v>1045</v>
      </c>
      <c r="AU111" s="1">
        <v>2020.0</v>
      </c>
      <c r="AV111" s="1">
        <v>10.0</v>
      </c>
      <c r="AW111" s="1">
        <v>1.0</v>
      </c>
      <c r="AX111" s="1" t="s">
        <v>74</v>
      </c>
      <c r="AY111" s="1" t="s">
        <v>74</v>
      </c>
      <c r="AZ111" s="1" t="s">
        <v>74</v>
      </c>
      <c r="BA111" s="1" t="s">
        <v>74</v>
      </c>
      <c r="BB111" s="1" t="s">
        <v>74</v>
      </c>
      <c r="BC111" s="1" t="s">
        <v>74</v>
      </c>
      <c r="BD111" s="1" t="s">
        <v>74</v>
      </c>
      <c r="BE111" s="1" t="s">
        <v>1046</v>
      </c>
      <c r="BF111" s="2" t="str">
        <f>HYPERLINK("http://dx.doi.org/10.1038/s41598-020-68561-7","http://dx.doi.org/10.1038/s41598-020-68561-7")</f>
        <v>http://dx.doi.org/10.1038/s41598-020-68561-7</v>
      </c>
      <c r="BG111" s="1" t="s">
        <v>74</v>
      </c>
      <c r="BH111" s="1" t="s">
        <v>74</v>
      </c>
      <c r="BI111" s="1" t="s">
        <v>74</v>
      </c>
      <c r="BJ111" s="1" t="s">
        <v>74</v>
      </c>
      <c r="BK111" s="1" t="s">
        <v>74</v>
      </c>
      <c r="BL111" s="1" t="s">
        <v>74</v>
      </c>
      <c r="BM111" s="1" t="s">
        <v>74</v>
      </c>
      <c r="BN111" s="1">
        <v>3.2678125E7</v>
      </c>
      <c r="BO111" s="1" t="s">
        <v>74</v>
      </c>
      <c r="BP111" s="1" t="s">
        <v>74</v>
      </c>
      <c r="BQ111" s="1" t="s">
        <v>74</v>
      </c>
      <c r="BR111" s="1" t="s">
        <v>74</v>
      </c>
      <c r="BS111" s="1" t="s">
        <v>1047</v>
      </c>
      <c r="BT111" s="1" t="str">
        <f>HYPERLINK("https%3A%2F%2Fwww.webofscience.com%2Fwos%2Fwoscc%2Ffull-record%2FWOS:000550057200020","View Full Record in Web of Science")</f>
        <v>View Full Record in Web of Science</v>
      </c>
    </row>
    <row r="112" ht="12.75" customHeight="1">
      <c r="A112" s="1" t="s">
        <v>72</v>
      </c>
      <c r="B112" s="1" t="s">
        <v>1048</v>
      </c>
      <c r="C112" s="1" t="s">
        <v>74</v>
      </c>
      <c r="D112" s="1" t="s">
        <v>74</v>
      </c>
      <c r="E112" s="1" t="s">
        <v>74</v>
      </c>
      <c r="F112" s="1" t="s">
        <v>1049</v>
      </c>
      <c r="G112" s="1" t="s">
        <v>74</v>
      </c>
      <c r="H112" s="1" t="s">
        <v>74</v>
      </c>
      <c r="I112" s="1" t="s">
        <v>1050</v>
      </c>
      <c r="J112" s="1" t="s">
        <v>1051</v>
      </c>
      <c r="K112" s="1" t="s">
        <v>74</v>
      </c>
      <c r="L112" s="1" t="s">
        <v>74</v>
      </c>
      <c r="M112" s="1" t="s">
        <v>74</v>
      </c>
      <c r="N112" s="1" t="s">
        <v>74</v>
      </c>
      <c r="O112" s="1" t="s">
        <v>74</v>
      </c>
      <c r="P112" s="1" t="s">
        <v>74</v>
      </c>
      <c r="Q112" s="1" t="s">
        <v>74</v>
      </c>
      <c r="R112" s="1" t="s">
        <v>74</v>
      </c>
      <c r="S112" s="1" t="s">
        <v>74</v>
      </c>
      <c r="T112" s="1" t="s">
        <v>74</v>
      </c>
      <c r="U112" s="1" t="s">
        <v>74</v>
      </c>
      <c r="V112" s="1" t="s">
        <v>74</v>
      </c>
      <c r="W112" s="1" t="s">
        <v>74</v>
      </c>
      <c r="X112" s="1" t="s">
        <v>74</v>
      </c>
      <c r="Y112" s="1" t="s">
        <v>74</v>
      </c>
      <c r="Z112" s="1" t="s">
        <v>74</v>
      </c>
      <c r="AA112" s="1" t="s">
        <v>74</v>
      </c>
      <c r="AB112" s="1" t="s">
        <v>74</v>
      </c>
      <c r="AC112" s="1" t="s">
        <v>74</v>
      </c>
      <c r="AD112" s="1" t="s">
        <v>74</v>
      </c>
      <c r="AE112" s="1" t="s">
        <v>74</v>
      </c>
      <c r="AF112" s="1" t="s">
        <v>74</v>
      </c>
      <c r="AG112" s="1" t="s">
        <v>74</v>
      </c>
      <c r="AH112" s="1" t="s">
        <v>74</v>
      </c>
      <c r="AI112" s="1" t="s">
        <v>74</v>
      </c>
      <c r="AJ112" s="1" t="s">
        <v>74</v>
      </c>
      <c r="AK112" s="1" t="s">
        <v>74</v>
      </c>
      <c r="AL112" s="1" t="s">
        <v>74</v>
      </c>
      <c r="AM112" s="1" t="s">
        <v>74</v>
      </c>
      <c r="AN112" s="1" t="s">
        <v>74</v>
      </c>
      <c r="AO112" s="1" t="s">
        <v>1052</v>
      </c>
      <c r="AP112" s="1" t="s">
        <v>1053</v>
      </c>
      <c r="AQ112" s="1" t="s">
        <v>74</v>
      </c>
      <c r="AR112" s="1" t="s">
        <v>74</v>
      </c>
      <c r="AS112" s="1" t="s">
        <v>74</v>
      </c>
      <c r="AT112" s="1" t="s">
        <v>226</v>
      </c>
      <c r="AU112" s="1">
        <v>2021.0</v>
      </c>
      <c r="AV112" s="1">
        <v>16.0</v>
      </c>
      <c r="AW112" s="1">
        <v>10.0</v>
      </c>
      <c r="AX112" s="1" t="s">
        <v>74</v>
      </c>
      <c r="AY112" s="1" t="s">
        <v>74</v>
      </c>
      <c r="AZ112" s="1" t="s">
        <v>74</v>
      </c>
      <c r="BA112" s="1" t="s">
        <v>74</v>
      </c>
      <c r="BB112" s="1">
        <v>2078.0</v>
      </c>
      <c r="BC112" s="1">
        <v>2085.0</v>
      </c>
      <c r="BD112" s="1" t="s">
        <v>74</v>
      </c>
      <c r="BE112" s="1" t="s">
        <v>1054</v>
      </c>
      <c r="BF112" s="2" t="str">
        <f>HYPERLINK("http://dx.doi.org/10.4103/1673-5374.308103","http://dx.doi.org/10.4103/1673-5374.308103")</f>
        <v>http://dx.doi.org/10.4103/1673-5374.308103</v>
      </c>
      <c r="BG112" s="1" t="s">
        <v>74</v>
      </c>
      <c r="BH112" s="1" t="s">
        <v>74</v>
      </c>
      <c r="BI112" s="1" t="s">
        <v>74</v>
      </c>
      <c r="BJ112" s="1" t="s">
        <v>74</v>
      </c>
      <c r="BK112" s="1" t="s">
        <v>74</v>
      </c>
      <c r="BL112" s="1" t="s">
        <v>74</v>
      </c>
      <c r="BM112" s="1" t="s">
        <v>74</v>
      </c>
      <c r="BN112" s="1">
        <v>3.3642397E7</v>
      </c>
      <c r="BO112" s="1" t="s">
        <v>74</v>
      </c>
      <c r="BP112" s="1" t="s">
        <v>74</v>
      </c>
      <c r="BQ112" s="1" t="s">
        <v>74</v>
      </c>
      <c r="BR112" s="1" t="s">
        <v>74</v>
      </c>
      <c r="BS112" s="1" t="s">
        <v>1055</v>
      </c>
      <c r="BT112" s="1" t="str">
        <f>HYPERLINK("https%3A%2F%2Fwww.webofscience.com%2Fwos%2Fwoscc%2Ffull-record%2FWOS:000623762600040","View Full Record in Web of Science")</f>
        <v>View Full Record in Web of Science</v>
      </c>
    </row>
    <row r="113" ht="12.75" customHeight="1">
      <c r="A113" s="1" t="s">
        <v>72</v>
      </c>
      <c r="B113" s="1" t="s">
        <v>1056</v>
      </c>
      <c r="C113" s="1" t="s">
        <v>74</v>
      </c>
      <c r="D113" s="1" t="s">
        <v>74</v>
      </c>
      <c r="E113" s="1" t="s">
        <v>74</v>
      </c>
      <c r="F113" s="1" t="s">
        <v>1057</v>
      </c>
      <c r="G113" s="1" t="s">
        <v>74</v>
      </c>
      <c r="H113" s="1" t="s">
        <v>74</v>
      </c>
      <c r="I113" s="1" t="s">
        <v>1058</v>
      </c>
      <c r="J113" s="1" t="s">
        <v>1059</v>
      </c>
      <c r="K113" s="1" t="s">
        <v>74</v>
      </c>
      <c r="L113" s="1" t="s">
        <v>74</v>
      </c>
      <c r="M113" s="1" t="s">
        <v>74</v>
      </c>
      <c r="N113" s="1" t="s">
        <v>74</v>
      </c>
      <c r="O113" s="1" t="s">
        <v>74</v>
      </c>
      <c r="P113" s="1" t="s">
        <v>74</v>
      </c>
      <c r="Q113" s="1" t="s">
        <v>74</v>
      </c>
      <c r="R113" s="1" t="s">
        <v>74</v>
      </c>
      <c r="S113" s="1" t="s">
        <v>74</v>
      </c>
      <c r="T113" s="1" t="s">
        <v>74</v>
      </c>
      <c r="U113" s="1" t="s">
        <v>74</v>
      </c>
      <c r="V113" s="1" t="s">
        <v>74</v>
      </c>
      <c r="W113" s="1" t="s">
        <v>74</v>
      </c>
      <c r="X113" s="1" t="s">
        <v>74</v>
      </c>
      <c r="Y113" s="1" t="s">
        <v>74</v>
      </c>
      <c r="Z113" s="1" t="s">
        <v>74</v>
      </c>
      <c r="AA113" s="1" t="s">
        <v>1060</v>
      </c>
      <c r="AB113" s="1" t="s">
        <v>1061</v>
      </c>
      <c r="AC113" s="1" t="s">
        <v>74</v>
      </c>
      <c r="AD113" s="1" t="s">
        <v>74</v>
      </c>
      <c r="AE113" s="1" t="s">
        <v>74</v>
      </c>
      <c r="AF113" s="1" t="s">
        <v>74</v>
      </c>
      <c r="AG113" s="1" t="s">
        <v>74</v>
      </c>
      <c r="AH113" s="1" t="s">
        <v>74</v>
      </c>
      <c r="AI113" s="1" t="s">
        <v>74</v>
      </c>
      <c r="AJ113" s="1" t="s">
        <v>74</v>
      </c>
      <c r="AK113" s="1" t="s">
        <v>74</v>
      </c>
      <c r="AL113" s="1" t="s">
        <v>74</v>
      </c>
      <c r="AM113" s="1" t="s">
        <v>74</v>
      </c>
      <c r="AN113" s="1" t="s">
        <v>74</v>
      </c>
      <c r="AO113" s="1" t="s">
        <v>1062</v>
      </c>
      <c r="AP113" s="1" t="s">
        <v>74</v>
      </c>
      <c r="AQ113" s="1" t="s">
        <v>74</v>
      </c>
      <c r="AR113" s="1" t="s">
        <v>74</v>
      </c>
      <c r="AS113" s="1" t="s">
        <v>74</v>
      </c>
      <c r="AT113" s="1" t="s">
        <v>288</v>
      </c>
      <c r="AU113" s="1">
        <v>2017.0</v>
      </c>
      <c r="AV113" s="1" t="s">
        <v>74</v>
      </c>
      <c r="AW113" s="1">
        <v>130.0</v>
      </c>
      <c r="AX113" s="1" t="s">
        <v>74</v>
      </c>
      <c r="AY113" s="1" t="s">
        <v>74</v>
      </c>
      <c r="AZ113" s="1" t="s">
        <v>74</v>
      </c>
      <c r="BA113" s="1" t="s">
        <v>74</v>
      </c>
      <c r="BB113" s="1" t="s">
        <v>74</v>
      </c>
      <c r="BC113" s="1" t="s">
        <v>74</v>
      </c>
      <c r="BD113" s="1" t="s">
        <v>1063</v>
      </c>
      <c r="BE113" s="1" t="s">
        <v>1064</v>
      </c>
      <c r="BF113" s="2" t="str">
        <f>HYPERLINK("http://dx.doi.org/10.3791/56436","http://dx.doi.org/10.3791/56436")</f>
        <v>http://dx.doi.org/10.3791/56436</v>
      </c>
      <c r="BG113" s="1" t="s">
        <v>74</v>
      </c>
      <c r="BH113" s="1" t="s">
        <v>74</v>
      </c>
      <c r="BI113" s="1" t="s">
        <v>74</v>
      </c>
      <c r="BJ113" s="1" t="s">
        <v>74</v>
      </c>
      <c r="BK113" s="1" t="s">
        <v>74</v>
      </c>
      <c r="BL113" s="1" t="s">
        <v>74</v>
      </c>
      <c r="BM113" s="1" t="s">
        <v>74</v>
      </c>
      <c r="BN113" s="1">
        <v>2.9364208E7</v>
      </c>
      <c r="BO113" s="1" t="s">
        <v>74</v>
      </c>
      <c r="BP113" s="1" t="s">
        <v>74</v>
      </c>
      <c r="BQ113" s="1" t="s">
        <v>74</v>
      </c>
      <c r="BR113" s="1" t="s">
        <v>74</v>
      </c>
      <c r="BS113" s="1" t="s">
        <v>1065</v>
      </c>
      <c r="BT113" s="1" t="str">
        <f>HYPERLINK("https%3A%2F%2Fwww.webofscience.com%2Fwos%2Fwoscc%2Ffull-record%2FWOS:000423240800046","View Full Record in Web of Science")</f>
        <v>View Full Record in Web of Science</v>
      </c>
    </row>
    <row r="114" ht="12.75" customHeight="1">
      <c r="A114" s="1" t="s">
        <v>72</v>
      </c>
      <c r="B114" s="1" t="s">
        <v>1066</v>
      </c>
      <c r="C114" s="1" t="s">
        <v>74</v>
      </c>
      <c r="D114" s="1" t="s">
        <v>74</v>
      </c>
      <c r="E114" s="1" t="s">
        <v>74</v>
      </c>
      <c r="F114" s="1" t="s">
        <v>1067</v>
      </c>
      <c r="G114" s="1" t="s">
        <v>74</v>
      </c>
      <c r="H114" s="1" t="s">
        <v>74</v>
      </c>
      <c r="I114" s="1" t="s">
        <v>1068</v>
      </c>
      <c r="J114" s="1" t="s">
        <v>1069</v>
      </c>
      <c r="K114" s="1" t="s">
        <v>74</v>
      </c>
      <c r="L114" s="1" t="s">
        <v>74</v>
      </c>
      <c r="M114" s="1" t="s">
        <v>74</v>
      </c>
      <c r="N114" s="1" t="s">
        <v>74</v>
      </c>
      <c r="O114" s="1" t="s">
        <v>74</v>
      </c>
      <c r="P114" s="1" t="s">
        <v>74</v>
      </c>
      <c r="Q114" s="1" t="s">
        <v>74</v>
      </c>
      <c r="R114" s="1" t="s">
        <v>74</v>
      </c>
      <c r="S114" s="1" t="s">
        <v>74</v>
      </c>
      <c r="T114" s="1" t="s">
        <v>74</v>
      </c>
      <c r="U114" s="1" t="s">
        <v>74</v>
      </c>
      <c r="V114" s="1" t="s">
        <v>74</v>
      </c>
      <c r="W114" s="1" t="s">
        <v>74</v>
      </c>
      <c r="X114" s="1" t="s">
        <v>74</v>
      </c>
      <c r="Y114" s="1" t="s">
        <v>74</v>
      </c>
      <c r="Z114" s="1" t="s">
        <v>74</v>
      </c>
      <c r="AA114" s="1" t="s">
        <v>1070</v>
      </c>
      <c r="AB114" s="1" t="s">
        <v>1071</v>
      </c>
      <c r="AC114" s="1" t="s">
        <v>74</v>
      </c>
      <c r="AD114" s="1" t="s">
        <v>74</v>
      </c>
      <c r="AE114" s="1" t="s">
        <v>74</v>
      </c>
      <c r="AF114" s="1" t="s">
        <v>74</v>
      </c>
      <c r="AG114" s="1" t="s">
        <v>74</v>
      </c>
      <c r="AH114" s="1" t="s">
        <v>74</v>
      </c>
      <c r="AI114" s="1" t="s">
        <v>74</v>
      </c>
      <c r="AJ114" s="1" t="s">
        <v>74</v>
      </c>
      <c r="AK114" s="1" t="s">
        <v>74</v>
      </c>
      <c r="AL114" s="1" t="s">
        <v>74</v>
      </c>
      <c r="AM114" s="1" t="s">
        <v>74</v>
      </c>
      <c r="AN114" s="1" t="s">
        <v>74</v>
      </c>
      <c r="AO114" s="1" t="s">
        <v>1072</v>
      </c>
      <c r="AP114" s="1" t="s">
        <v>1073</v>
      </c>
      <c r="AQ114" s="1" t="s">
        <v>74</v>
      </c>
      <c r="AR114" s="1" t="s">
        <v>74</v>
      </c>
      <c r="AS114" s="1" t="s">
        <v>74</v>
      </c>
      <c r="AT114" s="1" t="s">
        <v>288</v>
      </c>
      <c r="AU114" s="1">
        <v>2012.0</v>
      </c>
      <c r="AV114" s="1">
        <v>167.0</v>
      </c>
      <c r="AW114" s="1">
        <v>8.0</v>
      </c>
      <c r="AX114" s="1" t="s">
        <v>74</v>
      </c>
      <c r="AY114" s="1" t="s">
        <v>74</v>
      </c>
      <c r="AZ114" s="1" t="s">
        <v>217</v>
      </c>
      <c r="BA114" s="1" t="s">
        <v>74</v>
      </c>
      <c r="BB114" s="1">
        <v>1702.0</v>
      </c>
      <c r="BC114" s="1">
        <v>1711.0</v>
      </c>
      <c r="BD114" s="1" t="s">
        <v>74</v>
      </c>
      <c r="BE114" s="1" t="s">
        <v>1074</v>
      </c>
      <c r="BF114" s="2" t="str">
        <f>HYPERLINK("http://dx.doi.org/10.1111/j.1476-5381.2012.02112.x","http://dx.doi.org/10.1111/j.1476-5381.2012.02112.x")</f>
        <v>http://dx.doi.org/10.1111/j.1476-5381.2012.02112.x</v>
      </c>
      <c r="BG114" s="1" t="s">
        <v>74</v>
      </c>
      <c r="BH114" s="1" t="s">
        <v>74</v>
      </c>
      <c r="BI114" s="1" t="s">
        <v>74</v>
      </c>
      <c r="BJ114" s="1" t="s">
        <v>74</v>
      </c>
      <c r="BK114" s="1" t="s">
        <v>74</v>
      </c>
      <c r="BL114" s="1" t="s">
        <v>74</v>
      </c>
      <c r="BM114" s="1" t="s">
        <v>74</v>
      </c>
      <c r="BN114" s="1">
        <v>2.283146E7</v>
      </c>
      <c r="BO114" s="1" t="s">
        <v>74</v>
      </c>
      <c r="BP114" s="1" t="s">
        <v>74</v>
      </c>
      <c r="BQ114" s="1" t="s">
        <v>74</v>
      </c>
      <c r="BR114" s="1" t="s">
        <v>74</v>
      </c>
      <c r="BS114" s="1" t="s">
        <v>1075</v>
      </c>
      <c r="BT114" s="1" t="str">
        <f>HYPERLINK("https%3A%2F%2Fwww.webofscience.com%2Fwos%2Fwoscc%2Ffull-record%2FWOS:000311854000013","View Full Record in Web of Science")</f>
        <v>View Full Record in Web of Science</v>
      </c>
    </row>
    <row r="115" ht="12.75" customHeight="1">
      <c r="A115" s="1" t="s">
        <v>72</v>
      </c>
      <c r="B115" s="1" t="s">
        <v>1076</v>
      </c>
      <c r="C115" s="1" t="s">
        <v>74</v>
      </c>
      <c r="D115" s="1" t="s">
        <v>74</v>
      </c>
      <c r="E115" s="1" t="s">
        <v>74</v>
      </c>
      <c r="F115" s="1" t="s">
        <v>1077</v>
      </c>
      <c r="G115" s="1" t="s">
        <v>74</v>
      </c>
      <c r="H115" s="1" t="s">
        <v>74</v>
      </c>
      <c r="I115" s="1" t="s">
        <v>1078</v>
      </c>
      <c r="J115" s="1" t="s">
        <v>1079</v>
      </c>
      <c r="K115" s="1" t="s">
        <v>74</v>
      </c>
      <c r="L115" s="1" t="s">
        <v>74</v>
      </c>
      <c r="M115" s="1" t="s">
        <v>74</v>
      </c>
      <c r="N115" s="1" t="s">
        <v>74</v>
      </c>
      <c r="O115" s="1" t="s">
        <v>74</v>
      </c>
      <c r="P115" s="1" t="s">
        <v>74</v>
      </c>
      <c r="Q115" s="1" t="s">
        <v>74</v>
      </c>
      <c r="R115" s="1" t="s">
        <v>74</v>
      </c>
      <c r="S115" s="1" t="s">
        <v>74</v>
      </c>
      <c r="T115" s="1" t="s">
        <v>74</v>
      </c>
      <c r="U115" s="1" t="s">
        <v>74</v>
      </c>
      <c r="V115" s="1" t="s">
        <v>74</v>
      </c>
      <c r="W115" s="1" t="s">
        <v>74</v>
      </c>
      <c r="X115" s="1" t="s">
        <v>74</v>
      </c>
      <c r="Y115" s="1" t="s">
        <v>74</v>
      </c>
      <c r="Z115" s="1" t="s">
        <v>74</v>
      </c>
      <c r="AA115" s="1" t="s">
        <v>1080</v>
      </c>
      <c r="AB115" s="1" t="s">
        <v>1081</v>
      </c>
      <c r="AC115" s="1" t="s">
        <v>74</v>
      </c>
      <c r="AD115" s="1" t="s">
        <v>74</v>
      </c>
      <c r="AE115" s="1" t="s">
        <v>74</v>
      </c>
      <c r="AF115" s="1" t="s">
        <v>74</v>
      </c>
      <c r="AG115" s="1" t="s">
        <v>74</v>
      </c>
      <c r="AH115" s="1" t="s">
        <v>74</v>
      </c>
      <c r="AI115" s="1" t="s">
        <v>74</v>
      </c>
      <c r="AJ115" s="1" t="s">
        <v>74</v>
      </c>
      <c r="AK115" s="1" t="s">
        <v>74</v>
      </c>
      <c r="AL115" s="1" t="s">
        <v>74</v>
      </c>
      <c r="AM115" s="1" t="s">
        <v>74</v>
      </c>
      <c r="AN115" s="1" t="s">
        <v>74</v>
      </c>
      <c r="AO115" s="1" t="s">
        <v>1082</v>
      </c>
      <c r="AP115" s="1" t="s">
        <v>74</v>
      </c>
      <c r="AQ115" s="1" t="s">
        <v>74</v>
      </c>
      <c r="AR115" s="1" t="s">
        <v>74</v>
      </c>
      <c r="AS115" s="1" t="s">
        <v>74</v>
      </c>
      <c r="AT115" s="1" t="s">
        <v>1083</v>
      </c>
      <c r="AU115" s="1">
        <v>2012.0</v>
      </c>
      <c r="AV115" s="1">
        <v>7.0</v>
      </c>
      <c r="AW115" s="1">
        <v>3.0</v>
      </c>
      <c r="AX115" s="1" t="s">
        <v>74</v>
      </c>
      <c r="AY115" s="1" t="s">
        <v>74</v>
      </c>
      <c r="AZ115" s="1" t="s">
        <v>217</v>
      </c>
      <c r="BA115" s="1" t="s">
        <v>74</v>
      </c>
      <c r="BB115" s="1">
        <v>515.0</v>
      </c>
      <c r="BC115" s="1">
        <v>522.0</v>
      </c>
      <c r="BD115" s="1" t="s">
        <v>74</v>
      </c>
      <c r="BE115" s="1" t="s">
        <v>1084</v>
      </c>
      <c r="BF115" s="2" t="str">
        <f>HYPERLINK("http://dx.doi.org/10.1002/cmdc.201100584","http://dx.doi.org/10.1002/cmdc.201100584")</f>
        <v>http://dx.doi.org/10.1002/cmdc.201100584</v>
      </c>
      <c r="BG115" s="1" t="s">
        <v>74</v>
      </c>
      <c r="BH115" s="1" t="s">
        <v>74</v>
      </c>
      <c r="BI115" s="1" t="s">
        <v>74</v>
      </c>
      <c r="BJ115" s="1" t="s">
        <v>74</v>
      </c>
      <c r="BK115" s="1" t="s">
        <v>74</v>
      </c>
      <c r="BL115" s="1" t="s">
        <v>74</v>
      </c>
      <c r="BM115" s="1" t="s">
        <v>74</v>
      </c>
      <c r="BN115" s="1">
        <v>2.2307963E7</v>
      </c>
      <c r="BO115" s="1" t="s">
        <v>74</v>
      </c>
      <c r="BP115" s="1" t="s">
        <v>74</v>
      </c>
      <c r="BQ115" s="1" t="s">
        <v>74</v>
      </c>
      <c r="BR115" s="1" t="s">
        <v>74</v>
      </c>
      <c r="BS115" s="1" t="s">
        <v>1085</v>
      </c>
      <c r="BT115" s="1" t="str">
        <f>HYPERLINK("https%3A%2F%2Fwww.webofscience.com%2Fwos%2Fwoscc%2Ffull-record%2FWOS:000300942300019","View Full Record in Web of Science")</f>
        <v>View Full Record in Web of Science</v>
      </c>
    </row>
    <row r="116" ht="12.75" customHeight="1">
      <c r="A116" s="1" t="s">
        <v>72</v>
      </c>
      <c r="B116" s="1" t="s">
        <v>1086</v>
      </c>
      <c r="C116" s="1" t="s">
        <v>74</v>
      </c>
      <c r="D116" s="1" t="s">
        <v>74</v>
      </c>
      <c r="E116" s="1" t="s">
        <v>74</v>
      </c>
      <c r="F116" s="1" t="s">
        <v>1086</v>
      </c>
      <c r="G116" s="1" t="s">
        <v>74</v>
      </c>
      <c r="H116" s="1" t="s">
        <v>74</v>
      </c>
      <c r="I116" s="1" t="s">
        <v>1087</v>
      </c>
      <c r="J116" s="1" t="s">
        <v>1032</v>
      </c>
      <c r="K116" s="1" t="s">
        <v>74</v>
      </c>
      <c r="L116" s="1" t="s">
        <v>74</v>
      </c>
      <c r="M116" s="1" t="s">
        <v>74</v>
      </c>
      <c r="N116" s="1" t="s">
        <v>74</v>
      </c>
      <c r="O116" s="1" t="s">
        <v>74</v>
      </c>
      <c r="P116" s="1" t="s">
        <v>74</v>
      </c>
      <c r="Q116" s="1" t="s">
        <v>74</v>
      </c>
      <c r="R116" s="1" t="s">
        <v>74</v>
      </c>
      <c r="S116" s="1" t="s">
        <v>74</v>
      </c>
      <c r="T116" s="1" t="s">
        <v>74</v>
      </c>
      <c r="U116" s="1" t="s">
        <v>74</v>
      </c>
      <c r="V116" s="1" t="s">
        <v>74</v>
      </c>
      <c r="W116" s="1" t="s">
        <v>74</v>
      </c>
      <c r="X116" s="1" t="s">
        <v>74</v>
      </c>
      <c r="Y116" s="1" t="s">
        <v>74</v>
      </c>
      <c r="Z116" s="1" t="s">
        <v>74</v>
      </c>
      <c r="AA116" s="1" t="s">
        <v>1088</v>
      </c>
      <c r="AB116" s="1" t="s">
        <v>1089</v>
      </c>
      <c r="AC116" s="1" t="s">
        <v>74</v>
      </c>
      <c r="AD116" s="1" t="s">
        <v>74</v>
      </c>
      <c r="AE116" s="1" t="s">
        <v>74</v>
      </c>
      <c r="AF116" s="1" t="s">
        <v>74</v>
      </c>
      <c r="AG116" s="1" t="s">
        <v>74</v>
      </c>
      <c r="AH116" s="1" t="s">
        <v>74</v>
      </c>
      <c r="AI116" s="1" t="s">
        <v>74</v>
      </c>
      <c r="AJ116" s="1" t="s">
        <v>74</v>
      </c>
      <c r="AK116" s="1" t="s">
        <v>74</v>
      </c>
      <c r="AL116" s="1" t="s">
        <v>74</v>
      </c>
      <c r="AM116" s="1" t="s">
        <v>74</v>
      </c>
      <c r="AN116" s="1" t="s">
        <v>74</v>
      </c>
      <c r="AO116" s="1" t="s">
        <v>1035</v>
      </c>
      <c r="AP116" s="1" t="s">
        <v>1036</v>
      </c>
      <c r="AQ116" s="1" t="s">
        <v>74</v>
      </c>
      <c r="AR116" s="1" t="s">
        <v>74</v>
      </c>
      <c r="AS116" s="1" t="s">
        <v>74</v>
      </c>
      <c r="AT116" s="1" t="s">
        <v>1090</v>
      </c>
      <c r="AU116" s="1">
        <v>2006.0</v>
      </c>
      <c r="AV116" s="1">
        <v>395.0</v>
      </c>
      <c r="AW116" s="1" t="s">
        <v>74</v>
      </c>
      <c r="AX116" s="1">
        <v>2.0</v>
      </c>
      <c r="AY116" s="1" t="s">
        <v>74</v>
      </c>
      <c r="AZ116" s="1" t="s">
        <v>74</v>
      </c>
      <c r="BA116" s="1" t="s">
        <v>74</v>
      </c>
      <c r="BB116" s="1">
        <v>285.0</v>
      </c>
      <c r="BC116" s="1">
        <v>293.0</v>
      </c>
      <c r="BD116" s="1" t="s">
        <v>74</v>
      </c>
      <c r="BE116" s="1" t="s">
        <v>1091</v>
      </c>
      <c r="BF116" s="2" t="str">
        <f>HYPERLINK("http://dx.doi.org/10.1042/BJ20051364","http://dx.doi.org/10.1042/BJ20051364")</f>
        <v>http://dx.doi.org/10.1042/BJ20051364</v>
      </c>
      <c r="BG116" s="1" t="s">
        <v>74</v>
      </c>
      <c r="BH116" s="1" t="s">
        <v>74</v>
      </c>
      <c r="BI116" s="1" t="s">
        <v>74</v>
      </c>
      <c r="BJ116" s="1" t="s">
        <v>74</v>
      </c>
      <c r="BK116" s="1" t="s">
        <v>74</v>
      </c>
      <c r="BL116" s="1" t="s">
        <v>74</v>
      </c>
      <c r="BM116" s="1" t="s">
        <v>74</v>
      </c>
      <c r="BN116" s="1">
        <v>1.6393139E7</v>
      </c>
      <c r="BO116" s="1" t="s">
        <v>74</v>
      </c>
      <c r="BP116" s="1" t="s">
        <v>74</v>
      </c>
      <c r="BQ116" s="1" t="s">
        <v>74</v>
      </c>
      <c r="BR116" s="1" t="s">
        <v>74</v>
      </c>
      <c r="BS116" s="1" t="s">
        <v>1092</v>
      </c>
      <c r="BT116" s="1" t="str">
        <f>HYPERLINK("https%3A%2F%2Fwww.webofscience.com%2Fwos%2Fwoscc%2Ffull-record%2FWOS:000236840400007","View Full Record in Web of Science")</f>
        <v>View Full Record in Web of Science</v>
      </c>
    </row>
    <row r="117" ht="12.75" customHeight="1">
      <c r="A117" s="1" t="s">
        <v>72</v>
      </c>
      <c r="B117" s="1" t="s">
        <v>1093</v>
      </c>
      <c r="C117" s="1" t="s">
        <v>74</v>
      </c>
      <c r="D117" s="1" t="s">
        <v>74</v>
      </c>
      <c r="E117" s="1" t="s">
        <v>74</v>
      </c>
      <c r="F117" s="1" t="s">
        <v>1094</v>
      </c>
      <c r="G117" s="1" t="s">
        <v>74</v>
      </c>
      <c r="H117" s="1" t="s">
        <v>74</v>
      </c>
      <c r="I117" s="1" t="s">
        <v>1095</v>
      </c>
      <c r="J117" s="1" t="s">
        <v>1096</v>
      </c>
      <c r="K117" s="1" t="s">
        <v>74</v>
      </c>
      <c r="L117" s="1" t="s">
        <v>74</v>
      </c>
      <c r="M117" s="1" t="s">
        <v>74</v>
      </c>
      <c r="N117" s="1" t="s">
        <v>74</v>
      </c>
      <c r="O117" s="1" t="s">
        <v>74</v>
      </c>
      <c r="P117" s="1" t="s">
        <v>74</v>
      </c>
      <c r="Q117" s="1" t="s">
        <v>74</v>
      </c>
      <c r="R117" s="1" t="s">
        <v>74</v>
      </c>
      <c r="S117" s="1" t="s">
        <v>74</v>
      </c>
      <c r="T117" s="1" t="s">
        <v>74</v>
      </c>
      <c r="U117" s="1" t="s">
        <v>74</v>
      </c>
      <c r="V117" s="1" t="s">
        <v>74</v>
      </c>
      <c r="W117" s="1" t="s">
        <v>74</v>
      </c>
      <c r="X117" s="1" t="s">
        <v>74</v>
      </c>
      <c r="Y117" s="1" t="s">
        <v>74</v>
      </c>
      <c r="Z117" s="1" t="s">
        <v>74</v>
      </c>
      <c r="AA117" s="1" t="s">
        <v>1097</v>
      </c>
      <c r="AB117" s="1" t="s">
        <v>1098</v>
      </c>
      <c r="AC117" s="1" t="s">
        <v>74</v>
      </c>
      <c r="AD117" s="1" t="s">
        <v>74</v>
      </c>
      <c r="AE117" s="1" t="s">
        <v>74</v>
      </c>
      <c r="AF117" s="1" t="s">
        <v>74</v>
      </c>
      <c r="AG117" s="1" t="s">
        <v>74</v>
      </c>
      <c r="AH117" s="1" t="s">
        <v>74</v>
      </c>
      <c r="AI117" s="1" t="s">
        <v>74</v>
      </c>
      <c r="AJ117" s="1" t="s">
        <v>74</v>
      </c>
      <c r="AK117" s="1" t="s">
        <v>74</v>
      </c>
      <c r="AL117" s="1" t="s">
        <v>74</v>
      </c>
      <c r="AM117" s="1" t="s">
        <v>74</v>
      </c>
      <c r="AN117" s="1" t="s">
        <v>74</v>
      </c>
      <c r="AO117" s="1" t="s">
        <v>1099</v>
      </c>
      <c r="AP117" s="1" t="s">
        <v>1100</v>
      </c>
      <c r="AQ117" s="1" t="s">
        <v>74</v>
      </c>
      <c r="AR117" s="1" t="s">
        <v>74</v>
      </c>
      <c r="AS117" s="1" t="s">
        <v>74</v>
      </c>
      <c r="AT117" s="1" t="s">
        <v>343</v>
      </c>
      <c r="AU117" s="1">
        <v>2020.0</v>
      </c>
      <c r="AV117" s="1">
        <v>139.0</v>
      </c>
      <c r="AW117" s="1">
        <v>4.0</v>
      </c>
      <c r="AX117" s="1" t="s">
        <v>74</v>
      </c>
      <c r="AY117" s="1" t="s">
        <v>74</v>
      </c>
      <c r="AZ117" s="1" t="s">
        <v>74</v>
      </c>
      <c r="BA117" s="1" t="s">
        <v>74</v>
      </c>
      <c r="BB117" s="1">
        <v>773.0</v>
      </c>
      <c r="BC117" s="1">
        <v>789.0</v>
      </c>
      <c r="BD117" s="1" t="s">
        <v>74</v>
      </c>
      <c r="BE117" s="1" t="s">
        <v>1101</v>
      </c>
      <c r="BF117" s="2" t="str">
        <f>HYPERLINK("http://dx.doi.org/10.1007/s00401-020-02125-x","http://dx.doi.org/10.1007/s00401-020-02125-x")</f>
        <v>http://dx.doi.org/10.1007/s00401-020-02125-x</v>
      </c>
      <c r="BG117" s="1" t="s">
        <v>74</v>
      </c>
      <c r="BH117" s="1" t="s">
        <v>74</v>
      </c>
      <c r="BI117" s="1" t="s">
        <v>74</v>
      </c>
      <c r="BJ117" s="1" t="s">
        <v>74</v>
      </c>
      <c r="BK117" s="1" t="s">
        <v>74</v>
      </c>
      <c r="BL117" s="1" t="s">
        <v>74</v>
      </c>
      <c r="BM117" s="1" t="s">
        <v>74</v>
      </c>
      <c r="BN117" s="1">
        <v>3.1925534E7</v>
      </c>
      <c r="BO117" s="1" t="s">
        <v>74</v>
      </c>
      <c r="BP117" s="1" t="s">
        <v>74</v>
      </c>
      <c r="BQ117" s="1" t="s">
        <v>74</v>
      </c>
      <c r="BR117" s="1" t="s">
        <v>74</v>
      </c>
      <c r="BS117" s="1" t="s">
        <v>1102</v>
      </c>
      <c r="BT117" s="1" t="str">
        <f>HYPERLINK("https%3A%2F%2Fwww.webofscience.com%2Fwos%2Fwoscc%2Ffull-record%2FWOS:000521567800011","View Full Record in Web of Science")</f>
        <v>View Full Record in Web of Science</v>
      </c>
    </row>
    <row r="118" ht="12.75" customHeight="1">
      <c r="A118" s="1" t="s">
        <v>72</v>
      </c>
      <c r="B118" s="1" t="s">
        <v>1103</v>
      </c>
      <c r="C118" s="1" t="s">
        <v>74</v>
      </c>
      <c r="D118" s="1" t="s">
        <v>74</v>
      </c>
      <c r="E118" s="1" t="s">
        <v>74</v>
      </c>
      <c r="F118" s="1" t="s">
        <v>1104</v>
      </c>
      <c r="G118" s="1" t="s">
        <v>74</v>
      </c>
      <c r="H118" s="1" t="s">
        <v>74</v>
      </c>
      <c r="I118" s="1" t="s">
        <v>1105</v>
      </c>
      <c r="J118" s="1" t="s">
        <v>954</v>
      </c>
      <c r="K118" s="1" t="s">
        <v>74</v>
      </c>
      <c r="L118" s="1" t="s">
        <v>74</v>
      </c>
      <c r="M118" s="1" t="s">
        <v>74</v>
      </c>
      <c r="N118" s="1" t="s">
        <v>74</v>
      </c>
      <c r="O118" s="1" t="s">
        <v>74</v>
      </c>
      <c r="P118" s="1" t="s">
        <v>74</v>
      </c>
      <c r="Q118" s="1" t="s">
        <v>74</v>
      </c>
      <c r="R118" s="1" t="s">
        <v>74</v>
      </c>
      <c r="S118" s="1" t="s">
        <v>74</v>
      </c>
      <c r="T118" s="1" t="s">
        <v>74</v>
      </c>
      <c r="U118" s="1" t="s">
        <v>74</v>
      </c>
      <c r="V118" s="1" t="s">
        <v>74</v>
      </c>
      <c r="W118" s="1" t="s">
        <v>74</v>
      </c>
      <c r="X118" s="1" t="s">
        <v>74</v>
      </c>
      <c r="Y118" s="1" t="s">
        <v>74</v>
      </c>
      <c r="Z118" s="1" t="s">
        <v>74</v>
      </c>
      <c r="AA118" s="1" t="s">
        <v>622</v>
      </c>
      <c r="AB118" s="1" t="s">
        <v>623</v>
      </c>
      <c r="AC118" s="1" t="s">
        <v>74</v>
      </c>
      <c r="AD118" s="1" t="s">
        <v>74</v>
      </c>
      <c r="AE118" s="1" t="s">
        <v>74</v>
      </c>
      <c r="AF118" s="1" t="s">
        <v>74</v>
      </c>
      <c r="AG118" s="1" t="s">
        <v>74</v>
      </c>
      <c r="AH118" s="1" t="s">
        <v>74</v>
      </c>
      <c r="AI118" s="1" t="s">
        <v>74</v>
      </c>
      <c r="AJ118" s="1" t="s">
        <v>74</v>
      </c>
      <c r="AK118" s="1" t="s">
        <v>74</v>
      </c>
      <c r="AL118" s="1" t="s">
        <v>74</v>
      </c>
      <c r="AM118" s="1" t="s">
        <v>74</v>
      </c>
      <c r="AN118" s="1" t="s">
        <v>74</v>
      </c>
      <c r="AO118" s="1" t="s">
        <v>957</v>
      </c>
      <c r="AP118" s="1" t="s">
        <v>958</v>
      </c>
      <c r="AQ118" s="1" t="s">
        <v>74</v>
      </c>
      <c r="AR118" s="1" t="s">
        <v>74</v>
      </c>
      <c r="AS118" s="1" t="s">
        <v>74</v>
      </c>
      <c r="AT118" s="1" t="s">
        <v>273</v>
      </c>
      <c r="AU118" s="1">
        <v>2012.0</v>
      </c>
      <c r="AV118" s="1">
        <v>16.0</v>
      </c>
      <c r="AW118" s="1">
        <v>2.0</v>
      </c>
      <c r="AX118" s="1" t="s">
        <v>74</v>
      </c>
      <c r="AY118" s="1" t="s">
        <v>74</v>
      </c>
      <c r="AZ118" s="1" t="s">
        <v>74</v>
      </c>
      <c r="BA118" s="1" t="s">
        <v>74</v>
      </c>
      <c r="BB118" s="1">
        <v>287.0</v>
      </c>
      <c r="BC118" s="1">
        <v>295.0</v>
      </c>
      <c r="BD118" s="1" t="s">
        <v>74</v>
      </c>
      <c r="BE118" s="1" t="s">
        <v>1106</v>
      </c>
      <c r="BF118" s="2" t="str">
        <f>HYPERLINK("http://dx.doi.org/10.1111/j.1582-4934.2011.01306.x","http://dx.doi.org/10.1111/j.1582-4934.2011.01306.x")</f>
        <v>http://dx.doi.org/10.1111/j.1582-4934.2011.01306.x</v>
      </c>
      <c r="BG118" s="1" t="s">
        <v>74</v>
      </c>
      <c r="BH118" s="1" t="s">
        <v>74</v>
      </c>
      <c r="BI118" s="1" t="s">
        <v>74</v>
      </c>
      <c r="BJ118" s="1" t="s">
        <v>74</v>
      </c>
      <c r="BK118" s="1" t="s">
        <v>74</v>
      </c>
      <c r="BL118" s="1" t="s">
        <v>74</v>
      </c>
      <c r="BM118" s="1" t="s">
        <v>74</v>
      </c>
      <c r="BN118" s="1">
        <v>2.1418518E7</v>
      </c>
      <c r="BO118" s="1" t="s">
        <v>74</v>
      </c>
      <c r="BP118" s="1" t="s">
        <v>74</v>
      </c>
      <c r="BQ118" s="1" t="s">
        <v>74</v>
      </c>
      <c r="BR118" s="1" t="s">
        <v>74</v>
      </c>
      <c r="BS118" s="1" t="s">
        <v>1107</v>
      </c>
      <c r="BT118" s="1" t="str">
        <f>HYPERLINK("https%3A%2F%2Fwww.webofscience.com%2Fwos%2Fwoscc%2Ffull-record%2FWOS:000299633700008","View Full Record in Web of Science")</f>
        <v>View Full Record in Web of Science</v>
      </c>
    </row>
    <row r="119" ht="12.75" customHeight="1">
      <c r="A119" s="1" t="s">
        <v>72</v>
      </c>
      <c r="B119" s="1" t="s">
        <v>1108</v>
      </c>
      <c r="C119" s="1" t="s">
        <v>74</v>
      </c>
      <c r="D119" s="1" t="s">
        <v>74</v>
      </c>
      <c r="E119" s="1" t="s">
        <v>74</v>
      </c>
      <c r="F119" s="1" t="s">
        <v>1109</v>
      </c>
      <c r="G119" s="1" t="s">
        <v>74</v>
      </c>
      <c r="H119" s="1" t="s">
        <v>74</v>
      </c>
      <c r="I119" s="1" t="s">
        <v>1110</v>
      </c>
      <c r="J119" s="1" t="s">
        <v>1111</v>
      </c>
      <c r="K119" s="1" t="s">
        <v>74</v>
      </c>
      <c r="L119" s="1" t="s">
        <v>74</v>
      </c>
      <c r="M119" s="1" t="s">
        <v>74</v>
      </c>
      <c r="N119" s="1" t="s">
        <v>74</v>
      </c>
      <c r="O119" s="1" t="s">
        <v>74</v>
      </c>
      <c r="P119" s="1" t="s">
        <v>74</v>
      </c>
      <c r="Q119" s="1" t="s">
        <v>74</v>
      </c>
      <c r="R119" s="1" t="s">
        <v>74</v>
      </c>
      <c r="S119" s="1" t="s">
        <v>74</v>
      </c>
      <c r="T119" s="1" t="s">
        <v>74</v>
      </c>
      <c r="U119" s="1" t="s">
        <v>74</v>
      </c>
      <c r="V119" s="1" t="s">
        <v>74</v>
      </c>
      <c r="W119" s="1" t="s">
        <v>74</v>
      </c>
      <c r="X119" s="1" t="s">
        <v>74</v>
      </c>
      <c r="Y119" s="1" t="s">
        <v>74</v>
      </c>
      <c r="Z119" s="1" t="s">
        <v>74</v>
      </c>
      <c r="AA119" s="1" t="s">
        <v>74</v>
      </c>
      <c r="AB119" s="1" t="s">
        <v>74</v>
      </c>
      <c r="AC119" s="1" t="s">
        <v>74</v>
      </c>
      <c r="AD119" s="1" t="s">
        <v>74</v>
      </c>
      <c r="AE119" s="1" t="s">
        <v>74</v>
      </c>
      <c r="AF119" s="1" t="s">
        <v>74</v>
      </c>
      <c r="AG119" s="1" t="s">
        <v>74</v>
      </c>
      <c r="AH119" s="1" t="s">
        <v>74</v>
      </c>
      <c r="AI119" s="1" t="s">
        <v>74</v>
      </c>
      <c r="AJ119" s="1" t="s">
        <v>74</v>
      </c>
      <c r="AK119" s="1" t="s">
        <v>74</v>
      </c>
      <c r="AL119" s="1" t="s">
        <v>74</v>
      </c>
      <c r="AM119" s="1" t="s">
        <v>74</v>
      </c>
      <c r="AN119" s="1" t="s">
        <v>74</v>
      </c>
      <c r="AO119" s="1" t="s">
        <v>1112</v>
      </c>
      <c r="AP119" s="1" t="s">
        <v>1113</v>
      </c>
      <c r="AQ119" s="1" t="s">
        <v>74</v>
      </c>
      <c r="AR119" s="1" t="s">
        <v>74</v>
      </c>
      <c r="AS119" s="1" t="s">
        <v>74</v>
      </c>
      <c r="AT119" s="1" t="s">
        <v>298</v>
      </c>
      <c r="AU119" s="1">
        <v>2022.0</v>
      </c>
      <c r="AV119" s="1">
        <v>39.0</v>
      </c>
      <c r="AW119" s="1">
        <v>7.0</v>
      </c>
      <c r="AX119" s="1" t="s">
        <v>74</v>
      </c>
      <c r="AY119" s="1" t="s">
        <v>74</v>
      </c>
      <c r="AZ119" s="1" t="s">
        <v>74</v>
      </c>
      <c r="BA119" s="1" t="s">
        <v>74</v>
      </c>
      <c r="BB119" s="1">
        <v>1497.0</v>
      </c>
      <c r="BC119" s="1">
        <v>1507.0</v>
      </c>
      <c r="BD119" s="1" t="s">
        <v>74</v>
      </c>
      <c r="BE119" s="1" t="s">
        <v>1114</v>
      </c>
      <c r="BF119" s="2" t="str">
        <f>HYPERLINK("http://dx.doi.org/10.1007/s11095-022-03285-z","http://dx.doi.org/10.1007/s11095-022-03285-z")</f>
        <v>http://dx.doi.org/10.1007/s11095-022-03285-z</v>
      </c>
      <c r="BG119" s="1" t="s">
        <v>74</v>
      </c>
      <c r="BH119" s="1" t="s">
        <v>1115</v>
      </c>
      <c r="BI119" s="1" t="s">
        <v>74</v>
      </c>
      <c r="BJ119" s="1" t="s">
        <v>74</v>
      </c>
      <c r="BK119" s="1" t="s">
        <v>74</v>
      </c>
      <c r="BL119" s="1" t="s">
        <v>74</v>
      </c>
      <c r="BM119" s="1" t="s">
        <v>74</v>
      </c>
      <c r="BN119" s="1">
        <v>3.570425E7</v>
      </c>
      <c r="BO119" s="1" t="s">
        <v>74</v>
      </c>
      <c r="BP119" s="1" t="s">
        <v>74</v>
      </c>
      <c r="BQ119" s="1" t="s">
        <v>74</v>
      </c>
      <c r="BR119" s="1" t="s">
        <v>74</v>
      </c>
      <c r="BS119" s="1" t="s">
        <v>1116</v>
      </c>
      <c r="BT119" s="1" t="str">
        <f>HYPERLINK("https%3A%2F%2Fwww.webofscience.com%2Fwos%2Fwoscc%2Ffull-record%2FWOS:000811416800001","View Full Record in Web of Science")</f>
        <v>View Full Record in Web of Science</v>
      </c>
    </row>
    <row r="120" ht="12.75" customHeight="1">
      <c r="A120" s="1" t="s">
        <v>72</v>
      </c>
      <c r="B120" s="1" t="s">
        <v>1117</v>
      </c>
      <c r="C120" s="1" t="s">
        <v>74</v>
      </c>
      <c r="D120" s="1" t="s">
        <v>74</v>
      </c>
      <c r="E120" s="1" t="s">
        <v>74</v>
      </c>
      <c r="F120" s="1" t="s">
        <v>1118</v>
      </c>
      <c r="G120" s="1" t="s">
        <v>74</v>
      </c>
      <c r="H120" s="1" t="s">
        <v>74</v>
      </c>
      <c r="I120" s="1" t="s">
        <v>1119</v>
      </c>
      <c r="J120" s="1" t="s">
        <v>1120</v>
      </c>
      <c r="K120" s="1" t="s">
        <v>74</v>
      </c>
      <c r="L120" s="1" t="s">
        <v>74</v>
      </c>
      <c r="M120" s="1" t="s">
        <v>74</v>
      </c>
      <c r="N120" s="1" t="s">
        <v>74</v>
      </c>
      <c r="O120" s="1" t="s">
        <v>74</v>
      </c>
      <c r="P120" s="1" t="s">
        <v>74</v>
      </c>
      <c r="Q120" s="1" t="s">
        <v>74</v>
      </c>
      <c r="R120" s="1" t="s">
        <v>74</v>
      </c>
      <c r="S120" s="1" t="s">
        <v>74</v>
      </c>
      <c r="T120" s="1" t="s">
        <v>74</v>
      </c>
      <c r="U120" s="1" t="s">
        <v>74</v>
      </c>
      <c r="V120" s="1" t="s">
        <v>74</v>
      </c>
      <c r="W120" s="1" t="s">
        <v>74</v>
      </c>
      <c r="X120" s="1" t="s">
        <v>74</v>
      </c>
      <c r="Y120" s="1" t="s">
        <v>74</v>
      </c>
      <c r="Z120" s="1" t="s">
        <v>74</v>
      </c>
      <c r="AA120" s="1" t="s">
        <v>1121</v>
      </c>
      <c r="AB120" s="1" t="s">
        <v>1122</v>
      </c>
      <c r="AC120" s="1" t="s">
        <v>74</v>
      </c>
      <c r="AD120" s="1" t="s">
        <v>74</v>
      </c>
      <c r="AE120" s="1" t="s">
        <v>74</v>
      </c>
      <c r="AF120" s="1" t="s">
        <v>74</v>
      </c>
      <c r="AG120" s="1" t="s">
        <v>74</v>
      </c>
      <c r="AH120" s="1" t="s">
        <v>74</v>
      </c>
      <c r="AI120" s="1" t="s">
        <v>74</v>
      </c>
      <c r="AJ120" s="1" t="s">
        <v>74</v>
      </c>
      <c r="AK120" s="1" t="s">
        <v>74</v>
      </c>
      <c r="AL120" s="1" t="s">
        <v>74</v>
      </c>
      <c r="AM120" s="1" t="s">
        <v>74</v>
      </c>
      <c r="AN120" s="1" t="s">
        <v>74</v>
      </c>
      <c r="AO120" s="1" t="s">
        <v>74</v>
      </c>
      <c r="AP120" s="1" t="s">
        <v>1123</v>
      </c>
      <c r="AQ120" s="1" t="s">
        <v>74</v>
      </c>
      <c r="AR120" s="1" t="s">
        <v>74</v>
      </c>
      <c r="AS120" s="1" t="s">
        <v>74</v>
      </c>
      <c r="AT120" s="1" t="s">
        <v>1124</v>
      </c>
      <c r="AU120" s="1">
        <v>2022.0</v>
      </c>
      <c r="AV120" s="1">
        <v>13.0</v>
      </c>
      <c r="AW120" s="1" t="s">
        <v>74</v>
      </c>
      <c r="AX120" s="1" t="s">
        <v>74</v>
      </c>
      <c r="AY120" s="1" t="s">
        <v>74</v>
      </c>
      <c r="AZ120" s="1" t="s">
        <v>74</v>
      </c>
      <c r="BA120" s="1" t="s">
        <v>74</v>
      </c>
      <c r="BB120" s="1" t="s">
        <v>74</v>
      </c>
      <c r="BC120" s="1" t="s">
        <v>74</v>
      </c>
      <c r="BD120" s="1">
        <v>845185.0</v>
      </c>
      <c r="BE120" s="1" t="s">
        <v>1125</v>
      </c>
      <c r="BF120" s="2" t="str">
        <f>HYPERLINK("http://dx.doi.org/10.3389/fphar.2022.845185","http://dx.doi.org/10.3389/fphar.2022.845185")</f>
        <v>http://dx.doi.org/10.3389/fphar.2022.845185</v>
      </c>
      <c r="BG120" s="1" t="s">
        <v>74</v>
      </c>
      <c r="BH120" s="1" t="s">
        <v>74</v>
      </c>
      <c r="BI120" s="1" t="s">
        <v>74</v>
      </c>
      <c r="BJ120" s="1" t="s">
        <v>74</v>
      </c>
      <c r="BK120" s="1" t="s">
        <v>74</v>
      </c>
      <c r="BL120" s="1" t="s">
        <v>74</v>
      </c>
      <c r="BM120" s="1" t="s">
        <v>74</v>
      </c>
      <c r="BN120" s="1">
        <v>3.5250595E7</v>
      </c>
      <c r="BO120" s="1" t="s">
        <v>74</v>
      </c>
      <c r="BP120" s="1" t="s">
        <v>74</v>
      </c>
      <c r="BQ120" s="1" t="s">
        <v>74</v>
      </c>
      <c r="BR120" s="1" t="s">
        <v>74</v>
      </c>
      <c r="BS120" s="1" t="s">
        <v>1126</v>
      </c>
      <c r="BT120" s="1" t="str">
        <f>HYPERLINK("https%3A%2F%2Fwww.webofscience.com%2Fwos%2Fwoscc%2Ffull-record%2FWOS:000764152000001","View Full Record in Web of Science")</f>
        <v>View Full Record in Web of Science</v>
      </c>
    </row>
    <row r="121" ht="12.75" customHeight="1">
      <c r="A121" s="1" t="s">
        <v>72</v>
      </c>
      <c r="B121" s="1" t="s">
        <v>1127</v>
      </c>
      <c r="C121" s="1" t="s">
        <v>74</v>
      </c>
      <c r="D121" s="1" t="s">
        <v>74</v>
      </c>
      <c r="E121" s="1" t="s">
        <v>74</v>
      </c>
      <c r="F121" s="1" t="s">
        <v>1128</v>
      </c>
      <c r="G121" s="1" t="s">
        <v>74</v>
      </c>
      <c r="H121" s="1" t="s">
        <v>74</v>
      </c>
      <c r="I121" s="1" t="s">
        <v>1129</v>
      </c>
      <c r="J121" s="1" t="s">
        <v>1130</v>
      </c>
      <c r="K121" s="1" t="s">
        <v>74</v>
      </c>
      <c r="L121" s="1" t="s">
        <v>74</v>
      </c>
      <c r="M121" s="1" t="s">
        <v>74</v>
      </c>
      <c r="N121" s="1" t="s">
        <v>74</v>
      </c>
      <c r="O121" s="1" t="s">
        <v>74</v>
      </c>
      <c r="P121" s="1" t="s">
        <v>74</v>
      </c>
      <c r="Q121" s="1" t="s">
        <v>74</v>
      </c>
      <c r="R121" s="1" t="s">
        <v>74</v>
      </c>
      <c r="S121" s="1" t="s">
        <v>74</v>
      </c>
      <c r="T121" s="1" t="s">
        <v>74</v>
      </c>
      <c r="U121" s="1" t="s">
        <v>74</v>
      </c>
      <c r="V121" s="1" t="s">
        <v>74</v>
      </c>
      <c r="W121" s="1" t="s">
        <v>74</v>
      </c>
      <c r="X121" s="1" t="s">
        <v>74</v>
      </c>
      <c r="Y121" s="1" t="s">
        <v>74</v>
      </c>
      <c r="Z121" s="1" t="s">
        <v>74</v>
      </c>
      <c r="AA121" s="1" t="s">
        <v>1131</v>
      </c>
      <c r="AB121" s="1" t="s">
        <v>1132</v>
      </c>
      <c r="AC121" s="1" t="s">
        <v>74</v>
      </c>
      <c r="AD121" s="1" t="s">
        <v>74</v>
      </c>
      <c r="AE121" s="1" t="s">
        <v>74</v>
      </c>
      <c r="AF121" s="1" t="s">
        <v>74</v>
      </c>
      <c r="AG121" s="1" t="s">
        <v>74</v>
      </c>
      <c r="AH121" s="1" t="s">
        <v>74</v>
      </c>
      <c r="AI121" s="1" t="s">
        <v>74</v>
      </c>
      <c r="AJ121" s="1" t="s">
        <v>74</v>
      </c>
      <c r="AK121" s="1" t="s">
        <v>74</v>
      </c>
      <c r="AL121" s="1" t="s">
        <v>74</v>
      </c>
      <c r="AM121" s="1" t="s">
        <v>74</v>
      </c>
      <c r="AN121" s="1" t="s">
        <v>74</v>
      </c>
      <c r="AO121" s="1" t="s">
        <v>1133</v>
      </c>
      <c r="AP121" s="1" t="s">
        <v>1134</v>
      </c>
      <c r="AQ121" s="1" t="s">
        <v>74</v>
      </c>
      <c r="AR121" s="1" t="s">
        <v>74</v>
      </c>
      <c r="AS121" s="1" t="s">
        <v>74</v>
      </c>
      <c r="AT121" s="1" t="s">
        <v>1135</v>
      </c>
      <c r="AU121" s="1">
        <v>2022.0</v>
      </c>
      <c r="AV121" s="1">
        <v>52.0</v>
      </c>
      <c r="AW121" s="1">
        <v>4.0</v>
      </c>
      <c r="AX121" s="1" t="s">
        <v>74</v>
      </c>
      <c r="AY121" s="1" t="s">
        <v>74</v>
      </c>
      <c r="AZ121" s="1" t="s">
        <v>74</v>
      </c>
      <c r="BA121" s="1" t="s">
        <v>74</v>
      </c>
      <c r="BB121" s="1">
        <v>698.0</v>
      </c>
      <c r="BC121" s="1">
        <v>721.0</v>
      </c>
      <c r="BD121" s="1" t="s">
        <v>74</v>
      </c>
      <c r="BE121" s="1" t="s">
        <v>1136</v>
      </c>
      <c r="BF121" s="2" t="str">
        <f>HYPERLINK("http://dx.doi.org/10.1108/NFS-08-2021-0256","http://dx.doi.org/10.1108/NFS-08-2021-0256")</f>
        <v>http://dx.doi.org/10.1108/NFS-08-2021-0256</v>
      </c>
      <c r="BG121" s="1" t="s">
        <v>74</v>
      </c>
      <c r="BH121" s="1" t="s">
        <v>1137</v>
      </c>
      <c r="BI121" s="1" t="s">
        <v>74</v>
      </c>
      <c r="BJ121" s="1" t="s">
        <v>74</v>
      </c>
      <c r="BK121" s="1" t="s">
        <v>74</v>
      </c>
      <c r="BL121" s="1" t="s">
        <v>74</v>
      </c>
      <c r="BM121" s="1" t="s">
        <v>74</v>
      </c>
      <c r="BN121" s="1" t="s">
        <v>74</v>
      </c>
      <c r="BO121" s="1" t="s">
        <v>74</v>
      </c>
      <c r="BP121" s="1" t="s">
        <v>74</v>
      </c>
      <c r="BQ121" s="1" t="s">
        <v>74</v>
      </c>
      <c r="BR121" s="1" t="s">
        <v>74</v>
      </c>
      <c r="BS121" s="1" t="s">
        <v>1138</v>
      </c>
      <c r="BT121" s="1" t="str">
        <f>HYPERLINK("https%3A%2F%2Fwww.webofscience.com%2Fwos%2Fwoscc%2Ffull-record%2FWOS:000720938600001","View Full Record in Web of Science")</f>
        <v>View Full Record in Web of Science</v>
      </c>
    </row>
    <row r="122" ht="12.75" customHeight="1">
      <c r="A122" s="1" t="s">
        <v>72</v>
      </c>
      <c r="B122" s="1" t="s">
        <v>1139</v>
      </c>
      <c r="C122" s="1" t="s">
        <v>74</v>
      </c>
      <c r="D122" s="1" t="s">
        <v>74</v>
      </c>
      <c r="E122" s="1" t="s">
        <v>74</v>
      </c>
      <c r="F122" s="1" t="s">
        <v>1140</v>
      </c>
      <c r="G122" s="1" t="s">
        <v>74</v>
      </c>
      <c r="H122" s="1" t="s">
        <v>74</v>
      </c>
      <c r="I122" s="1" t="s">
        <v>1141</v>
      </c>
      <c r="J122" s="1" t="s">
        <v>581</v>
      </c>
      <c r="K122" s="1" t="s">
        <v>74</v>
      </c>
      <c r="L122" s="1" t="s">
        <v>74</v>
      </c>
      <c r="M122" s="1" t="s">
        <v>74</v>
      </c>
      <c r="N122" s="1" t="s">
        <v>74</v>
      </c>
      <c r="O122" s="1" t="s">
        <v>74</v>
      </c>
      <c r="P122" s="1" t="s">
        <v>74</v>
      </c>
      <c r="Q122" s="1" t="s">
        <v>74</v>
      </c>
      <c r="R122" s="1" t="s">
        <v>74</v>
      </c>
      <c r="S122" s="1" t="s">
        <v>74</v>
      </c>
      <c r="T122" s="1" t="s">
        <v>74</v>
      </c>
      <c r="U122" s="1" t="s">
        <v>74</v>
      </c>
      <c r="V122" s="1" t="s">
        <v>74</v>
      </c>
      <c r="W122" s="1" t="s">
        <v>74</v>
      </c>
      <c r="X122" s="1" t="s">
        <v>74</v>
      </c>
      <c r="Y122" s="1" t="s">
        <v>74</v>
      </c>
      <c r="Z122" s="1" t="s">
        <v>74</v>
      </c>
      <c r="AA122" s="1" t="s">
        <v>74</v>
      </c>
      <c r="AB122" s="1" t="s">
        <v>74</v>
      </c>
      <c r="AC122" s="1" t="s">
        <v>74</v>
      </c>
      <c r="AD122" s="1" t="s">
        <v>74</v>
      </c>
      <c r="AE122" s="1" t="s">
        <v>74</v>
      </c>
      <c r="AF122" s="1" t="s">
        <v>74</v>
      </c>
      <c r="AG122" s="1" t="s">
        <v>74</v>
      </c>
      <c r="AH122" s="1" t="s">
        <v>74</v>
      </c>
      <c r="AI122" s="1" t="s">
        <v>74</v>
      </c>
      <c r="AJ122" s="1" t="s">
        <v>74</v>
      </c>
      <c r="AK122" s="1" t="s">
        <v>74</v>
      </c>
      <c r="AL122" s="1" t="s">
        <v>74</v>
      </c>
      <c r="AM122" s="1" t="s">
        <v>74</v>
      </c>
      <c r="AN122" s="1" t="s">
        <v>74</v>
      </c>
      <c r="AO122" s="1" t="s">
        <v>584</v>
      </c>
      <c r="AP122" s="1" t="s">
        <v>74</v>
      </c>
      <c r="AQ122" s="1" t="s">
        <v>74</v>
      </c>
      <c r="AR122" s="1" t="s">
        <v>74</v>
      </c>
      <c r="AS122" s="1" t="s">
        <v>74</v>
      </c>
      <c r="AT122" s="1" t="s">
        <v>362</v>
      </c>
      <c r="AU122" s="1">
        <v>2012.0</v>
      </c>
      <c r="AV122" s="1">
        <v>90.0</v>
      </c>
      <c r="AW122" s="1">
        <v>8.0</v>
      </c>
      <c r="AX122" s="1" t="s">
        <v>74</v>
      </c>
      <c r="AY122" s="1" t="s">
        <v>74</v>
      </c>
      <c r="AZ122" s="1" t="s">
        <v>74</v>
      </c>
      <c r="BA122" s="1" t="s">
        <v>74</v>
      </c>
      <c r="BB122" s="1">
        <v>1566.0</v>
      </c>
      <c r="BC122" s="1">
        <v>1576.0</v>
      </c>
      <c r="BD122" s="1" t="s">
        <v>74</v>
      </c>
      <c r="BE122" s="1" t="s">
        <v>1142</v>
      </c>
      <c r="BF122" s="2" t="str">
        <f>HYPERLINK("http://dx.doi.org/10.1002/jnr.23037","http://dx.doi.org/10.1002/jnr.23037")</f>
        <v>http://dx.doi.org/10.1002/jnr.23037</v>
      </c>
      <c r="BG122" s="1" t="s">
        <v>74</v>
      </c>
      <c r="BH122" s="1" t="s">
        <v>74</v>
      </c>
      <c r="BI122" s="1" t="s">
        <v>74</v>
      </c>
      <c r="BJ122" s="1" t="s">
        <v>74</v>
      </c>
      <c r="BK122" s="1" t="s">
        <v>74</v>
      </c>
      <c r="BL122" s="1" t="s">
        <v>74</v>
      </c>
      <c r="BM122" s="1" t="s">
        <v>74</v>
      </c>
      <c r="BN122" s="1">
        <v>2.2422579E7</v>
      </c>
      <c r="BO122" s="1" t="s">
        <v>74</v>
      </c>
      <c r="BP122" s="1" t="s">
        <v>74</v>
      </c>
      <c r="BQ122" s="1" t="s">
        <v>74</v>
      </c>
      <c r="BR122" s="1" t="s">
        <v>74</v>
      </c>
      <c r="BS122" s="1" t="s">
        <v>1143</v>
      </c>
      <c r="BT122" s="1" t="str">
        <f>HYPERLINK("https%3A%2F%2Fwww.webofscience.com%2Fwos%2Fwoscc%2Ffull-record%2FWOS:000304870800007","View Full Record in Web of Science")</f>
        <v>View Full Record in Web of Science</v>
      </c>
    </row>
    <row r="123" ht="12.75" customHeight="1">
      <c r="A123" s="1" t="s">
        <v>72</v>
      </c>
      <c r="B123" s="1" t="s">
        <v>1144</v>
      </c>
      <c r="C123" s="1" t="s">
        <v>74</v>
      </c>
      <c r="D123" s="1" t="s">
        <v>74</v>
      </c>
      <c r="E123" s="1" t="s">
        <v>74</v>
      </c>
      <c r="F123" s="1" t="s">
        <v>1145</v>
      </c>
      <c r="G123" s="1" t="s">
        <v>74</v>
      </c>
      <c r="H123" s="1" t="s">
        <v>74</v>
      </c>
      <c r="I123" s="1" t="s">
        <v>1146</v>
      </c>
      <c r="J123" s="1" t="s">
        <v>1147</v>
      </c>
      <c r="K123" s="1" t="s">
        <v>74</v>
      </c>
      <c r="L123" s="1" t="s">
        <v>74</v>
      </c>
      <c r="M123" s="1" t="s">
        <v>74</v>
      </c>
      <c r="N123" s="1" t="s">
        <v>74</v>
      </c>
      <c r="O123" s="1" t="s">
        <v>74</v>
      </c>
      <c r="P123" s="1" t="s">
        <v>74</v>
      </c>
      <c r="Q123" s="1" t="s">
        <v>74</v>
      </c>
      <c r="R123" s="1" t="s">
        <v>74</v>
      </c>
      <c r="S123" s="1" t="s">
        <v>74</v>
      </c>
      <c r="T123" s="1" t="s">
        <v>74</v>
      </c>
      <c r="U123" s="1" t="s">
        <v>74</v>
      </c>
      <c r="V123" s="1" t="s">
        <v>74</v>
      </c>
      <c r="W123" s="1" t="s">
        <v>74</v>
      </c>
      <c r="X123" s="1" t="s">
        <v>74</v>
      </c>
      <c r="Y123" s="1" t="s">
        <v>74</v>
      </c>
      <c r="Z123" s="1" t="s">
        <v>74</v>
      </c>
      <c r="AA123" s="1" t="s">
        <v>1148</v>
      </c>
      <c r="AB123" s="1" t="s">
        <v>1149</v>
      </c>
      <c r="AC123" s="1" t="s">
        <v>74</v>
      </c>
      <c r="AD123" s="1" t="s">
        <v>74</v>
      </c>
      <c r="AE123" s="1" t="s">
        <v>74</v>
      </c>
      <c r="AF123" s="1" t="s">
        <v>74</v>
      </c>
      <c r="AG123" s="1" t="s">
        <v>74</v>
      </c>
      <c r="AH123" s="1" t="s">
        <v>74</v>
      </c>
      <c r="AI123" s="1" t="s">
        <v>74</v>
      </c>
      <c r="AJ123" s="1" t="s">
        <v>74</v>
      </c>
      <c r="AK123" s="1" t="s">
        <v>74</v>
      </c>
      <c r="AL123" s="1" t="s">
        <v>74</v>
      </c>
      <c r="AM123" s="1" t="s">
        <v>74</v>
      </c>
      <c r="AN123" s="1" t="s">
        <v>74</v>
      </c>
      <c r="AO123" s="1" t="s">
        <v>1150</v>
      </c>
      <c r="AP123" s="1" t="s">
        <v>1151</v>
      </c>
      <c r="AQ123" s="1" t="s">
        <v>74</v>
      </c>
      <c r="AR123" s="1" t="s">
        <v>74</v>
      </c>
      <c r="AS123" s="1" t="s">
        <v>74</v>
      </c>
      <c r="AT123" s="1" t="s">
        <v>168</v>
      </c>
      <c r="AU123" s="1">
        <v>2021.0</v>
      </c>
      <c r="AV123" s="1">
        <v>31.0</v>
      </c>
      <c r="AW123" s="1">
        <v>3.0</v>
      </c>
      <c r="AX123" s="1" t="s">
        <v>74</v>
      </c>
      <c r="AY123" s="1" t="s">
        <v>74</v>
      </c>
      <c r="AZ123" s="1" t="s">
        <v>74</v>
      </c>
      <c r="BA123" s="1" t="s">
        <v>74</v>
      </c>
      <c r="BB123" s="1">
        <v>569.0</v>
      </c>
      <c r="BC123" s="1">
        <v>578.0</v>
      </c>
      <c r="BD123" s="1" t="s">
        <v>74</v>
      </c>
      <c r="BE123" s="1" t="s">
        <v>1152</v>
      </c>
      <c r="BF123" s="2" t="str">
        <f>HYPERLINK("http://dx.doi.org/10.1111/jon.12837","http://dx.doi.org/10.1111/jon.12837")</f>
        <v>http://dx.doi.org/10.1111/jon.12837</v>
      </c>
      <c r="BG123" s="1" t="s">
        <v>74</v>
      </c>
      <c r="BH123" s="1" t="s">
        <v>1153</v>
      </c>
      <c r="BI123" s="1" t="s">
        <v>74</v>
      </c>
      <c r="BJ123" s="1" t="s">
        <v>74</v>
      </c>
      <c r="BK123" s="1" t="s">
        <v>74</v>
      </c>
      <c r="BL123" s="1" t="s">
        <v>74</v>
      </c>
      <c r="BM123" s="1" t="s">
        <v>74</v>
      </c>
      <c r="BN123" s="1">
        <v>3.3556226E7</v>
      </c>
      <c r="BO123" s="1" t="s">
        <v>74</v>
      </c>
      <c r="BP123" s="1" t="s">
        <v>74</v>
      </c>
      <c r="BQ123" s="1" t="s">
        <v>74</v>
      </c>
      <c r="BR123" s="1" t="s">
        <v>74</v>
      </c>
      <c r="BS123" s="1" t="s">
        <v>1154</v>
      </c>
      <c r="BT123" s="1" t="str">
        <f>HYPERLINK("https%3A%2F%2Fwww.webofscience.com%2Fwos%2Fwoscc%2Ffull-record%2FWOS:000615954900001","View Full Record in Web of Science")</f>
        <v>View Full Record in Web of Science</v>
      </c>
    </row>
    <row r="124" ht="12.75" customHeight="1">
      <c r="A124" s="1" t="s">
        <v>72</v>
      </c>
      <c r="B124" s="1" t="s">
        <v>1155</v>
      </c>
      <c r="C124" s="1" t="s">
        <v>74</v>
      </c>
      <c r="D124" s="1" t="s">
        <v>74</v>
      </c>
      <c r="E124" s="1" t="s">
        <v>74</v>
      </c>
      <c r="F124" s="1" t="s">
        <v>1156</v>
      </c>
      <c r="G124" s="1" t="s">
        <v>74</v>
      </c>
      <c r="H124" s="1" t="s">
        <v>74</v>
      </c>
      <c r="I124" s="1" t="s">
        <v>1157</v>
      </c>
      <c r="J124" s="1" t="s">
        <v>945</v>
      </c>
      <c r="K124" s="1" t="s">
        <v>74</v>
      </c>
      <c r="L124" s="1" t="s">
        <v>74</v>
      </c>
      <c r="M124" s="1" t="s">
        <v>74</v>
      </c>
      <c r="N124" s="1" t="s">
        <v>74</v>
      </c>
      <c r="O124" s="1" t="s">
        <v>74</v>
      </c>
      <c r="P124" s="1" t="s">
        <v>74</v>
      </c>
      <c r="Q124" s="1" t="s">
        <v>74</v>
      </c>
      <c r="R124" s="1" t="s">
        <v>74</v>
      </c>
      <c r="S124" s="1" t="s">
        <v>74</v>
      </c>
      <c r="T124" s="1" t="s">
        <v>74</v>
      </c>
      <c r="U124" s="1" t="s">
        <v>74</v>
      </c>
      <c r="V124" s="1" t="s">
        <v>74</v>
      </c>
      <c r="W124" s="1" t="s">
        <v>74</v>
      </c>
      <c r="X124" s="1" t="s">
        <v>74</v>
      </c>
      <c r="Y124" s="1" t="s">
        <v>74</v>
      </c>
      <c r="Z124" s="1" t="s">
        <v>74</v>
      </c>
      <c r="AA124" s="1" t="s">
        <v>74</v>
      </c>
      <c r="AB124" s="1" t="s">
        <v>74</v>
      </c>
      <c r="AC124" s="1" t="s">
        <v>74</v>
      </c>
      <c r="AD124" s="1" t="s">
        <v>74</v>
      </c>
      <c r="AE124" s="1" t="s">
        <v>74</v>
      </c>
      <c r="AF124" s="1" t="s">
        <v>74</v>
      </c>
      <c r="AG124" s="1" t="s">
        <v>74</v>
      </c>
      <c r="AH124" s="1" t="s">
        <v>74</v>
      </c>
      <c r="AI124" s="1" t="s">
        <v>74</v>
      </c>
      <c r="AJ124" s="1" t="s">
        <v>74</v>
      </c>
      <c r="AK124" s="1" t="s">
        <v>74</v>
      </c>
      <c r="AL124" s="1" t="s">
        <v>74</v>
      </c>
      <c r="AM124" s="1" t="s">
        <v>74</v>
      </c>
      <c r="AN124" s="1" t="s">
        <v>74</v>
      </c>
      <c r="AO124" s="1" t="s">
        <v>948</v>
      </c>
      <c r="AP124" s="1" t="s">
        <v>74</v>
      </c>
      <c r="AQ124" s="1" t="s">
        <v>74</v>
      </c>
      <c r="AR124" s="1" t="s">
        <v>74</v>
      </c>
      <c r="AS124" s="1" t="s">
        <v>74</v>
      </c>
      <c r="AT124" s="1" t="s">
        <v>1158</v>
      </c>
      <c r="AU124" s="1">
        <v>2008.0</v>
      </c>
      <c r="AV124" s="1">
        <v>47.0</v>
      </c>
      <c r="AW124" s="1">
        <v>18.0</v>
      </c>
      <c r="AX124" s="1" t="s">
        <v>74</v>
      </c>
      <c r="AY124" s="1" t="s">
        <v>74</v>
      </c>
      <c r="AZ124" s="1" t="s">
        <v>74</v>
      </c>
      <c r="BA124" s="1" t="s">
        <v>74</v>
      </c>
      <c r="BB124" s="1">
        <v>5225.0</v>
      </c>
      <c r="BC124" s="1">
        <v>5234.0</v>
      </c>
      <c r="BD124" s="1" t="s">
        <v>74</v>
      </c>
      <c r="BE124" s="1" t="s">
        <v>1159</v>
      </c>
      <c r="BF124" s="2" t="str">
        <f>HYPERLINK("http://dx.doi.org/10.1021/bi702097s","http://dx.doi.org/10.1021/bi702097s")</f>
        <v>http://dx.doi.org/10.1021/bi702097s</v>
      </c>
      <c r="BG124" s="1" t="s">
        <v>74</v>
      </c>
      <c r="BH124" s="1" t="s">
        <v>74</v>
      </c>
      <c r="BI124" s="1" t="s">
        <v>74</v>
      </c>
      <c r="BJ124" s="1" t="s">
        <v>74</v>
      </c>
      <c r="BK124" s="1" t="s">
        <v>74</v>
      </c>
      <c r="BL124" s="1" t="s">
        <v>74</v>
      </c>
      <c r="BM124" s="1" t="s">
        <v>74</v>
      </c>
      <c r="BN124" s="1">
        <v>1.8407659E7</v>
      </c>
      <c r="BO124" s="1" t="s">
        <v>74</v>
      </c>
      <c r="BP124" s="1" t="s">
        <v>74</v>
      </c>
      <c r="BQ124" s="1" t="s">
        <v>74</v>
      </c>
      <c r="BR124" s="1" t="s">
        <v>74</v>
      </c>
      <c r="BS124" s="1" t="s">
        <v>1160</v>
      </c>
      <c r="BT124" s="1" t="str">
        <f>HYPERLINK("https%3A%2F%2Fwww.webofscience.com%2Fwos%2Fwoscc%2Ffull-record%2FWOS:000255429200016","View Full Record in Web of Science")</f>
        <v>View Full Record in Web of Science</v>
      </c>
    </row>
    <row r="125" ht="12.75" customHeight="1">
      <c r="A125" s="1" t="s">
        <v>72</v>
      </c>
      <c r="B125" s="1" t="s">
        <v>1161</v>
      </c>
      <c r="C125" s="1" t="s">
        <v>74</v>
      </c>
      <c r="D125" s="1" t="s">
        <v>74</v>
      </c>
      <c r="E125" s="1" t="s">
        <v>74</v>
      </c>
      <c r="F125" s="1" t="s">
        <v>1162</v>
      </c>
      <c r="G125" s="1" t="s">
        <v>74</v>
      </c>
      <c r="H125" s="1" t="s">
        <v>74</v>
      </c>
      <c r="I125" s="1" t="s">
        <v>1163</v>
      </c>
      <c r="J125" s="1" t="s">
        <v>270</v>
      </c>
      <c r="K125" s="1" t="s">
        <v>74</v>
      </c>
      <c r="L125" s="1" t="s">
        <v>74</v>
      </c>
      <c r="M125" s="1" t="s">
        <v>74</v>
      </c>
      <c r="N125" s="1" t="s">
        <v>74</v>
      </c>
      <c r="O125" s="1" t="s">
        <v>74</v>
      </c>
      <c r="P125" s="1" t="s">
        <v>74</v>
      </c>
      <c r="Q125" s="1" t="s">
        <v>74</v>
      </c>
      <c r="R125" s="1" t="s">
        <v>74</v>
      </c>
      <c r="S125" s="1" t="s">
        <v>74</v>
      </c>
      <c r="T125" s="1" t="s">
        <v>74</v>
      </c>
      <c r="U125" s="1" t="s">
        <v>74</v>
      </c>
      <c r="V125" s="1" t="s">
        <v>74</v>
      </c>
      <c r="W125" s="1" t="s">
        <v>74</v>
      </c>
      <c r="X125" s="1" t="s">
        <v>74</v>
      </c>
      <c r="Y125" s="1" t="s">
        <v>74</v>
      </c>
      <c r="Z125" s="1" t="s">
        <v>74</v>
      </c>
      <c r="AA125" s="1" t="s">
        <v>1164</v>
      </c>
      <c r="AB125" s="1" t="s">
        <v>1165</v>
      </c>
      <c r="AC125" s="1" t="s">
        <v>74</v>
      </c>
      <c r="AD125" s="1" t="s">
        <v>74</v>
      </c>
      <c r="AE125" s="1" t="s">
        <v>74</v>
      </c>
      <c r="AF125" s="1" t="s">
        <v>74</v>
      </c>
      <c r="AG125" s="1" t="s">
        <v>74</v>
      </c>
      <c r="AH125" s="1" t="s">
        <v>74</v>
      </c>
      <c r="AI125" s="1" t="s">
        <v>74</v>
      </c>
      <c r="AJ125" s="1" t="s">
        <v>74</v>
      </c>
      <c r="AK125" s="1" t="s">
        <v>74</v>
      </c>
      <c r="AL125" s="1" t="s">
        <v>74</v>
      </c>
      <c r="AM125" s="1" t="s">
        <v>74</v>
      </c>
      <c r="AN125" s="1" t="s">
        <v>74</v>
      </c>
      <c r="AO125" s="1" t="s">
        <v>271</v>
      </c>
      <c r="AP125" s="1" t="s">
        <v>272</v>
      </c>
      <c r="AQ125" s="1" t="s">
        <v>74</v>
      </c>
      <c r="AR125" s="1" t="s">
        <v>74</v>
      </c>
      <c r="AS125" s="1" t="s">
        <v>74</v>
      </c>
      <c r="AT125" s="1" t="s">
        <v>362</v>
      </c>
      <c r="AU125" s="1">
        <v>2012.0</v>
      </c>
      <c r="AV125" s="1">
        <v>38.0</v>
      </c>
      <c r="AW125" s="1">
        <v>5.0</v>
      </c>
      <c r="AX125" s="1" t="s">
        <v>74</v>
      </c>
      <c r="AY125" s="1" t="s">
        <v>74</v>
      </c>
      <c r="AZ125" s="1" t="s">
        <v>74</v>
      </c>
      <c r="BA125" s="1" t="s">
        <v>74</v>
      </c>
      <c r="BB125" s="1">
        <v>487.0</v>
      </c>
      <c r="BC125" s="1">
        <v>499.0</v>
      </c>
      <c r="BD125" s="1" t="s">
        <v>74</v>
      </c>
      <c r="BE125" s="1" t="s">
        <v>1166</v>
      </c>
      <c r="BF125" s="2" t="str">
        <f>HYPERLINK("http://dx.doi.org/10.1111/j.1365-2990.2011.01246.x","http://dx.doi.org/10.1111/j.1365-2990.2011.01246.x")</f>
        <v>http://dx.doi.org/10.1111/j.1365-2990.2011.01246.x</v>
      </c>
      <c r="BG125" s="1" t="s">
        <v>74</v>
      </c>
      <c r="BH125" s="1" t="s">
        <v>74</v>
      </c>
      <c r="BI125" s="1" t="s">
        <v>74</v>
      </c>
      <c r="BJ125" s="1" t="s">
        <v>74</v>
      </c>
      <c r="BK125" s="1" t="s">
        <v>74</v>
      </c>
      <c r="BL125" s="1" t="s">
        <v>74</v>
      </c>
      <c r="BM125" s="1" t="s">
        <v>74</v>
      </c>
      <c r="BN125" s="1">
        <v>2.2126319E7</v>
      </c>
      <c r="BO125" s="1" t="s">
        <v>74</v>
      </c>
      <c r="BP125" s="1" t="s">
        <v>74</v>
      </c>
      <c r="BQ125" s="1" t="s">
        <v>74</v>
      </c>
      <c r="BR125" s="1" t="s">
        <v>74</v>
      </c>
      <c r="BS125" s="1" t="s">
        <v>1167</v>
      </c>
      <c r="BT125" s="1" t="str">
        <f>HYPERLINK("https%3A%2F%2Fwww.webofscience.com%2Fwos%2Fwoscc%2Ffull-record%2FWOS:000306130500007","View Full Record in Web of Science")</f>
        <v>View Full Record in Web of Science</v>
      </c>
    </row>
    <row r="126" ht="12.75" customHeight="1">
      <c r="A126" s="1" t="s">
        <v>72</v>
      </c>
      <c r="B126" s="1" t="s">
        <v>1168</v>
      </c>
      <c r="C126" s="1" t="s">
        <v>74</v>
      </c>
      <c r="D126" s="1" t="s">
        <v>74</v>
      </c>
      <c r="E126" s="1" t="s">
        <v>74</v>
      </c>
      <c r="F126" s="1" t="s">
        <v>1169</v>
      </c>
      <c r="G126" s="1" t="s">
        <v>74</v>
      </c>
      <c r="H126" s="1" t="s">
        <v>74</v>
      </c>
      <c r="I126" s="1" t="s">
        <v>1170</v>
      </c>
      <c r="J126" s="1" t="s">
        <v>239</v>
      </c>
      <c r="K126" s="1" t="s">
        <v>74</v>
      </c>
      <c r="L126" s="1" t="s">
        <v>74</v>
      </c>
      <c r="M126" s="1" t="s">
        <v>74</v>
      </c>
      <c r="N126" s="1" t="s">
        <v>74</v>
      </c>
      <c r="O126" s="1" t="s">
        <v>74</v>
      </c>
      <c r="P126" s="1" t="s">
        <v>74</v>
      </c>
      <c r="Q126" s="1" t="s">
        <v>74</v>
      </c>
      <c r="R126" s="1" t="s">
        <v>74</v>
      </c>
      <c r="S126" s="1" t="s">
        <v>74</v>
      </c>
      <c r="T126" s="1" t="s">
        <v>74</v>
      </c>
      <c r="U126" s="1" t="s">
        <v>74</v>
      </c>
      <c r="V126" s="1" t="s">
        <v>74</v>
      </c>
      <c r="W126" s="1" t="s">
        <v>74</v>
      </c>
      <c r="X126" s="1" t="s">
        <v>74</v>
      </c>
      <c r="Y126" s="1" t="s">
        <v>74</v>
      </c>
      <c r="Z126" s="1" t="s">
        <v>74</v>
      </c>
      <c r="AA126" s="1" t="s">
        <v>74</v>
      </c>
      <c r="AB126" s="1" t="s">
        <v>1171</v>
      </c>
      <c r="AC126" s="1" t="s">
        <v>74</v>
      </c>
      <c r="AD126" s="1" t="s">
        <v>74</v>
      </c>
      <c r="AE126" s="1" t="s">
        <v>74</v>
      </c>
      <c r="AF126" s="1" t="s">
        <v>74</v>
      </c>
      <c r="AG126" s="1" t="s">
        <v>74</v>
      </c>
      <c r="AH126" s="1" t="s">
        <v>74</v>
      </c>
      <c r="AI126" s="1" t="s">
        <v>74</v>
      </c>
      <c r="AJ126" s="1" t="s">
        <v>74</v>
      </c>
      <c r="AK126" s="1" t="s">
        <v>74</v>
      </c>
      <c r="AL126" s="1" t="s">
        <v>74</v>
      </c>
      <c r="AM126" s="1" t="s">
        <v>74</v>
      </c>
      <c r="AN126" s="1" t="s">
        <v>74</v>
      </c>
      <c r="AO126" s="1" t="s">
        <v>74</v>
      </c>
      <c r="AP126" s="1" t="s">
        <v>242</v>
      </c>
      <c r="AQ126" s="1" t="s">
        <v>74</v>
      </c>
      <c r="AR126" s="1" t="s">
        <v>74</v>
      </c>
      <c r="AS126" s="1" t="s">
        <v>74</v>
      </c>
      <c r="AT126" s="1" t="s">
        <v>1172</v>
      </c>
      <c r="AU126" s="1">
        <v>2022.0</v>
      </c>
      <c r="AV126" s="1">
        <v>14.0</v>
      </c>
      <c r="AW126" s="1">
        <v>1.0</v>
      </c>
      <c r="AX126" s="1" t="s">
        <v>74</v>
      </c>
      <c r="AY126" s="1" t="s">
        <v>74</v>
      </c>
      <c r="AZ126" s="1" t="s">
        <v>74</v>
      </c>
      <c r="BA126" s="1" t="s">
        <v>74</v>
      </c>
      <c r="BB126" s="1" t="s">
        <v>74</v>
      </c>
      <c r="BC126" s="1" t="s">
        <v>74</v>
      </c>
      <c r="BD126" s="1">
        <v>58.0</v>
      </c>
      <c r="BE126" s="1" t="s">
        <v>1173</v>
      </c>
      <c r="BF126" s="2" t="str">
        <f>HYPERLINK("http://dx.doi.org/10.1186/s13195-022-01002-x","http://dx.doi.org/10.1186/s13195-022-01002-x")</f>
        <v>http://dx.doi.org/10.1186/s13195-022-01002-x</v>
      </c>
      <c r="BG126" s="1" t="s">
        <v>74</v>
      </c>
      <c r="BH126" s="1" t="s">
        <v>74</v>
      </c>
      <c r="BI126" s="1" t="s">
        <v>74</v>
      </c>
      <c r="BJ126" s="1" t="s">
        <v>74</v>
      </c>
      <c r="BK126" s="1" t="s">
        <v>74</v>
      </c>
      <c r="BL126" s="1" t="s">
        <v>74</v>
      </c>
      <c r="BM126" s="1" t="s">
        <v>74</v>
      </c>
      <c r="BN126" s="1">
        <v>3.5461266E7</v>
      </c>
      <c r="BO126" s="1" t="s">
        <v>74</v>
      </c>
      <c r="BP126" s="1" t="s">
        <v>74</v>
      </c>
      <c r="BQ126" s="1" t="s">
        <v>74</v>
      </c>
      <c r="BR126" s="1" t="s">
        <v>74</v>
      </c>
      <c r="BS126" s="1" t="s">
        <v>1174</v>
      </c>
      <c r="BT126" s="1" t="str">
        <f>HYPERLINK("https%3A%2F%2Fwww.webofscience.com%2Fwos%2Fwoscc%2Ffull-record%2FWOS:000785939900001","View Full Record in Web of Science")</f>
        <v>View Full Record in Web of Science</v>
      </c>
    </row>
    <row r="127" ht="12.75" customHeight="1">
      <c r="A127" s="1" t="s">
        <v>72</v>
      </c>
      <c r="B127" s="1" t="s">
        <v>1175</v>
      </c>
      <c r="C127" s="1" t="s">
        <v>74</v>
      </c>
      <c r="D127" s="1" t="s">
        <v>74</v>
      </c>
      <c r="E127" s="1" t="s">
        <v>74</v>
      </c>
      <c r="F127" s="1" t="s">
        <v>1176</v>
      </c>
      <c r="G127" s="1" t="s">
        <v>74</v>
      </c>
      <c r="H127" s="1" t="s">
        <v>74</v>
      </c>
      <c r="I127" s="1" t="s">
        <v>1177</v>
      </c>
      <c r="J127" s="1" t="s">
        <v>1032</v>
      </c>
      <c r="K127" s="1" t="s">
        <v>74</v>
      </c>
      <c r="L127" s="1" t="s">
        <v>74</v>
      </c>
      <c r="M127" s="1" t="s">
        <v>74</v>
      </c>
      <c r="N127" s="1" t="s">
        <v>74</v>
      </c>
      <c r="O127" s="1" t="s">
        <v>74</v>
      </c>
      <c r="P127" s="1" t="s">
        <v>74</v>
      </c>
      <c r="Q127" s="1" t="s">
        <v>74</v>
      </c>
      <c r="R127" s="1" t="s">
        <v>74</v>
      </c>
      <c r="S127" s="1" t="s">
        <v>74</v>
      </c>
      <c r="T127" s="1" t="s">
        <v>74</v>
      </c>
      <c r="U127" s="1" t="s">
        <v>74</v>
      </c>
      <c r="V127" s="1" t="s">
        <v>74</v>
      </c>
      <c r="W127" s="1" t="s">
        <v>74</v>
      </c>
      <c r="X127" s="1" t="s">
        <v>74</v>
      </c>
      <c r="Y127" s="1" t="s">
        <v>74</v>
      </c>
      <c r="Z127" s="1" t="s">
        <v>74</v>
      </c>
      <c r="AA127" s="1" t="s">
        <v>1178</v>
      </c>
      <c r="AB127" s="1" t="s">
        <v>1179</v>
      </c>
      <c r="AC127" s="1" t="s">
        <v>74</v>
      </c>
      <c r="AD127" s="1" t="s">
        <v>74</v>
      </c>
      <c r="AE127" s="1" t="s">
        <v>74</v>
      </c>
      <c r="AF127" s="1" t="s">
        <v>74</v>
      </c>
      <c r="AG127" s="1" t="s">
        <v>74</v>
      </c>
      <c r="AH127" s="1" t="s">
        <v>74</v>
      </c>
      <c r="AI127" s="1" t="s">
        <v>74</v>
      </c>
      <c r="AJ127" s="1" t="s">
        <v>74</v>
      </c>
      <c r="AK127" s="1" t="s">
        <v>74</v>
      </c>
      <c r="AL127" s="1" t="s">
        <v>74</v>
      </c>
      <c r="AM127" s="1" t="s">
        <v>74</v>
      </c>
      <c r="AN127" s="1" t="s">
        <v>74</v>
      </c>
      <c r="AO127" s="1" t="s">
        <v>1035</v>
      </c>
      <c r="AP127" s="1" t="s">
        <v>1036</v>
      </c>
      <c r="AQ127" s="1" t="s">
        <v>74</v>
      </c>
      <c r="AR127" s="1" t="s">
        <v>74</v>
      </c>
      <c r="AS127" s="1" t="s">
        <v>74</v>
      </c>
      <c r="AT127" s="1" t="s">
        <v>1180</v>
      </c>
      <c r="AU127" s="1">
        <v>2007.0</v>
      </c>
      <c r="AV127" s="1">
        <v>407.0</v>
      </c>
      <c r="AW127" s="1" t="s">
        <v>74</v>
      </c>
      <c r="AX127" s="1">
        <v>3.0</v>
      </c>
      <c r="AY127" s="1" t="s">
        <v>74</v>
      </c>
      <c r="AZ127" s="1" t="s">
        <v>74</v>
      </c>
      <c r="BA127" s="1" t="s">
        <v>74</v>
      </c>
      <c r="BB127" s="1">
        <v>435.0</v>
      </c>
      <c r="BC127" s="1">
        <v>450.0</v>
      </c>
      <c r="BD127" s="1" t="s">
        <v>74</v>
      </c>
      <c r="BE127" s="1" t="s">
        <v>1181</v>
      </c>
      <c r="BF127" s="2" t="str">
        <f>HYPERLINK("http://dx.doi.org/10.1042/BJ20070579","http://dx.doi.org/10.1042/BJ20070579")</f>
        <v>http://dx.doi.org/10.1042/BJ20070579</v>
      </c>
      <c r="BG127" s="1" t="s">
        <v>74</v>
      </c>
      <c r="BH127" s="1" t="s">
        <v>74</v>
      </c>
      <c r="BI127" s="1" t="s">
        <v>74</v>
      </c>
      <c r="BJ127" s="1" t="s">
        <v>74</v>
      </c>
      <c r="BK127" s="1" t="s">
        <v>74</v>
      </c>
      <c r="BL127" s="1" t="s">
        <v>74</v>
      </c>
      <c r="BM127" s="1" t="s">
        <v>74</v>
      </c>
      <c r="BN127" s="1">
        <v>1.7680773E7</v>
      </c>
      <c r="BO127" s="1" t="s">
        <v>74</v>
      </c>
      <c r="BP127" s="1" t="s">
        <v>74</v>
      </c>
      <c r="BQ127" s="1" t="s">
        <v>74</v>
      </c>
      <c r="BR127" s="1" t="s">
        <v>74</v>
      </c>
      <c r="BS127" s="1" t="s">
        <v>1182</v>
      </c>
      <c r="BT127" s="1" t="str">
        <f>HYPERLINK("https%3A%2F%2Fwww.webofscience.com%2Fwos%2Fwoscc%2Ffull-record%2FWOS:000250612500012","View Full Record in Web of Science")</f>
        <v>View Full Record in Web of Science</v>
      </c>
    </row>
    <row r="128" ht="12.75" customHeight="1">
      <c r="A128" s="1" t="s">
        <v>72</v>
      </c>
      <c r="B128" s="1" t="s">
        <v>1183</v>
      </c>
      <c r="C128" s="1" t="s">
        <v>74</v>
      </c>
      <c r="D128" s="1" t="s">
        <v>74</v>
      </c>
      <c r="E128" s="1" t="s">
        <v>74</v>
      </c>
      <c r="F128" s="1" t="s">
        <v>1184</v>
      </c>
      <c r="G128" s="1" t="s">
        <v>74</v>
      </c>
      <c r="H128" s="1" t="s">
        <v>74</v>
      </c>
      <c r="I128" s="1" t="s">
        <v>1185</v>
      </c>
      <c r="J128" s="1" t="s">
        <v>462</v>
      </c>
      <c r="K128" s="1" t="s">
        <v>74</v>
      </c>
      <c r="L128" s="1" t="s">
        <v>74</v>
      </c>
      <c r="M128" s="1" t="s">
        <v>74</v>
      </c>
      <c r="N128" s="1" t="s">
        <v>74</v>
      </c>
      <c r="O128" s="1" t="s">
        <v>74</v>
      </c>
      <c r="P128" s="1" t="s">
        <v>74</v>
      </c>
      <c r="Q128" s="1" t="s">
        <v>74</v>
      </c>
      <c r="R128" s="1" t="s">
        <v>74</v>
      </c>
      <c r="S128" s="1" t="s">
        <v>74</v>
      </c>
      <c r="T128" s="1" t="s">
        <v>74</v>
      </c>
      <c r="U128" s="1" t="s">
        <v>74</v>
      </c>
      <c r="V128" s="1" t="s">
        <v>74</v>
      </c>
      <c r="W128" s="1" t="s">
        <v>74</v>
      </c>
      <c r="X128" s="1" t="s">
        <v>74</v>
      </c>
      <c r="Y128" s="1" t="s">
        <v>74</v>
      </c>
      <c r="Z128" s="1" t="s">
        <v>74</v>
      </c>
      <c r="AA128" s="1" t="s">
        <v>463</v>
      </c>
      <c r="AB128" s="1" t="s">
        <v>1186</v>
      </c>
      <c r="AC128" s="1" t="s">
        <v>74</v>
      </c>
      <c r="AD128" s="1" t="s">
        <v>74</v>
      </c>
      <c r="AE128" s="1" t="s">
        <v>74</v>
      </c>
      <c r="AF128" s="1" t="s">
        <v>74</v>
      </c>
      <c r="AG128" s="1" t="s">
        <v>74</v>
      </c>
      <c r="AH128" s="1" t="s">
        <v>74</v>
      </c>
      <c r="AI128" s="1" t="s">
        <v>74</v>
      </c>
      <c r="AJ128" s="1" t="s">
        <v>74</v>
      </c>
      <c r="AK128" s="1" t="s">
        <v>74</v>
      </c>
      <c r="AL128" s="1" t="s">
        <v>74</v>
      </c>
      <c r="AM128" s="1" t="s">
        <v>74</v>
      </c>
      <c r="AN128" s="1" t="s">
        <v>74</v>
      </c>
      <c r="AO128" s="1" t="s">
        <v>465</v>
      </c>
      <c r="AP128" s="1" t="s">
        <v>466</v>
      </c>
      <c r="AQ128" s="1" t="s">
        <v>74</v>
      </c>
      <c r="AR128" s="1" t="s">
        <v>74</v>
      </c>
      <c r="AS128" s="1" t="s">
        <v>74</v>
      </c>
      <c r="AT128" s="1" t="s">
        <v>216</v>
      </c>
      <c r="AU128" s="1">
        <v>2021.0</v>
      </c>
      <c r="AV128" s="1">
        <v>31.0</v>
      </c>
      <c r="AW128" s="1">
        <v>1.0</v>
      </c>
      <c r="AX128" s="1" t="s">
        <v>74</v>
      </c>
      <c r="AY128" s="1" t="s">
        <v>74</v>
      </c>
      <c r="AZ128" s="1" t="s">
        <v>74</v>
      </c>
      <c r="BA128" s="1" t="s">
        <v>74</v>
      </c>
      <c r="BB128" s="1">
        <v>189.0</v>
      </c>
      <c r="BC128" s="1">
        <v>204.0</v>
      </c>
      <c r="BD128" s="1" t="s">
        <v>1187</v>
      </c>
      <c r="BE128" s="1" t="s">
        <v>1188</v>
      </c>
      <c r="BF128" s="2" t="str">
        <f>HYPERLINK("http://dx.doi.org/10.1111/bpa.12902","http://dx.doi.org/10.1111/bpa.12902")</f>
        <v>http://dx.doi.org/10.1111/bpa.12902</v>
      </c>
      <c r="BG128" s="1" t="s">
        <v>74</v>
      </c>
      <c r="BH128" s="1" t="s">
        <v>1189</v>
      </c>
      <c r="BI128" s="1" t="s">
        <v>74</v>
      </c>
      <c r="BJ128" s="1" t="s">
        <v>74</v>
      </c>
      <c r="BK128" s="1" t="s">
        <v>74</v>
      </c>
      <c r="BL128" s="1" t="s">
        <v>74</v>
      </c>
      <c r="BM128" s="1" t="s">
        <v>74</v>
      </c>
      <c r="BN128" s="1">
        <v>3.3010092E7</v>
      </c>
      <c r="BO128" s="1" t="s">
        <v>74</v>
      </c>
      <c r="BP128" s="1" t="s">
        <v>74</v>
      </c>
      <c r="BQ128" s="1" t="s">
        <v>74</v>
      </c>
      <c r="BR128" s="1" t="s">
        <v>74</v>
      </c>
      <c r="BS128" s="1" t="s">
        <v>1190</v>
      </c>
      <c r="BT128" s="1" t="str">
        <f>HYPERLINK("https%3A%2F%2Fwww.webofscience.com%2Fwos%2Fwoscc%2Ffull-record%2FWOS:000585310100001","View Full Record in Web of Science")</f>
        <v>View Full Record in Web of Science</v>
      </c>
    </row>
    <row r="129" ht="12.75" customHeight="1">
      <c r="A129" s="1" t="s">
        <v>72</v>
      </c>
      <c r="B129" s="1" t="s">
        <v>1191</v>
      </c>
      <c r="C129" s="1" t="s">
        <v>74</v>
      </c>
      <c r="D129" s="1" t="s">
        <v>74</v>
      </c>
      <c r="E129" s="1" t="s">
        <v>74</v>
      </c>
      <c r="F129" s="1" t="s">
        <v>1192</v>
      </c>
      <c r="G129" s="1" t="s">
        <v>74</v>
      </c>
      <c r="H129" s="1" t="s">
        <v>74</v>
      </c>
      <c r="I129" s="1" t="s">
        <v>1193</v>
      </c>
      <c r="J129" s="1" t="s">
        <v>1194</v>
      </c>
      <c r="K129" s="1" t="s">
        <v>74</v>
      </c>
      <c r="L129" s="1" t="s">
        <v>74</v>
      </c>
      <c r="M129" s="1" t="s">
        <v>74</v>
      </c>
      <c r="N129" s="1" t="s">
        <v>74</v>
      </c>
      <c r="O129" s="1" t="s">
        <v>74</v>
      </c>
      <c r="P129" s="1" t="s">
        <v>74</v>
      </c>
      <c r="Q129" s="1" t="s">
        <v>74</v>
      </c>
      <c r="R129" s="1" t="s">
        <v>74</v>
      </c>
      <c r="S129" s="1" t="s">
        <v>74</v>
      </c>
      <c r="T129" s="1" t="s">
        <v>74</v>
      </c>
      <c r="U129" s="1" t="s">
        <v>74</v>
      </c>
      <c r="V129" s="1" t="s">
        <v>74</v>
      </c>
      <c r="W129" s="1" t="s">
        <v>74</v>
      </c>
      <c r="X129" s="1" t="s">
        <v>74</v>
      </c>
      <c r="Y129" s="1" t="s">
        <v>74</v>
      </c>
      <c r="Z129" s="1" t="s">
        <v>74</v>
      </c>
      <c r="AA129" s="1" t="s">
        <v>1195</v>
      </c>
      <c r="AB129" s="1" t="s">
        <v>1196</v>
      </c>
      <c r="AC129" s="1" t="s">
        <v>74</v>
      </c>
      <c r="AD129" s="1" t="s">
        <v>74</v>
      </c>
      <c r="AE129" s="1" t="s">
        <v>74</v>
      </c>
      <c r="AF129" s="1" t="s">
        <v>74</v>
      </c>
      <c r="AG129" s="1" t="s">
        <v>74</v>
      </c>
      <c r="AH129" s="1" t="s">
        <v>74</v>
      </c>
      <c r="AI129" s="1" t="s">
        <v>74</v>
      </c>
      <c r="AJ129" s="1" t="s">
        <v>74</v>
      </c>
      <c r="AK129" s="1" t="s">
        <v>74</v>
      </c>
      <c r="AL129" s="1" t="s">
        <v>74</v>
      </c>
      <c r="AM129" s="1" t="s">
        <v>74</v>
      </c>
      <c r="AN129" s="1" t="s">
        <v>74</v>
      </c>
      <c r="AO129" s="1" t="s">
        <v>1197</v>
      </c>
      <c r="AP129" s="1" t="s">
        <v>1198</v>
      </c>
      <c r="AQ129" s="1" t="s">
        <v>74</v>
      </c>
      <c r="AR129" s="1" t="s">
        <v>74</v>
      </c>
      <c r="AS129" s="1" t="s">
        <v>74</v>
      </c>
      <c r="AT129" s="1" t="s">
        <v>216</v>
      </c>
      <c r="AU129" s="1">
        <v>2013.0</v>
      </c>
      <c r="AV129" s="1">
        <v>33.0</v>
      </c>
      <c r="AW129" s="1">
        <v>1.0</v>
      </c>
      <c r="AX129" s="1" t="s">
        <v>74</v>
      </c>
      <c r="AY129" s="1" t="s">
        <v>74</v>
      </c>
      <c r="AZ129" s="1" t="s">
        <v>74</v>
      </c>
      <c r="BA129" s="1" t="s">
        <v>74</v>
      </c>
      <c r="BB129" s="1">
        <v>139.0</v>
      </c>
      <c r="BC129" s="1">
        <v>189.0</v>
      </c>
      <c r="BD129" s="1" t="s">
        <v>74</v>
      </c>
      <c r="BE129" s="1" t="s">
        <v>1199</v>
      </c>
      <c r="BF129" s="2" t="str">
        <f>HYPERLINK("http://dx.doi.org/10.1002/med.20248","http://dx.doi.org/10.1002/med.20248")</f>
        <v>http://dx.doi.org/10.1002/med.20248</v>
      </c>
      <c r="BG129" s="1" t="s">
        <v>74</v>
      </c>
      <c r="BH129" s="1" t="s">
        <v>74</v>
      </c>
      <c r="BI129" s="1" t="s">
        <v>74</v>
      </c>
      <c r="BJ129" s="1" t="s">
        <v>74</v>
      </c>
      <c r="BK129" s="1" t="s">
        <v>74</v>
      </c>
      <c r="BL129" s="1" t="s">
        <v>74</v>
      </c>
      <c r="BM129" s="1" t="s">
        <v>74</v>
      </c>
      <c r="BN129" s="1">
        <v>2.1793014E7</v>
      </c>
      <c r="BO129" s="1" t="s">
        <v>74</v>
      </c>
      <c r="BP129" s="1" t="s">
        <v>74</v>
      </c>
      <c r="BQ129" s="1" t="s">
        <v>74</v>
      </c>
      <c r="BR129" s="1" t="s">
        <v>74</v>
      </c>
      <c r="BS129" s="1" t="s">
        <v>1200</v>
      </c>
      <c r="BT129" s="1" t="str">
        <f>HYPERLINK("https%3A%2F%2Fwww.webofscience.com%2Fwos%2Fwoscc%2Ffull-record%2FWOS:000312556400006","View Full Record in Web of Science")</f>
        <v>View Full Record in Web of Science</v>
      </c>
    </row>
    <row r="130" ht="12.75" customHeight="1">
      <c r="A130" s="1" t="s">
        <v>72</v>
      </c>
      <c r="B130" s="1" t="s">
        <v>1201</v>
      </c>
      <c r="C130" s="1" t="s">
        <v>74</v>
      </c>
      <c r="D130" s="1" t="s">
        <v>74</v>
      </c>
      <c r="E130" s="1" t="s">
        <v>74</v>
      </c>
      <c r="F130" s="1" t="s">
        <v>1202</v>
      </c>
      <c r="G130" s="1" t="s">
        <v>74</v>
      </c>
      <c r="H130" s="1" t="s">
        <v>74</v>
      </c>
      <c r="I130" s="1" t="s">
        <v>1203</v>
      </c>
      <c r="J130" s="1" t="s">
        <v>988</v>
      </c>
      <c r="K130" s="1" t="s">
        <v>74</v>
      </c>
      <c r="L130" s="1" t="s">
        <v>74</v>
      </c>
      <c r="M130" s="1" t="s">
        <v>74</v>
      </c>
      <c r="N130" s="1" t="s">
        <v>74</v>
      </c>
      <c r="O130" s="1" t="s">
        <v>74</v>
      </c>
      <c r="P130" s="1" t="s">
        <v>74</v>
      </c>
      <c r="Q130" s="1" t="s">
        <v>74</v>
      </c>
      <c r="R130" s="1" t="s">
        <v>74</v>
      </c>
      <c r="S130" s="1" t="s">
        <v>74</v>
      </c>
      <c r="T130" s="1" t="s">
        <v>74</v>
      </c>
      <c r="U130" s="1" t="s">
        <v>74</v>
      </c>
      <c r="V130" s="1" t="s">
        <v>74</v>
      </c>
      <c r="W130" s="1" t="s">
        <v>74</v>
      </c>
      <c r="X130" s="1" t="s">
        <v>74</v>
      </c>
      <c r="Y130" s="1" t="s">
        <v>74</v>
      </c>
      <c r="Z130" s="1" t="s">
        <v>74</v>
      </c>
      <c r="AA130" s="1" t="s">
        <v>1204</v>
      </c>
      <c r="AB130" s="1" t="s">
        <v>1205</v>
      </c>
      <c r="AC130" s="1" t="s">
        <v>74</v>
      </c>
      <c r="AD130" s="1" t="s">
        <v>74</v>
      </c>
      <c r="AE130" s="1" t="s">
        <v>74</v>
      </c>
      <c r="AF130" s="1" t="s">
        <v>74</v>
      </c>
      <c r="AG130" s="1" t="s">
        <v>74</v>
      </c>
      <c r="AH130" s="1" t="s">
        <v>74</v>
      </c>
      <c r="AI130" s="1" t="s">
        <v>74</v>
      </c>
      <c r="AJ130" s="1" t="s">
        <v>74</v>
      </c>
      <c r="AK130" s="1" t="s">
        <v>74</v>
      </c>
      <c r="AL130" s="1" t="s">
        <v>74</v>
      </c>
      <c r="AM130" s="1" t="s">
        <v>74</v>
      </c>
      <c r="AN130" s="1" t="s">
        <v>74</v>
      </c>
      <c r="AO130" s="1" t="s">
        <v>989</v>
      </c>
      <c r="AP130" s="1" t="s">
        <v>74</v>
      </c>
      <c r="AQ130" s="1" t="s">
        <v>74</v>
      </c>
      <c r="AR130" s="1" t="s">
        <v>74</v>
      </c>
      <c r="AS130" s="1" t="s">
        <v>74</v>
      </c>
      <c r="AT130" s="1" t="s">
        <v>1206</v>
      </c>
      <c r="AU130" s="1">
        <v>2017.0</v>
      </c>
      <c r="AV130" s="1">
        <v>8.0</v>
      </c>
      <c r="AW130" s="1" t="s">
        <v>74</v>
      </c>
      <c r="AX130" s="1" t="s">
        <v>74</v>
      </c>
      <c r="AY130" s="1" t="s">
        <v>74</v>
      </c>
      <c r="AZ130" s="1" t="s">
        <v>74</v>
      </c>
      <c r="BA130" s="1" t="s">
        <v>74</v>
      </c>
      <c r="BB130" s="1" t="s">
        <v>74</v>
      </c>
      <c r="BC130" s="1" t="s">
        <v>74</v>
      </c>
      <c r="BD130" s="1">
        <v>701.0</v>
      </c>
      <c r="BE130" s="1" t="s">
        <v>1207</v>
      </c>
      <c r="BF130" s="2" t="str">
        <f>HYPERLINK("http://dx.doi.org/10.3389/fneur.2017.00701","http://dx.doi.org/10.3389/fneur.2017.00701")</f>
        <v>http://dx.doi.org/10.3389/fneur.2017.00701</v>
      </c>
      <c r="BG130" s="1" t="s">
        <v>74</v>
      </c>
      <c r="BH130" s="1" t="s">
        <v>74</v>
      </c>
      <c r="BI130" s="1" t="s">
        <v>74</v>
      </c>
      <c r="BJ130" s="1" t="s">
        <v>74</v>
      </c>
      <c r="BK130" s="1" t="s">
        <v>74</v>
      </c>
      <c r="BL130" s="1" t="s">
        <v>74</v>
      </c>
      <c r="BM130" s="1" t="s">
        <v>74</v>
      </c>
      <c r="BN130" s="1">
        <v>2.9312125E7</v>
      </c>
      <c r="BO130" s="1" t="s">
        <v>74</v>
      </c>
      <c r="BP130" s="1" t="s">
        <v>74</v>
      </c>
      <c r="BQ130" s="1" t="s">
        <v>74</v>
      </c>
      <c r="BR130" s="1" t="s">
        <v>74</v>
      </c>
      <c r="BS130" s="1" t="s">
        <v>1208</v>
      </c>
      <c r="BT130" s="1" t="str">
        <f>HYPERLINK("https%3A%2F%2Fwww.webofscience.com%2Fwos%2Fwoscc%2Ffull-record%2FWOS:000418294400001","View Full Record in Web of Science")</f>
        <v>View Full Record in Web of Science</v>
      </c>
    </row>
    <row r="131" ht="12.75" customHeight="1">
      <c r="A131" s="1" t="s">
        <v>72</v>
      </c>
      <c r="B131" s="1" t="s">
        <v>1209</v>
      </c>
      <c r="C131" s="1" t="s">
        <v>74</v>
      </c>
      <c r="D131" s="1" t="s">
        <v>74</v>
      </c>
      <c r="E131" s="1" t="s">
        <v>74</v>
      </c>
      <c r="F131" s="1" t="s">
        <v>1210</v>
      </c>
      <c r="G131" s="1" t="s">
        <v>74</v>
      </c>
      <c r="H131" s="1" t="s">
        <v>74</v>
      </c>
      <c r="I131" s="1" t="s">
        <v>1211</v>
      </c>
      <c r="J131" s="1" t="s">
        <v>1212</v>
      </c>
      <c r="K131" s="1" t="s">
        <v>74</v>
      </c>
      <c r="L131" s="1" t="s">
        <v>74</v>
      </c>
      <c r="M131" s="1" t="s">
        <v>74</v>
      </c>
      <c r="N131" s="1" t="s">
        <v>74</v>
      </c>
      <c r="O131" s="1" t="s">
        <v>74</v>
      </c>
      <c r="P131" s="1" t="s">
        <v>74</v>
      </c>
      <c r="Q131" s="1" t="s">
        <v>74</v>
      </c>
      <c r="R131" s="1" t="s">
        <v>74</v>
      </c>
      <c r="S131" s="1" t="s">
        <v>74</v>
      </c>
      <c r="T131" s="1" t="s">
        <v>74</v>
      </c>
      <c r="U131" s="1" t="s">
        <v>74</v>
      </c>
      <c r="V131" s="1" t="s">
        <v>74</v>
      </c>
      <c r="W131" s="1" t="s">
        <v>74</v>
      </c>
      <c r="X131" s="1" t="s">
        <v>74</v>
      </c>
      <c r="Y131" s="1" t="s">
        <v>74</v>
      </c>
      <c r="Z131" s="1" t="s">
        <v>74</v>
      </c>
      <c r="AA131" s="1" t="s">
        <v>1213</v>
      </c>
      <c r="AB131" s="1" t="s">
        <v>74</v>
      </c>
      <c r="AC131" s="1" t="s">
        <v>74</v>
      </c>
      <c r="AD131" s="1" t="s">
        <v>74</v>
      </c>
      <c r="AE131" s="1" t="s">
        <v>74</v>
      </c>
      <c r="AF131" s="1" t="s">
        <v>74</v>
      </c>
      <c r="AG131" s="1" t="s">
        <v>74</v>
      </c>
      <c r="AH131" s="1" t="s">
        <v>74</v>
      </c>
      <c r="AI131" s="1" t="s">
        <v>74</v>
      </c>
      <c r="AJ131" s="1" t="s">
        <v>74</v>
      </c>
      <c r="AK131" s="1" t="s">
        <v>74</v>
      </c>
      <c r="AL131" s="1" t="s">
        <v>74</v>
      </c>
      <c r="AM131" s="1" t="s">
        <v>74</v>
      </c>
      <c r="AN131" s="1" t="s">
        <v>74</v>
      </c>
      <c r="AO131" s="1" t="s">
        <v>1214</v>
      </c>
      <c r="AP131" s="1" t="s">
        <v>1215</v>
      </c>
      <c r="AQ131" s="1" t="s">
        <v>74</v>
      </c>
      <c r="AR131" s="1" t="s">
        <v>74</v>
      </c>
      <c r="AS131" s="1" t="s">
        <v>74</v>
      </c>
      <c r="AT131" s="1" t="s">
        <v>1216</v>
      </c>
      <c r="AU131" s="1">
        <v>2019.0</v>
      </c>
      <c r="AV131" s="1">
        <v>10.0</v>
      </c>
      <c r="AW131" s="1">
        <v>1.0</v>
      </c>
      <c r="AX131" s="1" t="s">
        <v>74</v>
      </c>
      <c r="AY131" s="1" t="s">
        <v>74</v>
      </c>
      <c r="AZ131" s="1" t="s">
        <v>74</v>
      </c>
      <c r="BA131" s="1" t="s">
        <v>74</v>
      </c>
      <c r="BB131" s="1">
        <v>432.0</v>
      </c>
      <c r="BC131" s="1">
        <v>447.0</v>
      </c>
      <c r="BD131" s="1" t="s">
        <v>74</v>
      </c>
      <c r="BE131" s="1" t="s">
        <v>1217</v>
      </c>
      <c r="BF131" s="2" t="str">
        <f>HYPERLINK("http://dx.doi.org/10.1039/c8fo02067a","http://dx.doi.org/10.1039/c8fo02067a")</f>
        <v>http://dx.doi.org/10.1039/c8fo02067a</v>
      </c>
      <c r="BG131" s="1" t="s">
        <v>74</v>
      </c>
      <c r="BH131" s="1" t="s">
        <v>74</v>
      </c>
      <c r="BI131" s="1" t="s">
        <v>74</v>
      </c>
      <c r="BJ131" s="1" t="s">
        <v>74</v>
      </c>
      <c r="BK131" s="1" t="s">
        <v>74</v>
      </c>
      <c r="BL131" s="1" t="s">
        <v>74</v>
      </c>
      <c r="BM131" s="1" t="s">
        <v>74</v>
      </c>
      <c r="BN131" s="1">
        <v>3.0623955E7</v>
      </c>
      <c r="BO131" s="1" t="s">
        <v>74</v>
      </c>
      <c r="BP131" s="1" t="s">
        <v>74</v>
      </c>
      <c r="BQ131" s="1" t="s">
        <v>74</v>
      </c>
      <c r="BR131" s="1" t="s">
        <v>74</v>
      </c>
      <c r="BS131" s="1" t="s">
        <v>1218</v>
      </c>
      <c r="BT131" s="1" t="str">
        <f>HYPERLINK("https%3A%2F%2Fwww.webofscience.com%2Fwos%2Fwoscc%2Ffull-record%2FWOS:000457327800038","View Full Record in Web of Science")</f>
        <v>View Full Record in Web of Science</v>
      </c>
    </row>
    <row r="132" ht="12.75" customHeight="1">
      <c r="A132" s="1" t="s">
        <v>72</v>
      </c>
      <c r="B132" s="1" t="s">
        <v>1219</v>
      </c>
      <c r="C132" s="1" t="s">
        <v>74</v>
      </c>
      <c r="D132" s="1" t="s">
        <v>74</v>
      </c>
      <c r="E132" s="1" t="s">
        <v>74</v>
      </c>
      <c r="F132" s="1" t="s">
        <v>1220</v>
      </c>
      <c r="G132" s="1" t="s">
        <v>74</v>
      </c>
      <c r="H132" s="1" t="s">
        <v>74</v>
      </c>
      <c r="I132" s="1" t="s">
        <v>1221</v>
      </c>
      <c r="J132" s="1" t="s">
        <v>1222</v>
      </c>
      <c r="K132" s="1" t="s">
        <v>74</v>
      </c>
      <c r="L132" s="1" t="s">
        <v>74</v>
      </c>
      <c r="M132" s="1" t="s">
        <v>74</v>
      </c>
      <c r="N132" s="1" t="s">
        <v>74</v>
      </c>
      <c r="O132" s="1" t="s">
        <v>74</v>
      </c>
      <c r="P132" s="1" t="s">
        <v>74</v>
      </c>
      <c r="Q132" s="1" t="s">
        <v>74</v>
      </c>
      <c r="R132" s="1" t="s">
        <v>74</v>
      </c>
      <c r="S132" s="1" t="s">
        <v>74</v>
      </c>
      <c r="T132" s="1" t="s">
        <v>74</v>
      </c>
      <c r="U132" s="1" t="s">
        <v>74</v>
      </c>
      <c r="V132" s="1" t="s">
        <v>74</v>
      </c>
      <c r="W132" s="1" t="s">
        <v>74</v>
      </c>
      <c r="X132" s="1" t="s">
        <v>74</v>
      </c>
      <c r="Y132" s="1" t="s">
        <v>74</v>
      </c>
      <c r="Z132" s="1" t="s">
        <v>74</v>
      </c>
      <c r="AA132" s="1" t="s">
        <v>1223</v>
      </c>
      <c r="AB132" s="1" t="s">
        <v>1224</v>
      </c>
      <c r="AC132" s="1" t="s">
        <v>74</v>
      </c>
      <c r="AD132" s="1" t="s">
        <v>74</v>
      </c>
      <c r="AE132" s="1" t="s">
        <v>74</v>
      </c>
      <c r="AF132" s="1" t="s">
        <v>74</v>
      </c>
      <c r="AG132" s="1" t="s">
        <v>74</v>
      </c>
      <c r="AH132" s="1" t="s">
        <v>74</v>
      </c>
      <c r="AI132" s="1" t="s">
        <v>74</v>
      </c>
      <c r="AJ132" s="1" t="s">
        <v>74</v>
      </c>
      <c r="AK132" s="1" t="s">
        <v>74</v>
      </c>
      <c r="AL132" s="1" t="s">
        <v>74</v>
      </c>
      <c r="AM132" s="1" t="s">
        <v>74</v>
      </c>
      <c r="AN132" s="1" t="s">
        <v>74</v>
      </c>
      <c r="AO132" s="1" t="s">
        <v>1225</v>
      </c>
      <c r="AP132" s="1" t="s">
        <v>74</v>
      </c>
      <c r="AQ132" s="1" t="s">
        <v>74</v>
      </c>
      <c r="AR132" s="1" t="s">
        <v>74</v>
      </c>
      <c r="AS132" s="1" t="s">
        <v>74</v>
      </c>
      <c r="AT132" s="1" t="s">
        <v>1226</v>
      </c>
      <c r="AU132" s="1">
        <v>2020.0</v>
      </c>
      <c r="AV132" s="1">
        <v>8.0</v>
      </c>
      <c r="AW132" s="1">
        <v>1.0</v>
      </c>
      <c r="AX132" s="1" t="s">
        <v>74</v>
      </c>
      <c r="AY132" s="1" t="s">
        <v>74</v>
      </c>
      <c r="AZ132" s="1" t="s">
        <v>74</v>
      </c>
      <c r="BA132" s="1" t="s">
        <v>74</v>
      </c>
      <c r="BB132" s="1" t="s">
        <v>74</v>
      </c>
      <c r="BC132" s="1" t="s">
        <v>74</v>
      </c>
      <c r="BD132" s="1">
        <v>172.0</v>
      </c>
      <c r="BE132" s="1" t="s">
        <v>1227</v>
      </c>
      <c r="BF132" s="2" t="str">
        <f>HYPERLINK("http://dx.doi.org/10.1186/s40478-020-01050-0","http://dx.doi.org/10.1186/s40478-020-01050-0")</f>
        <v>http://dx.doi.org/10.1186/s40478-020-01050-0</v>
      </c>
      <c r="BG132" s="1" t="s">
        <v>74</v>
      </c>
      <c r="BH132" s="1" t="s">
        <v>74</v>
      </c>
      <c r="BI132" s="1" t="s">
        <v>74</v>
      </c>
      <c r="BJ132" s="1" t="s">
        <v>74</v>
      </c>
      <c r="BK132" s="1" t="s">
        <v>74</v>
      </c>
      <c r="BL132" s="1" t="s">
        <v>74</v>
      </c>
      <c r="BM132" s="1" t="s">
        <v>74</v>
      </c>
      <c r="BN132" s="1">
        <v>3.3092647E7</v>
      </c>
      <c r="BO132" s="1" t="s">
        <v>74</v>
      </c>
      <c r="BP132" s="1" t="s">
        <v>74</v>
      </c>
      <c r="BQ132" s="1" t="s">
        <v>74</v>
      </c>
      <c r="BR132" s="1" t="s">
        <v>74</v>
      </c>
      <c r="BS132" s="1" t="s">
        <v>1228</v>
      </c>
      <c r="BT132" s="1" t="str">
        <f>HYPERLINK("https%3A%2F%2Fwww.webofscience.com%2Fwos%2Fwoscc%2Ffull-record%2FWOS:000580995600001","View Full Record in Web of Science")</f>
        <v>View Full Record in Web of Science</v>
      </c>
    </row>
    <row r="133" ht="12.75" customHeight="1">
      <c r="A133" s="1" t="s">
        <v>72</v>
      </c>
      <c r="B133" s="1" t="s">
        <v>1229</v>
      </c>
      <c r="C133" s="1" t="s">
        <v>74</v>
      </c>
      <c r="D133" s="1" t="s">
        <v>74</v>
      </c>
      <c r="E133" s="1" t="s">
        <v>74</v>
      </c>
      <c r="F133" s="1" t="s">
        <v>1230</v>
      </c>
      <c r="G133" s="1" t="s">
        <v>74</v>
      </c>
      <c r="H133" s="1" t="s">
        <v>74</v>
      </c>
      <c r="I133" s="1" t="s">
        <v>1231</v>
      </c>
      <c r="J133" s="1" t="s">
        <v>1232</v>
      </c>
      <c r="K133" s="1" t="s">
        <v>74</v>
      </c>
      <c r="L133" s="1" t="s">
        <v>74</v>
      </c>
      <c r="M133" s="1" t="s">
        <v>74</v>
      </c>
      <c r="N133" s="1" t="s">
        <v>74</v>
      </c>
      <c r="O133" s="1" t="s">
        <v>74</v>
      </c>
      <c r="P133" s="1" t="s">
        <v>74</v>
      </c>
      <c r="Q133" s="1" t="s">
        <v>74</v>
      </c>
      <c r="R133" s="1" t="s">
        <v>74</v>
      </c>
      <c r="S133" s="1" t="s">
        <v>74</v>
      </c>
      <c r="T133" s="1" t="s">
        <v>74</v>
      </c>
      <c r="U133" s="1" t="s">
        <v>74</v>
      </c>
      <c r="V133" s="1" t="s">
        <v>74</v>
      </c>
      <c r="W133" s="1" t="s">
        <v>74</v>
      </c>
      <c r="X133" s="1" t="s">
        <v>74</v>
      </c>
      <c r="Y133" s="1" t="s">
        <v>74</v>
      </c>
      <c r="Z133" s="1" t="s">
        <v>74</v>
      </c>
      <c r="AA133" s="1" t="s">
        <v>1233</v>
      </c>
      <c r="AB133" s="1" t="s">
        <v>1234</v>
      </c>
      <c r="AC133" s="1" t="s">
        <v>74</v>
      </c>
      <c r="AD133" s="1" t="s">
        <v>74</v>
      </c>
      <c r="AE133" s="1" t="s">
        <v>74</v>
      </c>
      <c r="AF133" s="1" t="s">
        <v>74</v>
      </c>
      <c r="AG133" s="1" t="s">
        <v>74</v>
      </c>
      <c r="AH133" s="1" t="s">
        <v>74</v>
      </c>
      <c r="AI133" s="1" t="s">
        <v>74</v>
      </c>
      <c r="AJ133" s="1" t="s">
        <v>74</v>
      </c>
      <c r="AK133" s="1" t="s">
        <v>74</v>
      </c>
      <c r="AL133" s="1" t="s">
        <v>74</v>
      </c>
      <c r="AM133" s="1" t="s">
        <v>74</v>
      </c>
      <c r="AN133" s="1" t="s">
        <v>74</v>
      </c>
      <c r="AO133" s="1" t="s">
        <v>1235</v>
      </c>
      <c r="AP133" s="1" t="s">
        <v>1236</v>
      </c>
      <c r="AQ133" s="1" t="s">
        <v>74</v>
      </c>
      <c r="AR133" s="1" t="s">
        <v>74</v>
      </c>
      <c r="AS133" s="1" t="s">
        <v>74</v>
      </c>
      <c r="AT133" s="1" t="s">
        <v>74</v>
      </c>
      <c r="AU133" s="1">
        <v>2020.0</v>
      </c>
      <c r="AV133" s="1">
        <v>20.0</v>
      </c>
      <c r="AW133" s="1">
        <v>15.0</v>
      </c>
      <c r="AX133" s="1" t="s">
        <v>74</v>
      </c>
      <c r="AY133" s="1" t="s">
        <v>74</v>
      </c>
      <c r="AZ133" s="1" t="s">
        <v>74</v>
      </c>
      <c r="BA133" s="1" t="s">
        <v>74</v>
      </c>
      <c r="BB133" s="1">
        <v>1499.0</v>
      </c>
      <c r="BC133" s="1">
        <v>1517.0</v>
      </c>
      <c r="BD133" s="1" t="s">
        <v>74</v>
      </c>
      <c r="BE133" s="1" t="s">
        <v>1237</v>
      </c>
      <c r="BF133" s="2" t="str">
        <f>HYPERLINK("http://dx.doi.org/10.2174/1389557520666200513122357","http://dx.doi.org/10.2174/1389557520666200513122357")</f>
        <v>http://dx.doi.org/10.2174/1389557520666200513122357</v>
      </c>
      <c r="BG133" s="1" t="s">
        <v>74</v>
      </c>
      <c r="BH133" s="1" t="s">
        <v>74</v>
      </c>
      <c r="BI133" s="1" t="s">
        <v>74</v>
      </c>
      <c r="BJ133" s="1" t="s">
        <v>74</v>
      </c>
      <c r="BK133" s="1" t="s">
        <v>74</v>
      </c>
      <c r="BL133" s="1" t="s">
        <v>74</v>
      </c>
      <c r="BM133" s="1" t="s">
        <v>74</v>
      </c>
      <c r="BN133" s="1">
        <v>3.2400332E7</v>
      </c>
      <c r="BO133" s="1" t="s">
        <v>74</v>
      </c>
      <c r="BP133" s="1" t="s">
        <v>74</v>
      </c>
      <c r="BQ133" s="1" t="s">
        <v>74</v>
      </c>
      <c r="BR133" s="1" t="s">
        <v>74</v>
      </c>
      <c r="BS133" s="1" t="s">
        <v>1238</v>
      </c>
      <c r="BT133" s="1" t="str">
        <f>HYPERLINK("https%3A%2F%2Fwww.webofscience.com%2Fwos%2Fwoscc%2Ffull-record%2FWOS:000581711100004","View Full Record in Web of Science")</f>
        <v>View Full Record in Web of Science</v>
      </c>
    </row>
    <row r="134" ht="12.75" customHeight="1">
      <c r="A134" s="1" t="s">
        <v>72</v>
      </c>
      <c r="B134" s="1" t="s">
        <v>1239</v>
      </c>
      <c r="C134" s="1" t="s">
        <v>74</v>
      </c>
      <c r="D134" s="1" t="s">
        <v>74</v>
      </c>
      <c r="E134" s="1" t="s">
        <v>74</v>
      </c>
      <c r="F134" s="1" t="s">
        <v>1240</v>
      </c>
      <c r="G134" s="1" t="s">
        <v>74</v>
      </c>
      <c r="H134" s="1" t="s">
        <v>74</v>
      </c>
      <c r="I134" s="1" t="s">
        <v>1241</v>
      </c>
      <c r="J134" s="1" t="s">
        <v>1242</v>
      </c>
      <c r="K134" s="1" t="s">
        <v>74</v>
      </c>
      <c r="L134" s="1" t="s">
        <v>74</v>
      </c>
      <c r="M134" s="1" t="s">
        <v>74</v>
      </c>
      <c r="N134" s="1" t="s">
        <v>74</v>
      </c>
      <c r="O134" s="1" t="s">
        <v>74</v>
      </c>
      <c r="P134" s="1" t="s">
        <v>74</v>
      </c>
      <c r="Q134" s="1" t="s">
        <v>74</v>
      </c>
      <c r="R134" s="1" t="s">
        <v>74</v>
      </c>
      <c r="S134" s="1" t="s">
        <v>74</v>
      </c>
      <c r="T134" s="1" t="s">
        <v>74</v>
      </c>
      <c r="U134" s="1" t="s">
        <v>74</v>
      </c>
      <c r="V134" s="1" t="s">
        <v>74</v>
      </c>
      <c r="W134" s="1" t="s">
        <v>74</v>
      </c>
      <c r="X134" s="1" t="s">
        <v>74</v>
      </c>
      <c r="Y134" s="1" t="s">
        <v>74</v>
      </c>
      <c r="Z134" s="1" t="s">
        <v>74</v>
      </c>
      <c r="AA134" s="1" t="s">
        <v>1243</v>
      </c>
      <c r="AB134" s="1" t="s">
        <v>74</v>
      </c>
      <c r="AC134" s="1" t="s">
        <v>74</v>
      </c>
      <c r="AD134" s="1" t="s">
        <v>74</v>
      </c>
      <c r="AE134" s="1" t="s">
        <v>74</v>
      </c>
      <c r="AF134" s="1" t="s">
        <v>74</v>
      </c>
      <c r="AG134" s="1" t="s">
        <v>74</v>
      </c>
      <c r="AH134" s="1" t="s">
        <v>74</v>
      </c>
      <c r="AI134" s="1" t="s">
        <v>74</v>
      </c>
      <c r="AJ134" s="1" t="s">
        <v>74</v>
      </c>
      <c r="AK134" s="1" t="s">
        <v>74</v>
      </c>
      <c r="AL134" s="1" t="s">
        <v>74</v>
      </c>
      <c r="AM134" s="1" t="s">
        <v>74</v>
      </c>
      <c r="AN134" s="1" t="s">
        <v>74</v>
      </c>
      <c r="AO134" s="1" t="s">
        <v>1244</v>
      </c>
      <c r="AP134" s="1" t="s">
        <v>1245</v>
      </c>
      <c r="AQ134" s="1" t="s">
        <v>74</v>
      </c>
      <c r="AR134" s="1" t="s">
        <v>74</v>
      </c>
      <c r="AS134" s="1" t="s">
        <v>74</v>
      </c>
      <c r="AT134" s="1" t="s">
        <v>273</v>
      </c>
      <c r="AU134" s="1">
        <v>2020.0</v>
      </c>
      <c r="AV134" s="1">
        <v>59.0</v>
      </c>
      <c r="AW134" s="1">
        <v>1.0</v>
      </c>
      <c r="AX134" s="1" t="s">
        <v>74</v>
      </c>
      <c r="AY134" s="1" t="s">
        <v>74</v>
      </c>
      <c r="AZ134" s="1" t="s">
        <v>74</v>
      </c>
      <c r="BA134" s="1" t="s">
        <v>74</v>
      </c>
      <c r="BB134" s="1">
        <v>137.0</v>
      </c>
      <c r="BC134" s="1">
        <v>150.0</v>
      </c>
      <c r="BD134" s="1" t="s">
        <v>74</v>
      </c>
      <c r="BE134" s="1" t="s">
        <v>1246</v>
      </c>
      <c r="BF134" s="2" t="str">
        <f>HYPERLINK("http://dx.doi.org/10.1007/s00394-019-01894-w","http://dx.doi.org/10.1007/s00394-019-01894-w")</f>
        <v>http://dx.doi.org/10.1007/s00394-019-01894-w</v>
      </c>
      <c r="BG134" s="1" t="s">
        <v>74</v>
      </c>
      <c r="BH134" s="1" t="s">
        <v>74</v>
      </c>
      <c r="BI134" s="1" t="s">
        <v>74</v>
      </c>
      <c r="BJ134" s="1" t="s">
        <v>74</v>
      </c>
      <c r="BK134" s="1" t="s">
        <v>74</v>
      </c>
      <c r="BL134" s="1" t="s">
        <v>74</v>
      </c>
      <c r="BM134" s="1" t="s">
        <v>74</v>
      </c>
      <c r="BN134" s="1">
        <v>3.0710163E7</v>
      </c>
      <c r="BO134" s="1" t="s">
        <v>74</v>
      </c>
      <c r="BP134" s="1" t="s">
        <v>74</v>
      </c>
      <c r="BQ134" s="1" t="s">
        <v>74</v>
      </c>
      <c r="BR134" s="1" t="s">
        <v>74</v>
      </c>
      <c r="BS134" s="1" t="s">
        <v>1247</v>
      </c>
      <c r="BT134" s="1" t="str">
        <f>HYPERLINK("https%3A%2F%2Fwww.webofscience.com%2Fwos%2Fwoscc%2Ffull-record%2FWOS:000512078900013","View Full Record in Web of Science")</f>
        <v>View Full Record in Web of Science</v>
      </c>
    </row>
    <row r="135" ht="12.75" customHeight="1">
      <c r="A135" s="1" t="s">
        <v>72</v>
      </c>
      <c r="B135" s="1" t="s">
        <v>1248</v>
      </c>
      <c r="C135" s="1" t="s">
        <v>74</v>
      </c>
      <c r="D135" s="1" t="s">
        <v>74</v>
      </c>
      <c r="E135" s="1" t="s">
        <v>74</v>
      </c>
      <c r="F135" s="1" t="s">
        <v>1249</v>
      </c>
      <c r="G135" s="1" t="s">
        <v>74</v>
      </c>
      <c r="H135" s="1" t="s">
        <v>74</v>
      </c>
      <c r="I135" s="1" t="s">
        <v>1250</v>
      </c>
      <c r="J135" s="1" t="s">
        <v>1251</v>
      </c>
      <c r="K135" s="1" t="s">
        <v>74</v>
      </c>
      <c r="L135" s="1" t="s">
        <v>74</v>
      </c>
      <c r="M135" s="1" t="s">
        <v>74</v>
      </c>
      <c r="N135" s="1" t="s">
        <v>74</v>
      </c>
      <c r="O135" s="1" t="s">
        <v>74</v>
      </c>
      <c r="P135" s="1" t="s">
        <v>74</v>
      </c>
      <c r="Q135" s="1" t="s">
        <v>74</v>
      </c>
      <c r="R135" s="1" t="s">
        <v>74</v>
      </c>
      <c r="S135" s="1" t="s">
        <v>74</v>
      </c>
      <c r="T135" s="1" t="s">
        <v>74</v>
      </c>
      <c r="U135" s="1" t="s">
        <v>74</v>
      </c>
      <c r="V135" s="1" t="s">
        <v>74</v>
      </c>
      <c r="W135" s="1" t="s">
        <v>74</v>
      </c>
      <c r="X135" s="1" t="s">
        <v>74</v>
      </c>
      <c r="Y135" s="1" t="s">
        <v>74</v>
      </c>
      <c r="Z135" s="1" t="s">
        <v>74</v>
      </c>
      <c r="AA135" s="1" t="s">
        <v>1252</v>
      </c>
      <c r="AB135" s="1" t="s">
        <v>1253</v>
      </c>
      <c r="AC135" s="1" t="s">
        <v>74</v>
      </c>
      <c r="AD135" s="1" t="s">
        <v>74</v>
      </c>
      <c r="AE135" s="1" t="s">
        <v>74</v>
      </c>
      <c r="AF135" s="1" t="s">
        <v>74</v>
      </c>
      <c r="AG135" s="1" t="s">
        <v>74</v>
      </c>
      <c r="AH135" s="1" t="s">
        <v>74</v>
      </c>
      <c r="AI135" s="1" t="s">
        <v>74</v>
      </c>
      <c r="AJ135" s="1" t="s">
        <v>74</v>
      </c>
      <c r="AK135" s="1" t="s">
        <v>74</v>
      </c>
      <c r="AL135" s="1" t="s">
        <v>74</v>
      </c>
      <c r="AM135" s="1" t="s">
        <v>74</v>
      </c>
      <c r="AN135" s="1" t="s">
        <v>74</v>
      </c>
      <c r="AO135" s="1" t="s">
        <v>1254</v>
      </c>
      <c r="AP135" s="1" t="s">
        <v>1255</v>
      </c>
      <c r="AQ135" s="1" t="s">
        <v>74</v>
      </c>
      <c r="AR135" s="1" t="s">
        <v>74</v>
      </c>
      <c r="AS135" s="1" t="s">
        <v>74</v>
      </c>
      <c r="AT135" s="1" t="s">
        <v>117</v>
      </c>
      <c r="AU135" s="1">
        <v>2018.0</v>
      </c>
      <c r="AV135" s="1">
        <v>75.0</v>
      </c>
      <c r="AW135" s="1">
        <v>6.0</v>
      </c>
      <c r="AX135" s="1" t="s">
        <v>74</v>
      </c>
      <c r="AY135" s="1" t="s">
        <v>74</v>
      </c>
      <c r="AZ135" s="1" t="s">
        <v>74</v>
      </c>
      <c r="BA135" s="1" t="s">
        <v>74</v>
      </c>
      <c r="BB135" s="1">
        <v>738.0</v>
      </c>
      <c r="BC135" s="1">
        <v>745.0</v>
      </c>
      <c r="BD135" s="1" t="s">
        <v>74</v>
      </c>
      <c r="BE135" s="1" t="s">
        <v>1256</v>
      </c>
      <c r="BF135" s="2" t="str">
        <f>HYPERLINK("http://dx.doi.org/10.1001/jamaneurol.2018.0118","http://dx.doi.org/10.1001/jamaneurol.2018.0118")</f>
        <v>http://dx.doi.org/10.1001/jamaneurol.2018.0118</v>
      </c>
      <c r="BG135" s="1" t="s">
        <v>74</v>
      </c>
      <c r="BH135" s="1" t="s">
        <v>74</v>
      </c>
      <c r="BI135" s="1" t="s">
        <v>74</v>
      </c>
      <c r="BJ135" s="1" t="s">
        <v>74</v>
      </c>
      <c r="BK135" s="1" t="s">
        <v>74</v>
      </c>
      <c r="BL135" s="1" t="s">
        <v>74</v>
      </c>
      <c r="BM135" s="1" t="s">
        <v>74</v>
      </c>
      <c r="BN135" s="1">
        <v>2.955419E7</v>
      </c>
      <c r="BO135" s="1" t="s">
        <v>74</v>
      </c>
      <c r="BP135" s="1" t="s">
        <v>74</v>
      </c>
      <c r="BQ135" s="1" t="s">
        <v>74</v>
      </c>
      <c r="BR135" s="1" t="s">
        <v>74</v>
      </c>
      <c r="BS135" s="1" t="s">
        <v>1257</v>
      </c>
      <c r="BT135" s="1" t="str">
        <f>HYPERLINK("https%3A%2F%2Fwww.webofscience.com%2Fwos%2Fwoscc%2Ffull-record%2FWOS:000434840800015","View Full Record in Web of Science")</f>
        <v>View Full Record in Web of Science</v>
      </c>
    </row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autoFilter ref="$A$1:$BT$135"/>
  <printOptions/>
  <pageMargins bottom="0.75" footer="0.0" header="0.0" left="0.7" right="0.7" top="0.75"/>
  <pageSetup orientation="landscape"/>
  <drawing r:id="rId1"/>
</worksheet>
</file>