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JACOM\Dropbox\DOUTORADO JACÓ\IBR2vi\Arquivos finais oficiais\Submissão\"/>
    </mc:Choice>
  </mc:AlternateContent>
  <xr:revisionPtr revIDLastSave="0" documentId="13_ncr:1_{02965F86-20FD-4F25-8A00-71E9516D5DD6}" xr6:coauthVersionLast="47" xr6:coauthVersionMax="47" xr10:uidLastSave="{00000000-0000-0000-0000-000000000000}"/>
  <bookViews>
    <workbookView xWindow="-120" yWindow="-120" windowWidth="20730" windowHeight="11040" xr2:uid="{0460ADAE-95B1-48FC-BB11-8BB22E90FFD7}"/>
  </bookViews>
  <sheets>
    <sheet name="Case stud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0" i="1" l="1"/>
  <c r="I79" i="1"/>
  <c r="H79" i="1"/>
  <c r="G79" i="1"/>
  <c r="F79" i="1"/>
  <c r="E79" i="1"/>
  <c r="D79" i="1"/>
  <c r="C79" i="1"/>
  <c r="B79" i="1"/>
  <c r="I78" i="1"/>
  <c r="Q77" i="1" s="1"/>
  <c r="H78" i="1"/>
  <c r="G78" i="1"/>
  <c r="O77" i="1" s="1"/>
  <c r="F78" i="1"/>
  <c r="N77" i="1" s="1"/>
  <c r="E78" i="1"/>
  <c r="M77" i="1" s="1"/>
  <c r="D78" i="1"/>
  <c r="L76" i="1" s="1"/>
  <c r="C78" i="1"/>
  <c r="K77" i="1" s="1"/>
  <c r="B78" i="1"/>
  <c r="J75" i="1" s="1"/>
  <c r="P77" i="1"/>
  <c r="P76" i="1"/>
  <c r="M76" i="1"/>
  <c r="P75" i="1"/>
  <c r="I71" i="1"/>
  <c r="H71" i="1"/>
  <c r="G71" i="1"/>
  <c r="F71" i="1"/>
  <c r="E71" i="1"/>
  <c r="D71" i="1"/>
  <c r="C71" i="1"/>
  <c r="B71" i="1"/>
  <c r="I70" i="1"/>
  <c r="Q67" i="1" s="1"/>
  <c r="H70" i="1"/>
  <c r="P69" i="1" s="1"/>
  <c r="G70" i="1"/>
  <c r="O67" i="1" s="1"/>
  <c r="F70" i="1"/>
  <c r="N68" i="1" s="1"/>
  <c r="E70" i="1"/>
  <c r="D70" i="1"/>
  <c r="L69" i="1" s="1"/>
  <c r="C70" i="1"/>
  <c r="K69" i="1" s="1"/>
  <c r="B70" i="1"/>
  <c r="J67" i="1" s="1"/>
  <c r="M69" i="1"/>
  <c r="M68" i="1"/>
  <c r="M67" i="1"/>
  <c r="L67" i="1"/>
  <c r="I62" i="1"/>
  <c r="H62" i="1"/>
  <c r="G62" i="1"/>
  <c r="F62" i="1"/>
  <c r="E62" i="1"/>
  <c r="D62" i="1"/>
  <c r="C62" i="1"/>
  <c r="B62" i="1"/>
  <c r="I61" i="1"/>
  <c r="H61" i="1"/>
  <c r="G61" i="1"/>
  <c r="F61" i="1"/>
  <c r="E61" i="1"/>
  <c r="D61" i="1"/>
  <c r="C61" i="1"/>
  <c r="B61" i="1"/>
  <c r="Q60" i="1"/>
  <c r="P60" i="1"/>
  <c r="O60" i="1"/>
  <c r="N60" i="1"/>
  <c r="M60" i="1"/>
  <c r="L60" i="1"/>
  <c r="K60" i="1"/>
  <c r="J60" i="1"/>
  <c r="Q59" i="1"/>
  <c r="P59" i="1"/>
  <c r="O59" i="1"/>
  <c r="N59" i="1"/>
  <c r="M59" i="1"/>
  <c r="L59" i="1"/>
  <c r="K59" i="1"/>
  <c r="J59" i="1"/>
  <c r="Q58" i="1"/>
  <c r="P58" i="1"/>
  <c r="O58" i="1"/>
  <c r="N58" i="1"/>
  <c r="M58" i="1"/>
  <c r="L58" i="1"/>
  <c r="K58" i="1"/>
  <c r="J58" i="1"/>
  <c r="Q57" i="1"/>
  <c r="P57" i="1"/>
  <c r="O57" i="1"/>
  <c r="N57" i="1"/>
  <c r="M57" i="1"/>
  <c r="L57" i="1"/>
  <c r="K57" i="1"/>
  <c r="J57" i="1"/>
  <c r="Q56" i="1"/>
  <c r="P56" i="1"/>
  <c r="O56" i="1"/>
  <c r="N56" i="1"/>
  <c r="M56" i="1"/>
  <c r="L56" i="1"/>
  <c r="K56" i="1"/>
  <c r="J56" i="1"/>
  <c r="Q55" i="1"/>
  <c r="P55" i="1"/>
  <c r="O55" i="1"/>
  <c r="N55" i="1"/>
  <c r="M55" i="1"/>
  <c r="L55" i="1"/>
  <c r="K55" i="1"/>
  <c r="J55" i="1"/>
  <c r="Q54" i="1"/>
  <c r="P54" i="1"/>
  <c r="O54" i="1"/>
  <c r="N54" i="1"/>
  <c r="M54" i="1"/>
  <c r="L54" i="1"/>
  <c r="K54" i="1"/>
  <c r="J54" i="1"/>
  <c r="Q53" i="1"/>
  <c r="P53" i="1"/>
  <c r="O53" i="1"/>
  <c r="N53" i="1"/>
  <c r="M53" i="1"/>
  <c r="L53" i="1"/>
  <c r="K53" i="1"/>
  <c r="J53" i="1"/>
  <c r="Q52" i="1"/>
  <c r="P52" i="1"/>
  <c r="O52" i="1"/>
  <c r="N52" i="1"/>
  <c r="M52" i="1"/>
  <c r="L52" i="1"/>
  <c r="K52" i="1"/>
  <c r="J52" i="1"/>
  <c r="Q51" i="1"/>
  <c r="P51" i="1"/>
  <c r="O51" i="1"/>
  <c r="N51" i="1"/>
  <c r="M51" i="1"/>
  <c r="L51" i="1"/>
  <c r="K51" i="1"/>
  <c r="J51" i="1"/>
  <c r="Q50" i="1"/>
  <c r="P50" i="1"/>
  <c r="O50" i="1"/>
  <c r="N50" i="1"/>
  <c r="M50" i="1"/>
  <c r="L50" i="1"/>
  <c r="K50" i="1"/>
  <c r="J50" i="1"/>
  <c r="Q49" i="1"/>
  <c r="P49" i="1"/>
  <c r="O49" i="1"/>
  <c r="N49" i="1"/>
  <c r="M49" i="1"/>
  <c r="L49" i="1"/>
  <c r="K49" i="1"/>
  <c r="J49" i="1"/>
  <c r="Q48" i="1"/>
  <c r="P48" i="1"/>
  <c r="O48" i="1"/>
  <c r="N48" i="1"/>
  <c r="M48" i="1"/>
  <c r="L48" i="1"/>
  <c r="K48" i="1"/>
  <c r="J48" i="1"/>
  <c r="Q47" i="1"/>
  <c r="P47" i="1"/>
  <c r="O47" i="1"/>
  <c r="N47" i="1"/>
  <c r="M47" i="1"/>
  <c r="L47" i="1"/>
  <c r="K47" i="1"/>
  <c r="J47" i="1"/>
  <c r="Q46" i="1"/>
  <c r="P46" i="1"/>
  <c r="O46" i="1"/>
  <c r="N46" i="1"/>
  <c r="M46" i="1"/>
  <c r="L46" i="1"/>
  <c r="K46" i="1"/>
  <c r="J46" i="1"/>
  <c r="Q45" i="1"/>
  <c r="P45" i="1"/>
  <c r="O45" i="1"/>
  <c r="N45" i="1"/>
  <c r="M45" i="1"/>
  <c r="L45" i="1"/>
  <c r="K45" i="1"/>
  <c r="J45" i="1"/>
  <c r="Q44" i="1"/>
  <c r="P44" i="1"/>
  <c r="O44" i="1"/>
  <c r="N44" i="1"/>
  <c r="M44" i="1"/>
  <c r="L44" i="1"/>
  <c r="K44" i="1"/>
  <c r="J44" i="1"/>
  <c r="Q43" i="1"/>
  <c r="P43" i="1"/>
  <c r="O43" i="1"/>
  <c r="N43" i="1"/>
  <c r="M43" i="1"/>
  <c r="L43" i="1"/>
  <c r="K43" i="1"/>
  <c r="J43" i="1"/>
  <c r="Q42" i="1"/>
  <c r="P42" i="1"/>
  <c r="O42" i="1"/>
  <c r="N42" i="1"/>
  <c r="M42" i="1"/>
  <c r="L42" i="1"/>
  <c r="K42" i="1"/>
  <c r="J42" i="1"/>
  <c r="Q41" i="1"/>
  <c r="P41" i="1"/>
  <c r="O41" i="1"/>
  <c r="N41" i="1"/>
  <c r="M41" i="1"/>
  <c r="L41" i="1"/>
  <c r="K41" i="1"/>
  <c r="J41" i="1"/>
  <c r="Q40" i="1"/>
  <c r="P40" i="1"/>
  <c r="O40" i="1"/>
  <c r="N40" i="1"/>
  <c r="M40" i="1"/>
  <c r="L40" i="1"/>
  <c r="K40" i="1"/>
  <c r="J40" i="1"/>
  <c r="Q39" i="1"/>
  <c r="P39" i="1"/>
  <c r="O39" i="1"/>
  <c r="N39" i="1"/>
  <c r="M39" i="1"/>
  <c r="L39" i="1"/>
  <c r="K39" i="1"/>
  <c r="J39" i="1"/>
  <c r="I34" i="1"/>
  <c r="H34" i="1"/>
  <c r="G34" i="1"/>
  <c r="F34" i="1"/>
  <c r="E34" i="1"/>
  <c r="D34" i="1"/>
  <c r="C34" i="1"/>
  <c r="B34" i="1"/>
  <c r="I33" i="1"/>
  <c r="H33" i="1"/>
  <c r="G33" i="1"/>
  <c r="F33" i="1"/>
  <c r="E33" i="1"/>
  <c r="D33" i="1"/>
  <c r="C33" i="1"/>
  <c r="B33" i="1"/>
  <c r="Q32" i="1"/>
  <c r="P32" i="1"/>
  <c r="O32" i="1"/>
  <c r="N32" i="1"/>
  <c r="M32" i="1"/>
  <c r="L32" i="1"/>
  <c r="K32" i="1"/>
  <c r="J32" i="1"/>
  <c r="Q31" i="1"/>
  <c r="P31" i="1"/>
  <c r="O31" i="1"/>
  <c r="N31" i="1"/>
  <c r="M31" i="1"/>
  <c r="L31" i="1"/>
  <c r="K31" i="1"/>
  <c r="J31" i="1"/>
  <c r="Q30" i="1"/>
  <c r="P30" i="1"/>
  <c r="O30" i="1"/>
  <c r="N30" i="1"/>
  <c r="M30" i="1"/>
  <c r="L30" i="1"/>
  <c r="K30" i="1"/>
  <c r="J30" i="1"/>
  <c r="Q29" i="1"/>
  <c r="P29" i="1"/>
  <c r="O29" i="1"/>
  <c r="N29" i="1"/>
  <c r="M29" i="1"/>
  <c r="L29" i="1"/>
  <c r="K29" i="1"/>
  <c r="J29" i="1"/>
  <c r="Q28" i="1"/>
  <c r="P28" i="1"/>
  <c r="O28" i="1"/>
  <c r="N28" i="1"/>
  <c r="M28" i="1"/>
  <c r="L28" i="1"/>
  <c r="K28" i="1"/>
  <c r="J28" i="1"/>
  <c r="Q27" i="1"/>
  <c r="P27" i="1"/>
  <c r="O27" i="1"/>
  <c r="N27" i="1"/>
  <c r="M27" i="1"/>
  <c r="L27" i="1"/>
  <c r="K27" i="1"/>
  <c r="J27" i="1"/>
  <c r="Q26" i="1"/>
  <c r="P26" i="1"/>
  <c r="O26" i="1"/>
  <c r="N26" i="1"/>
  <c r="M26" i="1"/>
  <c r="L26" i="1"/>
  <c r="K26" i="1"/>
  <c r="J26" i="1"/>
  <c r="Q25" i="1"/>
  <c r="P25" i="1"/>
  <c r="O25" i="1"/>
  <c r="N25" i="1"/>
  <c r="M25" i="1"/>
  <c r="L25" i="1"/>
  <c r="K25" i="1"/>
  <c r="J25" i="1"/>
  <c r="Q24" i="1"/>
  <c r="P24" i="1"/>
  <c r="O24" i="1"/>
  <c r="N24" i="1"/>
  <c r="M24" i="1"/>
  <c r="L24" i="1"/>
  <c r="K24" i="1"/>
  <c r="J24" i="1"/>
  <c r="Q23" i="1"/>
  <c r="P23" i="1"/>
  <c r="O23" i="1"/>
  <c r="N23" i="1"/>
  <c r="M23" i="1"/>
  <c r="L23" i="1"/>
  <c r="K23" i="1"/>
  <c r="J23" i="1"/>
  <c r="Q22" i="1"/>
  <c r="P22" i="1"/>
  <c r="O22" i="1"/>
  <c r="N22" i="1"/>
  <c r="M22" i="1"/>
  <c r="L22" i="1"/>
  <c r="K22" i="1"/>
  <c r="J22" i="1"/>
  <c r="Q21" i="1"/>
  <c r="P21" i="1"/>
  <c r="O21" i="1"/>
  <c r="N21" i="1"/>
  <c r="M21" i="1"/>
  <c r="L21" i="1"/>
  <c r="K21" i="1"/>
  <c r="J21" i="1"/>
  <c r="Q20" i="1"/>
  <c r="P20" i="1"/>
  <c r="O20" i="1"/>
  <c r="N20" i="1"/>
  <c r="M20" i="1"/>
  <c r="L20" i="1"/>
  <c r="K20" i="1"/>
  <c r="J20" i="1"/>
  <c r="Q19" i="1"/>
  <c r="P19" i="1"/>
  <c r="O19" i="1"/>
  <c r="N19" i="1"/>
  <c r="M19" i="1"/>
  <c r="L19" i="1"/>
  <c r="K19" i="1"/>
  <c r="J19" i="1"/>
  <c r="Q18" i="1"/>
  <c r="P18" i="1"/>
  <c r="O18" i="1"/>
  <c r="N18" i="1"/>
  <c r="M18" i="1"/>
  <c r="L18" i="1"/>
  <c r="K18" i="1"/>
  <c r="J18" i="1"/>
  <c r="Q17" i="1"/>
  <c r="P17" i="1"/>
  <c r="O17" i="1"/>
  <c r="N17" i="1"/>
  <c r="M17" i="1"/>
  <c r="L17" i="1"/>
  <c r="K17" i="1"/>
  <c r="J17" i="1"/>
  <c r="Q16" i="1"/>
  <c r="P16" i="1"/>
  <c r="O16" i="1"/>
  <c r="N16" i="1"/>
  <c r="M16" i="1"/>
  <c r="L16" i="1"/>
  <c r="K16" i="1"/>
  <c r="J16" i="1"/>
  <c r="Q15" i="1"/>
  <c r="P15" i="1"/>
  <c r="O15" i="1"/>
  <c r="N15" i="1"/>
  <c r="M15" i="1"/>
  <c r="L15" i="1"/>
  <c r="K15" i="1"/>
  <c r="J15" i="1"/>
  <c r="Q14" i="1"/>
  <c r="P14" i="1"/>
  <c r="O14" i="1"/>
  <c r="N14" i="1"/>
  <c r="M14" i="1"/>
  <c r="L14" i="1"/>
  <c r="K14" i="1"/>
  <c r="J14" i="1"/>
  <c r="Q13" i="1"/>
  <c r="P13" i="1"/>
  <c r="O13" i="1"/>
  <c r="N13" i="1"/>
  <c r="M13" i="1"/>
  <c r="L13" i="1"/>
  <c r="K13" i="1"/>
  <c r="J13" i="1"/>
  <c r="Q12" i="1"/>
  <c r="P12" i="1"/>
  <c r="O12" i="1"/>
  <c r="N12" i="1"/>
  <c r="M12" i="1"/>
  <c r="L12" i="1"/>
  <c r="K12" i="1"/>
  <c r="J12" i="1"/>
  <c r="Q11" i="1"/>
  <c r="P11" i="1"/>
  <c r="O11" i="1"/>
  <c r="N11" i="1"/>
  <c r="M11" i="1"/>
  <c r="L11" i="1"/>
  <c r="K11" i="1"/>
  <c r="J11" i="1"/>
  <c r="Q10" i="1"/>
  <c r="P10" i="1"/>
  <c r="O10" i="1"/>
  <c r="N10" i="1"/>
  <c r="M10" i="1"/>
  <c r="L10" i="1"/>
  <c r="K10" i="1"/>
  <c r="J10" i="1"/>
  <c r="K75" i="1" l="1"/>
  <c r="O75" i="1"/>
  <c r="L68" i="1"/>
  <c r="O76" i="1"/>
  <c r="K67" i="1"/>
  <c r="N76" i="1"/>
  <c r="N78" i="1" s="1"/>
  <c r="O69" i="1"/>
  <c r="O70" i="1" s="1"/>
  <c r="N67" i="1"/>
  <c r="M75" i="1"/>
  <c r="M79" i="1" s="1"/>
  <c r="N75" i="1"/>
  <c r="O68" i="1"/>
  <c r="L71" i="1"/>
  <c r="Q68" i="1"/>
  <c r="J77" i="1"/>
  <c r="O79" i="1"/>
  <c r="Q69" i="1"/>
  <c r="P79" i="1"/>
  <c r="N69" i="1"/>
  <c r="K76" i="1"/>
  <c r="K68" i="1"/>
  <c r="Q75" i="1"/>
  <c r="Q76" i="1"/>
  <c r="L77" i="1"/>
  <c r="L79" i="1" s="1"/>
  <c r="P34" i="1"/>
  <c r="J69" i="1"/>
  <c r="L75" i="1"/>
  <c r="Q33" i="1"/>
  <c r="J68" i="1"/>
  <c r="J76" i="1"/>
  <c r="N33" i="1"/>
  <c r="N34" i="1"/>
  <c r="M34" i="1"/>
  <c r="M33" i="1"/>
  <c r="L62" i="1"/>
  <c r="K34" i="1"/>
  <c r="K33" i="1"/>
  <c r="L34" i="1"/>
  <c r="L33" i="1"/>
  <c r="T30" i="1" s="1"/>
  <c r="Q34" i="1"/>
  <c r="Y27" i="1" s="1"/>
  <c r="O34" i="1"/>
  <c r="O33" i="1"/>
  <c r="P33" i="1"/>
  <c r="O62" i="1"/>
  <c r="O61" i="1"/>
  <c r="P62" i="1"/>
  <c r="P61" i="1"/>
  <c r="J34" i="1"/>
  <c r="J33" i="1"/>
  <c r="M62" i="1"/>
  <c r="N62" i="1"/>
  <c r="N61" i="1"/>
  <c r="Q61" i="1"/>
  <c r="Q62" i="1"/>
  <c r="J62" i="1"/>
  <c r="J61" i="1"/>
  <c r="K62" i="1"/>
  <c r="K61" i="1"/>
  <c r="L61" i="1"/>
  <c r="M61" i="1"/>
  <c r="P67" i="1"/>
  <c r="M70" i="1"/>
  <c r="M71" i="1"/>
  <c r="U69" i="1" s="1"/>
  <c r="P68" i="1"/>
  <c r="K78" i="1"/>
  <c r="K79" i="1"/>
  <c r="M78" i="1"/>
  <c r="U76" i="1" s="1"/>
  <c r="O78" i="1"/>
  <c r="P78" i="1"/>
  <c r="X76" i="1" s="1"/>
  <c r="L70" i="1"/>
  <c r="T68" i="1" s="1"/>
  <c r="X26" i="1" l="1"/>
  <c r="W75" i="1"/>
  <c r="AE75" i="1" s="1"/>
  <c r="X45" i="1"/>
  <c r="U20" i="1"/>
  <c r="V58" i="1"/>
  <c r="K71" i="1"/>
  <c r="V19" i="1"/>
  <c r="O71" i="1"/>
  <c r="W68" i="1" s="1"/>
  <c r="W77" i="1"/>
  <c r="AE77" i="1" s="1"/>
  <c r="AM77" i="1" s="1"/>
  <c r="S28" i="1"/>
  <c r="S39" i="1"/>
  <c r="T31" i="1"/>
  <c r="V56" i="1"/>
  <c r="R16" i="1"/>
  <c r="W10" i="1"/>
  <c r="N70" i="1"/>
  <c r="V40" i="1"/>
  <c r="V44" i="1"/>
  <c r="X15" i="1"/>
  <c r="J79" i="1"/>
  <c r="N79" i="1"/>
  <c r="V76" i="1" s="1"/>
  <c r="T46" i="1"/>
  <c r="K70" i="1"/>
  <c r="J70" i="1"/>
  <c r="V17" i="1"/>
  <c r="X32" i="1"/>
  <c r="Q70" i="1"/>
  <c r="S77" i="1"/>
  <c r="V59" i="1"/>
  <c r="U55" i="1"/>
  <c r="S25" i="1"/>
  <c r="V29" i="1"/>
  <c r="Y68" i="1"/>
  <c r="U19" i="1"/>
  <c r="L78" i="1"/>
  <c r="T76" i="1" s="1"/>
  <c r="X75" i="1"/>
  <c r="AF75" i="1" s="1"/>
  <c r="X53" i="1"/>
  <c r="W76" i="1"/>
  <c r="S42" i="1"/>
  <c r="Y59" i="1"/>
  <c r="U32" i="1"/>
  <c r="T29" i="1"/>
  <c r="X22" i="1"/>
  <c r="U67" i="1"/>
  <c r="AC69" i="1" s="1"/>
  <c r="AK69" i="1" s="1"/>
  <c r="S13" i="1"/>
  <c r="W29" i="1"/>
  <c r="Q71" i="1"/>
  <c r="Y69" i="1" s="1"/>
  <c r="V39" i="1"/>
  <c r="X42" i="1"/>
  <c r="X27" i="1"/>
  <c r="S16" i="1"/>
  <c r="Q79" i="1"/>
  <c r="V15" i="1"/>
  <c r="N71" i="1"/>
  <c r="V68" i="1" s="1"/>
  <c r="V60" i="1"/>
  <c r="V57" i="1"/>
  <c r="U30" i="1"/>
  <c r="X10" i="1"/>
  <c r="V11" i="1"/>
  <c r="J71" i="1"/>
  <c r="R47" i="1"/>
  <c r="U29" i="1"/>
  <c r="R21" i="1"/>
  <c r="Y22" i="1"/>
  <c r="W14" i="1"/>
  <c r="U23" i="1"/>
  <c r="U45" i="1"/>
  <c r="Y57" i="1"/>
  <c r="Y51" i="1"/>
  <c r="X30" i="1"/>
  <c r="U12" i="1"/>
  <c r="T32" i="1"/>
  <c r="X19" i="1"/>
  <c r="Y42" i="1"/>
  <c r="J78" i="1"/>
  <c r="R77" i="1" s="1"/>
  <c r="R39" i="1"/>
  <c r="Y45" i="1"/>
  <c r="Q78" i="1"/>
  <c r="T67" i="1"/>
  <c r="AB67" i="1" s="1"/>
  <c r="U56" i="1"/>
  <c r="Y55" i="1"/>
  <c r="T47" i="1"/>
  <c r="T21" i="1"/>
  <c r="T19" i="1"/>
  <c r="T25" i="1"/>
  <c r="Y60" i="1"/>
  <c r="AB68" i="1"/>
  <c r="AJ68" i="1" s="1"/>
  <c r="T39" i="1"/>
  <c r="Y39" i="1"/>
  <c r="Y44" i="1"/>
  <c r="X58" i="1"/>
  <c r="X13" i="1"/>
  <c r="Y56" i="1"/>
  <c r="T24" i="1"/>
  <c r="R76" i="1"/>
  <c r="T26" i="1"/>
  <c r="T13" i="1"/>
  <c r="T43" i="1"/>
  <c r="Y58" i="1"/>
  <c r="T77" i="1"/>
  <c r="X77" i="1"/>
  <c r="X78" i="1" s="1"/>
  <c r="T50" i="1"/>
  <c r="U41" i="1"/>
  <c r="Y41" i="1"/>
  <c r="X21" i="1"/>
  <c r="T27" i="1"/>
  <c r="X14" i="1"/>
  <c r="X24" i="1"/>
  <c r="AC67" i="1"/>
  <c r="W60" i="1"/>
  <c r="W39" i="1"/>
  <c r="W43" i="1"/>
  <c r="R51" i="1"/>
  <c r="R49" i="1"/>
  <c r="R15" i="1"/>
  <c r="R43" i="1"/>
  <c r="S18" i="1"/>
  <c r="Y23" i="1"/>
  <c r="Y11" i="1"/>
  <c r="W13" i="1"/>
  <c r="S45" i="1"/>
  <c r="S41" i="1"/>
  <c r="W59" i="1"/>
  <c r="U77" i="1"/>
  <c r="S53" i="1"/>
  <c r="V48" i="1"/>
  <c r="W58" i="1"/>
  <c r="R10" i="1"/>
  <c r="V50" i="1"/>
  <c r="X39" i="1"/>
  <c r="X51" i="1"/>
  <c r="R56" i="1"/>
  <c r="W21" i="1"/>
  <c r="W17" i="1"/>
  <c r="V53" i="1"/>
  <c r="W40" i="1"/>
  <c r="X54" i="1"/>
  <c r="W41" i="1"/>
  <c r="T41" i="1"/>
  <c r="R22" i="1"/>
  <c r="R14" i="1"/>
  <c r="W46" i="1"/>
  <c r="U40" i="1"/>
  <c r="S19" i="1"/>
  <c r="S32" i="1"/>
  <c r="S11" i="1"/>
  <c r="S27" i="1"/>
  <c r="R53" i="1"/>
  <c r="T40" i="1"/>
  <c r="R24" i="1"/>
  <c r="V13" i="1"/>
  <c r="X23" i="1"/>
  <c r="Y10" i="1"/>
  <c r="S50" i="1"/>
  <c r="R25" i="1"/>
  <c r="T16" i="1"/>
  <c r="R44" i="1"/>
  <c r="T22" i="1"/>
  <c r="T14" i="1"/>
  <c r="X31" i="1"/>
  <c r="S17" i="1"/>
  <c r="S15" i="1"/>
  <c r="Y20" i="1"/>
  <c r="Y29" i="1"/>
  <c r="W12" i="1"/>
  <c r="W56" i="1"/>
  <c r="S52" i="1"/>
  <c r="V42" i="1"/>
  <c r="S14" i="1"/>
  <c r="W49" i="1"/>
  <c r="S51" i="1"/>
  <c r="R59" i="1"/>
  <c r="S30" i="1"/>
  <c r="S54" i="1"/>
  <c r="R41" i="1"/>
  <c r="S48" i="1"/>
  <c r="S31" i="1"/>
  <c r="Y48" i="1"/>
  <c r="Y31" i="1"/>
  <c r="V20" i="1"/>
  <c r="S29" i="1"/>
  <c r="Y17" i="1"/>
  <c r="V49" i="1"/>
  <c r="V30" i="1"/>
  <c r="V21" i="1"/>
  <c r="S12" i="1"/>
  <c r="Y52" i="1"/>
  <c r="S20" i="1"/>
  <c r="U31" i="1"/>
  <c r="U26" i="1"/>
  <c r="U25" i="1"/>
  <c r="U22" i="1"/>
  <c r="U14" i="1"/>
  <c r="T44" i="1"/>
  <c r="W23" i="1"/>
  <c r="W52" i="1"/>
  <c r="X20" i="1"/>
  <c r="V31" i="1"/>
  <c r="V10" i="1"/>
  <c r="R27" i="1"/>
  <c r="V12" i="1"/>
  <c r="S10" i="1"/>
  <c r="Y16" i="1"/>
  <c r="W28" i="1"/>
  <c r="U21" i="1"/>
  <c r="W54" i="1"/>
  <c r="W32" i="1"/>
  <c r="V55" i="1"/>
  <c r="V51" i="1"/>
  <c r="X52" i="1"/>
  <c r="R11" i="1"/>
  <c r="V47" i="1"/>
  <c r="V54" i="1"/>
  <c r="U58" i="1"/>
  <c r="S55" i="1"/>
  <c r="W57" i="1"/>
  <c r="W51" i="1"/>
  <c r="V52" i="1"/>
  <c r="S40" i="1"/>
  <c r="X57" i="1"/>
  <c r="R45" i="1"/>
  <c r="W44" i="1"/>
  <c r="X40" i="1"/>
  <c r="S76" i="1"/>
  <c r="Y47" i="1"/>
  <c r="Y30" i="1"/>
  <c r="V46" i="1"/>
  <c r="X56" i="1"/>
  <c r="W11" i="1"/>
  <c r="S21" i="1"/>
  <c r="W15" i="1"/>
  <c r="W18" i="1"/>
  <c r="X47" i="1"/>
  <c r="R29" i="1"/>
  <c r="T20" i="1"/>
  <c r="U11" i="1"/>
  <c r="W47" i="1"/>
  <c r="R19" i="1"/>
  <c r="X41" i="1"/>
  <c r="V22" i="1"/>
  <c r="V23" i="1"/>
  <c r="T28" i="1"/>
  <c r="W19" i="1"/>
  <c r="U53" i="1"/>
  <c r="Y26" i="1"/>
  <c r="X11" i="1"/>
  <c r="R50" i="1"/>
  <c r="Y15" i="1"/>
  <c r="W25" i="1"/>
  <c r="U18" i="1"/>
  <c r="W50" i="1"/>
  <c r="S57" i="1"/>
  <c r="R31" i="1"/>
  <c r="W30" i="1"/>
  <c r="R52" i="1"/>
  <c r="V41" i="1"/>
  <c r="X59" i="1"/>
  <c r="S56" i="1"/>
  <c r="AF76" i="1"/>
  <c r="AN76" i="1" s="1"/>
  <c r="S46" i="1"/>
  <c r="U75" i="1"/>
  <c r="T53" i="1"/>
  <c r="T52" i="1"/>
  <c r="T51" i="1"/>
  <c r="T49" i="1"/>
  <c r="U54" i="1"/>
  <c r="T69" i="1"/>
  <c r="U50" i="1"/>
  <c r="U68" i="1"/>
  <c r="W55" i="1"/>
  <c r="W69" i="1"/>
  <c r="U39" i="1"/>
  <c r="S49" i="1"/>
  <c r="T56" i="1"/>
  <c r="X44" i="1"/>
  <c r="U43" i="1"/>
  <c r="X49" i="1"/>
  <c r="V32" i="1"/>
  <c r="S75" i="1"/>
  <c r="X46" i="1"/>
  <c r="X29" i="1"/>
  <c r="R55" i="1"/>
  <c r="R28" i="1"/>
  <c r="T18" i="1"/>
  <c r="U10" i="1"/>
  <c r="Y54" i="1"/>
  <c r="W26" i="1"/>
  <c r="Y14" i="1"/>
  <c r="X12" i="1"/>
  <c r="R46" i="1"/>
  <c r="X28" i="1"/>
  <c r="R18" i="1"/>
  <c r="Z77" i="1" s="1"/>
  <c r="AH77" i="1" s="1"/>
  <c r="Y46" i="1"/>
  <c r="Y18" i="1"/>
  <c r="R60" i="1"/>
  <c r="R32" i="1"/>
  <c r="R26" i="1"/>
  <c r="V18" i="1"/>
  <c r="X50" i="1"/>
  <c r="U24" i="1"/>
  <c r="S26" i="1"/>
  <c r="R12" i="1"/>
  <c r="Y12" i="1"/>
  <c r="W24" i="1"/>
  <c r="U17" i="1"/>
  <c r="R42" i="1"/>
  <c r="Y13" i="1"/>
  <c r="Y19" i="1"/>
  <c r="U49" i="1"/>
  <c r="U44" i="1"/>
  <c r="U48" i="1"/>
  <c r="U52" i="1"/>
  <c r="Y50" i="1"/>
  <c r="W48" i="1"/>
  <c r="Y32" i="1"/>
  <c r="X55" i="1"/>
  <c r="V43" i="1"/>
  <c r="T58" i="1"/>
  <c r="T42" i="1"/>
  <c r="T48" i="1"/>
  <c r="W45" i="1"/>
  <c r="S60" i="1"/>
  <c r="S44" i="1"/>
  <c r="R54" i="1"/>
  <c r="R17" i="1"/>
  <c r="T10" i="1"/>
  <c r="T15" i="1"/>
  <c r="X48" i="1"/>
  <c r="S24" i="1"/>
  <c r="R13" i="1"/>
  <c r="T60" i="1"/>
  <c r="W27" i="1"/>
  <c r="X17" i="1"/>
  <c r="U28" i="1"/>
  <c r="W42" i="1"/>
  <c r="U16" i="1"/>
  <c r="R58" i="1"/>
  <c r="V28" i="1"/>
  <c r="R20" i="1"/>
  <c r="R57" i="1"/>
  <c r="X25" i="1"/>
  <c r="T17" i="1"/>
  <c r="R48" i="1"/>
  <c r="T23" i="1"/>
  <c r="S23" i="1"/>
  <c r="V14" i="1"/>
  <c r="Y28" i="1"/>
  <c r="W20" i="1"/>
  <c r="U13" i="1"/>
  <c r="R40" i="1"/>
  <c r="S59" i="1"/>
  <c r="S47" i="1"/>
  <c r="W22" i="1"/>
  <c r="W53" i="1"/>
  <c r="P71" i="1"/>
  <c r="P70" i="1"/>
  <c r="X67" i="1"/>
  <c r="X60" i="1"/>
  <c r="U51" i="1"/>
  <c r="U60" i="1"/>
  <c r="Y49" i="1"/>
  <c r="U47" i="1"/>
  <c r="W31" i="1"/>
  <c r="Y53" i="1"/>
  <c r="U42" i="1"/>
  <c r="T54" i="1"/>
  <c r="Y40" i="1"/>
  <c r="S58" i="1"/>
  <c r="R30" i="1"/>
  <c r="U57" i="1"/>
  <c r="S43" i="1"/>
  <c r="U59" i="1"/>
  <c r="Y43" i="1"/>
  <c r="V45" i="1"/>
  <c r="V25" i="1"/>
  <c r="X16" i="1"/>
  <c r="X43" i="1"/>
  <c r="R23" i="1"/>
  <c r="T12" i="1"/>
  <c r="T59" i="1"/>
  <c r="T45" i="1"/>
  <c r="V26" i="1"/>
  <c r="V16" i="1"/>
  <c r="Y25" i="1"/>
  <c r="V27" i="1"/>
  <c r="U15" i="1"/>
  <c r="T57" i="1"/>
  <c r="U27" i="1"/>
  <c r="X18" i="1"/>
  <c r="T55" i="1"/>
  <c r="V24" i="1"/>
  <c r="U46" i="1"/>
  <c r="Y21" i="1"/>
  <c r="S22" i="1"/>
  <c r="Y24" i="1"/>
  <c r="W16" i="1"/>
  <c r="T11" i="1"/>
  <c r="AE68" i="1" l="1"/>
  <c r="AM68" i="1" s="1"/>
  <c r="W67" i="1"/>
  <c r="AE67" i="1" s="1"/>
  <c r="S69" i="1"/>
  <c r="AB11" i="1"/>
  <c r="AJ11" i="1" s="1"/>
  <c r="X79" i="1"/>
  <c r="Y67" i="1"/>
  <c r="AG69" i="1" s="1"/>
  <c r="AO69" i="1" s="1"/>
  <c r="S67" i="1"/>
  <c r="AA69" i="1" s="1"/>
  <c r="AI69" i="1" s="1"/>
  <c r="W79" i="1"/>
  <c r="AB45" i="1"/>
  <c r="AJ45" i="1" s="1"/>
  <c r="AF18" i="1"/>
  <c r="AN18" i="1" s="1"/>
  <c r="AC42" i="1"/>
  <c r="AK42" i="1" s="1"/>
  <c r="V75" i="1"/>
  <c r="AB69" i="1"/>
  <c r="AJ69" i="1" s="1"/>
  <c r="R69" i="1"/>
  <c r="S68" i="1"/>
  <c r="AA68" i="1" s="1"/>
  <c r="AI68" i="1" s="1"/>
  <c r="V77" i="1"/>
  <c r="R67" i="1"/>
  <c r="Z67" i="1" s="1"/>
  <c r="AH67" i="1" s="1"/>
  <c r="AE24" i="1"/>
  <c r="AM24" i="1" s="1"/>
  <c r="Z32" i="1"/>
  <c r="AH32" i="1" s="1"/>
  <c r="AG14" i="1"/>
  <c r="AO14" i="1" s="1"/>
  <c r="AF77" i="1"/>
  <c r="AN77" i="1" s="1"/>
  <c r="AF16" i="1"/>
  <c r="AN16" i="1" s="1"/>
  <c r="AD59" i="1"/>
  <c r="AL59" i="1" s="1"/>
  <c r="AA76" i="1"/>
  <c r="AI76" i="1" s="1"/>
  <c r="W78" i="1"/>
  <c r="R68" i="1"/>
  <c r="AE76" i="1"/>
  <c r="AM76" i="1" s="1"/>
  <c r="AD24" i="1"/>
  <c r="AL24" i="1" s="1"/>
  <c r="AD16" i="1"/>
  <c r="AL16" i="1" s="1"/>
  <c r="AD39" i="1"/>
  <c r="AL39" i="1" s="1"/>
  <c r="V67" i="1"/>
  <c r="AC68" i="1"/>
  <c r="AK68" i="1" s="1"/>
  <c r="V69" i="1"/>
  <c r="T75" i="1"/>
  <c r="AB24" i="1"/>
  <c r="AJ24" i="1" s="1"/>
  <c r="AB39" i="1"/>
  <c r="AF40" i="1"/>
  <c r="AN40" i="1" s="1"/>
  <c r="X69" i="1"/>
  <c r="AF22" i="1"/>
  <c r="AN22" i="1" s="1"/>
  <c r="AA49" i="1"/>
  <c r="AI49" i="1" s="1"/>
  <c r="AB49" i="1"/>
  <c r="AJ49" i="1" s="1"/>
  <c r="AF21" i="1"/>
  <c r="AN21" i="1" s="1"/>
  <c r="AF14" i="1"/>
  <c r="AN14" i="1" s="1"/>
  <c r="AA25" i="1"/>
  <c r="AI25" i="1" s="1"/>
  <c r="AG19" i="1"/>
  <c r="AO19" i="1" s="1"/>
  <c r="AE69" i="1"/>
  <c r="AM69" i="1" s="1"/>
  <c r="AA56" i="1"/>
  <c r="AI56" i="1" s="1"/>
  <c r="AC53" i="1"/>
  <c r="AK53" i="1" s="1"/>
  <c r="AF46" i="1"/>
  <c r="AN46" i="1" s="1"/>
  <c r="AE11" i="1"/>
  <c r="AM11" i="1" s="1"/>
  <c r="AA59" i="1"/>
  <c r="AI59" i="1" s="1"/>
  <c r="AG32" i="1"/>
  <c r="AO32" i="1" s="1"/>
  <c r="Z12" i="1"/>
  <c r="AH12" i="1" s="1"/>
  <c r="AA40" i="1"/>
  <c r="AI40" i="1" s="1"/>
  <c r="T70" i="1"/>
  <c r="AD49" i="1"/>
  <c r="AL49" i="1" s="1"/>
  <c r="AD42" i="1"/>
  <c r="AL42" i="1" s="1"/>
  <c r="Y76" i="1"/>
  <c r="Y77" i="1"/>
  <c r="AC46" i="1"/>
  <c r="AK46" i="1" s="1"/>
  <c r="Z47" i="1"/>
  <c r="AH47" i="1" s="1"/>
  <c r="AA23" i="1"/>
  <c r="AI23" i="1" s="1"/>
  <c r="Z58" i="1"/>
  <c r="AH58" i="1" s="1"/>
  <c r="AA24" i="1"/>
  <c r="AI24" i="1" s="1"/>
  <c r="AE45" i="1"/>
  <c r="AM45" i="1" s="1"/>
  <c r="AC19" i="1"/>
  <c r="AK19" i="1" s="1"/>
  <c r="Z21" i="1"/>
  <c r="AH21" i="1" s="1"/>
  <c r="R75" i="1"/>
  <c r="Z75" i="1" s="1"/>
  <c r="AA15" i="1"/>
  <c r="AI15" i="1" s="1"/>
  <c r="Y75" i="1"/>
  <c r="AG40" i="1"/>
  <c r="AO40" i="1" s="1"/>
  <c r="AC51" i="1"/>
  <c r="AK51" i="1" s="1"/>
  <c r="AB23" i="1"/>
  <c r="AJ23" i="1" s="1"/>
  <c r="AC16" i="1"/>
  <c r="AK16" i="1" s="1"/>
  <c r="AF48" i="1"/>
  <c r="AN48" i="1" s="1"/>
  <c r="Z42" i="1"/>
  <c r="AH42" i="1" s="1"/>
  <c r="AJ39" i="1"/>
  <c r="Y62" i="1"/>
  <c r="AC11" i="1"/>
  <c r="AK11" i="1" s="1"/>
  <c r="AB13" i="1"/>
  <c r="AJ13" i="1" s="1"/>
  <c r="AE54" i="1"/>
  <c r="AM54" i="1" s="1"/>
  <c r="V33" i="1"/>
  <c r="V34" i="1"/>
  <c r="AD10" i="1"/>
  <c r="AC25" i="1"/>
  <c r="AK25" i="1" s="1"/>
  <c r="AG31" i="1"/>
  <c r="AO31" i="1" s="1"/>
  <c r="AF32" i="1"/>
  <c r="AN32" i="1" s="1"/>
  <c r="AD11" i="1"/>
  <c r="AL11" i="1" s="1"/>
  <c r="AA50" i="1"/>
  <c r="AI50" i="1" s="1"/>
  <c r="AA27" i="1"/>
  <c r="AI27" i="1" s="1"/>
  <c r="Z22" i="1"/>
  <c r="AH22" i="1" s="1"/>
  <c r="AB43" i="1"/>
  <c r="AJ43" i="1" s="1"/>
  <c r="AE58" i="1"/>
  <c r="AM58" i="1" s="1"/>
  <c r="AD19" i="1"/>
  <c r="AL19" i="1" s="1"/>
  <c r="AE14" i="1"/>
  <c r="AM14" i="1" s="1"/>
  <c r="AE60" i="1"/>
  <c r="AM60" i="1" s="1"/>
  <c r="R62" i="1"/>
  <c r="AB55" i="1"/>
  <c r="AJ55" i="1" s="1"/>
  <c r="AD26" i="1"/>
  <c r="AL26" i="1" s="1"/>
  <c r="AD45" i="1"/>
  <c r="AL45" i="1" s="1"/>
  <c r="AB54" i="1"/>
  <c r="AJ54" i="1" s="1"/>
  <c r="AF60" i="1"/>
  <c r="AN60" i="1" s="1"/>
  <c r="AA16" i="1"/>
  <c r="AI16" i="1" s="1"/>
  <c r="Z48" i="1"/>
  <c r="AH48" i="1" s="1"/>
  <c r="AE42" i="1"/>
  <c r="AM42" i="1" s="1"/>
  <c r="AB15" i="1"/>
  <c r="AJ15" i="1" s="1"/>
  <c r="AB31" i="1"/>
  <c r="AJ31" i="1" s="1"/>
  <c r="AE48" i="1"/>
  <c r="AM48" i="1" s="1"/>
  <c r="AF24" i="1"/>
  <c r="AN24" i="1" s="1"/>
  <c r="AF53" i="1"/>
  <c r="AN53" i="1" s="1"/>
  <c r="AG12" i="1"/>
  <c r="AO12" i="1" s="1"/>
  <c r="Z60" i="1"/>
  <c r="AH60" i="1" s="1"/>
  <c r="AE26" i="1"/>
  <c r="AM26" i="1" s="1"/>
  <c r="AA75" i="1"/>
  <c r="S79" i="1"/>
  <c r="S78" i="1"/>
  <c r="U62" i="1"/>
  <c r="U61" i="1"/>
  <c r="AC39" i="1"/>
  <c r="AB51" i="1"/>
  <c r="AJ51" i="1" s="1"/>
  <c r="Y61" i="1"/>
  <c r="AF59" i="1"/>
  <c r="AN59" i="1" s="1"/>
  <c r="AG55" i="1"/>
  <c r="AO55" i="1" s="1"/>
  <c r="AC56" i="1"/>
  <c r="AK56" i="1" s="1"/>
  <c r="AE19" i="1"/>
  <c r="AM19" i="1" s="1"/>
  <c r="AB20" i="1"/>
  <c r="AJ20" i="1" s="1"/>
  <c r="X34" i="1"/>
  <c r="AD52" i="1"/>
  <c r="AL52" i="1" s="1"/>
  <c r="AD47" i="1"/>
  <c r="AL47" i="1" s="1"/>
  <c r="AJ67" i="1"/>
  <c r="X68" i="1"/>
  <c r="AF68" i="1" s="1"/>
  <c r="AN68" i="1" s="1"/>
  <c r="AD31" i="1"/>
  <c r="AL31" i="1" s="1"/>
  <c r="AC26" i="1"/>
  <c r="AK26" i="1" s="1"/>
  <c r="AG48" i="1"/>
  <c r="AO48" i="1" s="1"/>
  <c r="Z59" i="1"/>
  <c r="AH59" i="1" s="1"/>
  <c r="AA52" i="1"/>
  <c r="AI52" i="1" s="1"/>
  <c r="AE56" i="1"/>
  <c r="AM56" i="1" s="1"/>
  <c r="AA17" i="1"/>
  <c r="AI17" i="1" s="1"/>
  <c r="AG10" i="1"/>
  <c r="Y34" i="1"/>
  <c r="Y33" i="1"/>
  <c r="AA11" i="1"/>
  <c r="AI11" i="1" s="1"/>
  <c r="AB41" i="1"/>
  <c r="AJ41" i="1" s="1"/>
  <c r="Z56" i="1"/>
  <c r="AH56" i="1" s="1"/>
  <c r="AD48" i="1"/>
  <c r="AL48" i="1" s="1"/>
  <c r="AC55" i="1"/>
  <c r="AK55" i="1" s="1"/>
  <c r="Z43" i="1"/>
  <c r="AH43" i="1" s="1"/>
  <c r="AG60" i="1"/>
  <c r="AO60" i="1" s="1"/>
  <c r="AB21" i="1"/>
  <c r="AJ21" i="1" s="1"/>
  <c r="AD29" i="1"/>
  <c r="AL29" i="1" s="1"/>
  <c r="AF15" i="1"/>
  <c r="AN15" i="1" s="1"/>
  <c r="AB48" i="1"/>
  <c r="AJ48" i="1" s="1"/>
  <c r="AC18" i="1"/>
  <c r="AK18" i="1" s="1"/>
  <c r="AF10" i="1"/>
  <c r="AF20" i="1"/>
  <c r="AN20" i="1" s="1"/>
  <c r="AF31" i="1"/>
  <c r="AN31" i="1" s="1"/>
  <c r="AF51" i="1"/>
  <c r="AN51" i="1" s="1"/>
  <c r="AM75" i="1"/>
  <c r="AE16" i="1"/>
  <c r="AM16" i="1" s="1"/>
  <c r="AC27" i="1"/>
  <c r="AK27" i="1" s="1"/>
  <c r="AB59" i="1"/>
  <c r="AJ59" i="1" s="1"/>
  <c r="AC59" i="1"/>
  <c r="AK59" i="1" s="1"/>
  <c r="AG53" i="1"/>
  <c r="AO53" i="1" s="1"/>
  <c r="AF69" i="1"/>
  <c r="AN69" i="1" s="1"/>
  <c r="AE10" i="1"/>
  <c r="AC13" i="1"/>
  <c r="AK13" i="1" s="1"/>
  <c r="AF25" i="1"/>
  <c r="AN25" i="1" s="1"/>
  <c r="AF17" i="1"/>
  <c r="AN17" i="1" s="1"/>
  <c r="Z17" i="1"/>
  <c r="AH17" i="1" s="1"/>
  <c r="AG59" i="1"/>
  <c r="AO59" i="1" s="1"/>
  <c r="AB19" i="1"/>
  <c r="AJ19" i="1" s="1"/>
  <c r="V61" i="1"/>
  <c r="AA26" i="1"/>
  <c r="AI26" i="1" s="1"/>
  <c r="AG46" i="1"/>
  <c r="AO46" i="1" s="1"/>
  <c r="U34" i="1"/>
  <c r="U33" i="1"/>
  <c r="AC10" i="1"/>
  <c r="AF49" i="1"/>
  <c r="AN49" i="1" s="1"/>
  <c r="AE55" i="1"/>
  <c r="AM55" i="1" s="1"/>
  <c r="AB53" i="1"/>
  <c r="AJ53" i="1" s="1"/>
  <c r="AD41" i="1"/>
  <c r="AL41" i="1" s="1"/>
  <c r="AE50" i="1"/>
  <c r="AM50" i="1" s="1"/>
  <c r="AE25" i="1"/>
  <c r="AM25" i="1" s="1"/>
  <c r="AD23" i="1"/>
  <c r="AL23" i="1" s="1"/>
  <c r="AF47" i="1"/>
  <c r="AN47" i="1" s="1"/>
  <c r="AF56" i="1"/>
  <c r="AN56" i="1" s="1"/>
  <c r="X33" i="1"/>
  <c r="AE57" i="1"/>
  <c r="AM57" i="1" s="1"/>
  <c r="AF52" i="1"/>
  <c r="AN52" i="1" s="1"/>
  <c r="T71" i="1"/>
  <c r="AE28" i="1"/>
  <c r="AM28" i="1" s="1"/>
  <c r="AE52" i="1"/>
  <c r="AM52" i="1" s="1"/>
  <c r="AA20" i="1"/>
  <c r="AI20" i="1" s="1"/>
  <c r="AA29" i="1"/>
  <c r="AI29" i="1" s="1"/>
  <c r="AA48" i="1"/>
  <c r="AI48" i="1" s="1"/>
  <c r="AA51" i="1"/>
  <c r="AI51" i="1" s="1"/>
  <c r="AD58" i="1"/>
  <c r="AL58" i="1" s="1"/>
  <c r="AB14" i="1"/>
  <c r="AJ14" i="1" s="1"/>
  <c r="AD13" i="1"/>
  <c r="AL13" i="1" s="1"/>
  <c r="AA19" i="1"/>
  <c r="AI19" i="1" s="1"/>
  <c r="AF54" i="1"/>
  <c r="AN54" i="1" s="1"/>
  <c r="X62" i="1"/>
  <c r="X61" i="1"/>
  <c r="AF39" i="1"/>
  <c r="AA53" i="1"/>
  <c r="AI53" i="1" s="1"/>
  <c r="AC23" i="1"/>
  <c r="AK23" i="1" s="1"/>
  <c r="AG22" i="1"/>
  <c r="AO22" i="1" s="1"/>
  <c r="S61" i="1"/>
  <c r="AE29" i="1"/>
  <c r="AM29" i="1" s="1"/>
  <c r="U70" i="1"/>
  <c r="AG43" i="1"/>
  <c r="AO43" i="1" s="1"/>
  <c r="AC28" i="1"/>
  <c r="AK28" i="1" s="1"/>
  <c r="AG13" i="1"/>
  <c r="AO13" i="1" s="1"/>
  <c r="AG54" i="1"/>
  <c r="AO54" i="1" s="1"/>
  <c r="T62" i="1"/>
  <c r="AB28" i="1"/>
  <c r="AJ28" i="1" s="1"/>
  <c r="AB29" i="1"/>
  <c r="AJ29" i="1" s="1"/>
  <c r="AC21" i="1"/>
  <c r="AK21" i="1" s="1"/>
  <c r="AG17" i="1"/>
  <c r="AO17" i="1" s="1"/>
  <c r="AF23" i="1"/>
  <c r="AN23" i="1" s="1"/>
  <c r="Z15" i="1"/>
  <c r="AH15" i="1" s="1"/>
  <c r="AB25" i="1"/>
  <c r="AJ25" i="1" s="1"/>
  <c r="AA39" i="1"/>
  <c r="AD40" i="1"/>
  <c r="AL40" i="1" s="1"/>
  <c r="AG24" i="1"/>
  <c r="AO24" i="1" s="1"/>
  <c r="AB57" i="1"/>
  <c r="AJ57" i="1" s="1"/>
  <c r="AB12" i="1"/>
  <c r="AJ12" i="1" s="1"/>
  <c r="AA43" i="1"/>
  <c r="AI43" i="1" s="1"/>
  <c r="AE31" i="1"/>
  <c r="AM31" i="1" s="1"/>
  <c r="AE22" i="1"/>
  <c r="AM22" i="1" s="1"/>
  <c r="W33" i="1"/>
  <c r="AE20" i="1"/>
  <c r="AM20" i="1" s="1"/>
  <c r="Z57" i="1"/>
  <c r="AH57" i="1" s="1"/>
  <c r="AE27" i="1"/>
  <c r="AM27" i="1" s="1"/>
  <c r="AF26" i="1"/>
  <c r="AN26" i="1" s="1"/>
  <c r="AB42" i="1"/>
  <c r="AJ42" i="1" s="1"/>
  <c r="AC52" i="1"/>
  <c r="AK52" i="1" s="1"/>
  <c r="AC32" i="1"/>
  <c r="AK32" i="1" s="1"/>
  <c r="V62" i="1"/>
  <c r="AC24" i="1"/>
  <c r="AK24" i="1" s="1"/>
  <c r="Z18" i="1"/>
  <c r="AH18" i="1" s="1"/>
  <c r="AB18" i="1"/>
  <c r="AJ18" i="1" s="1"/>
  <c r="AF13" i="1"/>
  <c r="AN13" i="1" s="1"/>
  <c r="T61" i="1"/>
  <c r="AF19" i="1"/>
  <c r="AN19" i="1" s="1"/>
  <c r="AD15" i="1"/>
  <c r="AL15" i="1" s="1"/>
  <c r="AG15" i="1"/>
  <c r="AO15" i="1" s="1"/>
  <c r="AD22" i="1"/>
  <c r="AL22" i="1" s="1"/>
  <c r="AE18" i="1"/>
  <c r="AM18" i="1" s="1"/>
  <c r="AD46" i="1"/>
  <c r="AL46" i="1" s="1"/>
  <c r="AE44" i="1"/>
  <c r="AM44" i="1" s="1"/>
  <c r="AD51" i="1"/>
  <c r="AL51" i="1" s="1"/>
  <c r="AD44" i="1"/>
  <c r="AL44" i="1" s="1"/>
  <c r="AG16" i="1"/>
  <c r="AO16" i="1" s="1"/>
  <c r="AE23" i="1"/>
  <c r="AM23" i="1" s="1"/>
  <c r="AG52" i="1"/>
  <c r="AO52" i="1" s="1"/>
  <c r="AB27" i="1"/>
  <c r="AJ27" i="1" s="1"/>
  <c r="Z41" i="1"/>
  <c r="AH41" i="1" s="1"/>
  <c r="AE49" i="1"/>
  <c r="AM49" i="1" s="1"/>
  <c r="AB22" i="1"/>
  <c r="AJ22" i="1" s="1"/>
  <c r="AC20" i="1"/>
  <c r="AK20" i="1" s="1"/>
  <c r="AE40" i="1"/>
  <c r="AM40" i="1" s="1"/>
  <c r="AD50" i="1"/>
  <c r="AL50" i="1" s="1"/>
  <c r="AC77" i="1"/>
  <c r="AK77" i="1" s="1"/>
  <c r="AE13" i="1"/>
  <c r="AM13" i="1" s="1"/>
  <c r="Z49" i="1"/>
  <c r="AH49" i="1" s="1"/>
  <c r="AG42" i="1"/>
  <c r="AO42" i="1" s="1"/>
  <c r="S62" i="1"/>
  <c r="AA42" i="1"/>
  <c r="AI42" i="1" s="1"/>
  <c r="U71" i="1"/>
  <c r="W70" i="1"/>
  <c r="AD25" i="1"/>
  <c r="AL25" i="1" s="1"/>
  <c r="AG41" i="1"/>
  <c r="AO41" i="1" s="1"/>
  <c r="AB17" i="1"/>
  <c r="AJ17" i="1" s="1"/>
  <c r="AD32" i="1"/>
  <c r="AL32" i="1" s="1"/>
  <c r="AA57" i="1"/>
  <c r="AI57" i="1" s="1"/>
  <c r="AE51" i="1"/>
  <c r="AM51" i="1" s="1"/>
  <c r="AA31" i="1"/>
  <c r="AI31" i="1" s="1"/>
  <c r="AD57" i="1"/>
  <c r="AL57" i="1" s="1"/>
  <c r="AE41" i="1"/>
  <c r="AM41" i="1" s="1"/>
  <c r="AA22" i="1"/>
  <c r="AI22" i="1" s="1"/>
  <c r="AC15" i="1"/>
  <c r="AK15" i="1" s="1"/>
  <c r="Z23" i="1"/>
  <c r="AH23" i="1" s="1"/>
  <c r="AC57" i="1"/>
  <c r="AK57" i="1" s="1"/>
  <c r="AC47" i="1"/>
  <c r="AK47" i="1" s="1"/>
  <c r="W34" i="1"/>
  <c r="AG28" i="1"/>
  <c r="AO28" i="1" s="1"/>
  <c r="Z20" i="1"/>
  <c r="AH20" i="1" s="1"/>
  <c r="AB60" i="1"/>
  <c r="AJ60" i="1" s="1"/>
  <c r="Z54" i="1"/>
  <c r="AH54" i="1" s="1"/>
  <c r="AB58" i="1"/>
  <c r="AJ58" i="1" s="1"/>
  <c r="AC48" i="1"/>
  <c r="AK48" i="1" s="1"/>
  <c r="AD60" i="1"/>
  <c r="AL60" i="1" s="1"/>
  <c r="AF50" i="1"/>
  <c r="AN50" i="1" s="1"/>
  <c r="AF28" i="1"/>
  <c r="AN28" i="1" s="1"/>
  <c r="Z28" i="1"/>
  <c r="AH28" i="1" s="1"/>
  <c r="AC43" i="1"/>
  <c r="AK43" i="1" s="1"/>
  <c r="AC50" i="1"/>
  <c r="AK50" i="1" s="1"/>
  <c r="U79" i="1"/>
  <c r="U78" i="1"/>
  <c r="AC75" i="1"/>
  <c r="Z52" i="1"/>
  <c r="AH52" i="1" s="1"/>
  <c r="Z76" i="1"/>
  <c r="AH76" i="1" s="1"/>
  <c r="Z50" i="1"/>
  <c r="AH50" i="1" s="1"/>
  <c r="AF41" i="1"/>
  <c r="AN41" i="1" s="1"/>
  <c r="AE15" i="1"/>
  <c r="AM15" i="1" s="1"/>
  <c r="AG30" i="1"/>
  <c r="AO30" i="1" s="1"/>
  <c r="AB30" i="1"/>
  <c r="AJ30" i="1" s="1"/>
  <c r="AA55" i="1"/>
  <c r="AI55" i="1" s="1"/>
  <c r="AD55" i="1"/>
  <c r="AL55" i="1" s="1"/>
  <c r="S34" i="1"/>
  <c r="S33" i="1"/>
  <c r="AA10" i="1"/>
  <c r="AB44" i="1"/>
  <c r="AJ44" i="1" s="1"/>
  <c r="AA12" i="1"/>
  <c r="AI12" i="1" s="1"/>
  <c r="AC12" i="1"/>
  <c r="AK12" i="1" s="1"/>
  <c r="AA54" i="1"/>
  <c r="AI54" i="1" s="1"/>
  <c r="AA14" i="1"/>
  <c r="AI14" i="1" s="1"/>
  <c r="AE12" i="1"/>
  <c r="AM12" i="1" s="1"/>
  <c r="Z44" i="1"/>
  <c r="AH44" i="1" s="1"/>
  <c r="Z24" i="1"/>
  <c r="AH24" i="1" s="1"/>
  <c r="AC40" i="1"/>
  <c r="AK40" i="1" s="1"/>
  <c r="AD53" i="1"/>
  <c r="AL53" i="1" s="1"/>
  <c r="R34" i="1"/>
  <c r="Z10" i="1"/>
  <c r="R33" i="1"/>
  <c r="AE59" i="1"/>
  <c r="AM59" i="1" s="1"/>
  <c r="AG11" i="1"/>
  <c r="AO11" i="1" s="1"/>
  <c r="AD17" i="1"/>
  <c r="AL17" i="1" s="1"/>
  <c r="AF42" i="1"/>
  <c r="AN42" i="1" s="1"/>
  <c r="AA28" i="1"/>
  <c r="AI28" i="1" s="1"/>
  <c r="AG27" i="1"/>
  <c r="AO27" i="1" s="1"/>
  <c r="AC76" i="1"/>
  <c r="AK76" i="1" s="1"/>
  <c r="AK67" i="1"/>
  <c r="W71" i="1"/>
  <c r="AF67" i="1"/>
  <c r="T34" i="1"/>
  <c r="T33" i="1"/>
  <c r="AB10" i="1"/>
  <c r="AG50" i="1"/>
  <c r="AO50" i="1" s="1"/>
  <c r="AG18" i="1"/>
  <c r="AO18" i="1" s="1"/>
  <c r="AB52" i="1"/>
  <c r="AJ52" i="1" s="1"/>
  <c r="AC29" i="1"/>
  <c r="AK29" i="1" s="1"/>
  <c r="Z29" i="1"/>
  <c r="AH29" i="1" s="1"/>
  <c r="Z11" i="1"/>
  <c r="AH11" i="1" s="1"/>
  <c r="AC31" i="1"/>
  <c r="AK31" i="1" s="1"/>
  <c r="AC41" i="1"/>
  <c r="AK41" i="1" s="1"/>
  <c r="AA32" i="1"/>
  <c r="AI32" i="1" s="1"/>
  <c r="AC45" i="1"/>
  <c r="AK45" i="1" s="1"/>
  <c r="AG21" i="1"/>
  <c r="AO21" i="1" s="1"/>
  <c r="AD27" i="1"/>
  <c r="AL27" i="1" s="1"/>
  <c r="AF43" i="1"/>
  <c r="AN43" i="1" s="1"/>
  <c r="Z30" i="1"/>
  <c r="AH30" i="1" s="1"/>
  <c r="AG49" i="1"/>
  <c r="AO49" i="1" s="1"/>
  <c r="AA13" i="1"/>
  <c r="AI13" i="1" s="1"/>
  <c r="Z40" i="1"/>
  <c r="AH40" i="1" s="1"/>
  <c r="AD14" i="1"/>
  <c r="AL14" i="1" s="1"/>
  <c r="AD28" i="1"/>
  <c r="AL28" i="1" s="1"/>
  <c r="Z13" i="1"/>
  <c r="AH13" i="1" s="1"/>
  <c r="AA44" i="1"/>
  <c r="AI44" i="1" s="1"/>
  <c r="AD43" i="1"/>
  <c r="AL43" i="1" s="1"/>
  <c r="AC44" i="1"/>
  <c r="AK44" i="1" s="1"/>
  <c r="AD56" i="1"/>
  <c r="AL56" i="1" s="1"/>
  <c r="AD18" i="1"/>
  <c r="AL18" i="1" s="1"/>
  <c r="Z46" i="1"/>
  <c r="AH46" i="1" s="1"/>
  <c r="Z55" i="1"/>
  <c r="AH55" i="1" s="1"/>
  <c r="AF44" i="1"/>
  <c r="AN44" i="1" s="1"/>
  <c r="AA46" i="1"/>
  <c r="AI46" i="1" s="1"/>
  <c r="AE30" i="1"/>
  <c r="AM30" i="1" s="1"/>
  <c r="AG56" i="1"/>
  <c r="AO56" i="1" s="1"/>
  <c r="AF11" i="1"/>
  <c r="AN11" i="1" s="1"/>
  <c r="Z19" i="1"/>
  <c r="AH19" i="1" s="1"/>
  <c r="AF27" i="1"/>
  <c r="AN27" i="1" s="1"/>
  <c r="AG47" i="1"/>
  <c r="AO47" i="1" s="1"/>
  <c r="Z45" i="1"/>
  <c r="AH45" i="1" s="1"/>
  <c r="AC58" i="1"/>
  <c r="AK58" i="1" s="1"/>
  <c r="AE32" i="1"/>
  <c r="AM32" i="1" s="1"/>
  <c r="AF45" i="1"/>
  <c r="AN45" i="1" s="1"/>
  <c r="AD12" i="1"/>
  <c r="AL12" i="1" s="1"/>
  <c r="AC14" i="1"/>
  <c r="AK14" i="1" s="1"/>
  <c r="AD21" i="1"/>
  <c r="AL21" i="1" s="1"/>
  <c r="AD20" i="1"/>
  <c r="AL20" i="1" s="1"/>
  <c r="AA30" i="1"/>
  <c r="AI30" i="1" s="1"/>
  <c r="AG58" i="1"/>
  <c r="AO58" i="1" s="1"/>
  <c r="AG29" i="1"/>
  <c r="AO29" i="1" s="1"/>
  <c r="AB16" i="1"/>
  <c r="AJ16" i="1" s="1"/>
  <c r="AB40" i="1"/>
  <c r="AJ40" i="1" s="1"/>
  <c r="AE46" i="1"/>
  <c r="AM46" i="1" s="1"/>
  <c r="AE17" i="1"/>
  <c r="AM17" i="1" s="1"/>
  <c r="AG44" i="1"/>
  <c r="AO44" i="1" s="1"/>
  <c r="AA41" i="1"/>
  <c r="AI41" i="1" s="1"/>
  <c r="AG23" i="1"/>
  <c r="AO23" i="1" s="1"/>
  <c r="AB26" i="1"/>
  <c r="AJ26" i="1" s="1"/>
  <c r="AE43" i="1"/>
  <c r="AM43" i="1" s="1"/>
  <c r="AB50" i="1"/>
  <c r="AJ50" i="1" s="1"/>
  <c r="AF58" i="1"/>
  <c r="AN58" i="1" s="1"/>
  <c r="AA77" i="1"/>
  <c r="AI77" i="1" s="1"/>
  <c r="Z39" i="1"/>
  <c r="AM67" i="1"/>
  <c r="AG25" i="1"/>
  <c r="AO25" i="1" s="1"/>
  <c r="AA58" i="1"/>
  <c r="AI58" i="1" s="1"/>
  <c r="AC60" i="1"/>
  <c r="AK60" i="1" s="1"/>
  <c r="AE53" i="1"/>
  <c r="AM53" i="1" s="1"/>
  <c r="AA47" i="1"/>
  <c r="AI47" i="1" s="1"/>
  <c r="AB46" i="1"/>
  <c r="AJ46" i="1" s="1"/>
  <c r="AA60" i="1"/>
  <c r="AI60" i="1" s="1"/>
  <c r="AF55" i="1"/>
  <c r="AN55" i="1" s="1"/>
  <c r="AC49" i="1"/>
  <c r="AK49" i="1" s="1"/>
  <c r="AC17" i="1"/>
  <c r="AK17" i="1" s="1"/>
  <c r="Z26" i="1"/>
  <c r="AH26" i="1" s="1"/>
  <c r="AF12" i="1"/>
  <c r="AN12" i="1" s="1"/>
  <c r="AF29" i="1"/>
  <c r="AN29" i="1" s="1"/>
  <c r="AB56" i="1"/>
  <c r="AJ56" i="1" s="1"/>
  <c r="AC54" i="1"/>
  <c r="AK54" i="1" s="1"/>
  <c r="AG39" i="1"/>
  <c r="Z31" i="1"/>
  <c r="AH31" i="1" s="1"/>
  <c r="AG51" i="1"/>
  <c r="AO51" i="1" s="1"/>
  <c r="AG26" i="1"/>
  <c r="AO26" i="1" s="1"/>
  <c r="AE47" i="1"/>
  <c r="AM47" i="1" s="1"/>
  <c r="AA21" i="1"/>
  <c r="AI21" i="1" s="1"/>
  <c r="AF57" i="1"/>
  <c r="AN57" i="1" s="1"/>
  <c r="AD54" i="1"/>
  <c r="AL54" i="1" s="1"/>
  <c r="AB47" i="1"/>
  <c r="AJ47" i="1" s="1"/>
  <c r="AC30" i="1"/>
  <c r="AK30" i="1" s="1"/>
  <c r="Z27" i="1"/>
  <c r="AH27" i="1" s="1"/>
  <c r="AC22" i="1"/>
  <c r="AK22" i="1" s="1"/>
  <c r="AD30" i="1"/>
  <c r="AL30" i="1" s="1"/>
  <c r="AF30" i="1"/>
  <c r="AN30" i="1" s="1"/>
  <c r="AG45" i="1"/>
  <c r="AO45" i="1" s="1"/>
  <c r="AB32" i="1"/>
  <c r="AJ32" i="1" s="1"/>
  <c r="AG20" i="1"/>
  <c r="AO20" i="1" s="1"/>
  <c r="Z25" i="1"/>
  <c r="AH25" i="1" s="1"/>
  <c r="Z53" i="1"/>
  <c r="AH53" i="1" s="1"/>
  <c r="Z14" i="1"/>
  <c r="AH14" i="1" s="1"/>
  <c r="AE21" i="1"/>
  <c r="AM21" i="1" s="1"/>
  <c r="AG57" i="1"/>
  <c r="AO57" i="1" s="1"/>
  <c r="AA45" i="1"/>
  <c r="AI45" i="1" s="1"/>
  <c r="AA18" i="1"/>
  <c r="AI18" i="1" s="1"/>
  <c r="Z51" i="1"/>
  <c r="AH51" i="1" s="1"/>
  <c r="W62" i="1"/>
  <c r="W61" i="1"/>
  <c r="AE39" i="1"/>
  <c r="AN75" i="1"/>
  <c r="AG68" i="1"/>
  <c r="AO68" i="1" s="1"/>
  <c r="R61" i="1"/>
  <c r="Z16" i="1"/>
  <c r="AH16" i="1" s="1"/>
  <c r="S71" i="1" l="1"/>
  <c r="AG67" i="1"/>
  <c r="Y70" i="1"/>
  <c r="AB71" i="1"/>
  <c r="Y71" i="1"/>
  <c r="AA67" i="1"/>
  <c r="AI67" i="1" s="1"/>
  <c r="S70" i="1"/>
  <c r="R78" i="1"/>
  <c r="AD69" i="1"/>
  <c r="AL69" i="1" s="1"/>
  <c r="Z68" i="1"/>
  <c r="AH68" i="1" s="1"/>
  <c r="AP12" i="1"/>
  <c r="R71" i="1"/>
  <c r="AE70" i="1"/>
  <c r="AE71" i="1"/>
  <c r="R70" i="1"/>
  <c r="AG76" i="1"/>
  <c r="AO76" i="1" s="1"/>
  <c r="V78" i="1"/>
  <c r="V79" i="1"/>
  <c r="AD77" i="1"/>
  <c r="AL77" i="1" s="1"/>
  <c r="AB70" i="1"/>
  <c r="AQ58" i="1"/>
  <c r="AD76" i="1"/>
  <c r="AL76" i="1" s="1"/>
  <c r="AD75" i="1"/>
  <c r="T79" i="1"/>
  <c r="T78" i="1"/>
  <c r="AB75" i="1"/>
  <c r="AE79" i="1"/>
  <c r="AP68" i="1"/>
  <c r="V71" i="1"/>
  <c r="V70" i="1"/>
  <c r="AD67" i="1"/>
  <c r="AF78" i="1"/>
  <c r="AF79" i="1"/>
  <c r="AD68" i="1"/>
  <c r="AL68" i="1" s="1"/>
  <c r="AE78" i="1"/>
  <c r="AQ21" i="1"/>
  <c r="AA70" i="1"/>
  <c r="AC70" i="1"/>
  <c r="AB76" i="1"/>
  <c r="AJ76" i="1" s="1"/>
  <c r="AP76" i="1" s="1"/>
  <c r="AC71" i="1"/>
  <c r="AG77" i="1"/>
  <c r="AO77" i="1" s="1"/>
  <c r="AB77" i="1"/>
  <c r="AJ77" i="1" s="1"/>
  <c r="AP77" i="1" s="1"/>
  <c r="Z69" i="1"/>
  <c r="AP32" i="1"/>
  <c r="AQ12" i="1"/>
  <c r="AQ47" i="1"/>
  <c r="R79" i="1"/>
  <c r="Y78" i="1"/>
  <c r="AG75" i="1"/>
  <c r="Y79" i="1"/>
  <c r="AP58" i="1"/>
  <c r="X70" i="1"/>
  <c r="X71" i="1"/>
  <c r="AQ42" i="1"/>
  <c r="AB34" i="1"/>
  <c r="AB33" i="1"/>
  <c r="AJ10" i="1"/>
  <c r="AD62" i="1"/>
  <c r="AQ53" i="1"/>
  <c r="AP53" i="1"/>
  <c r="AP26" i="1"/>
  <c r="AQ26" i="1"/>
  <c r="AK71" i="1"/>
  <c r="AK70" i="1"/>
  <c r="AA34" i="1"/>
  <c r="AA33" i="1"/>
  <c r="AI10" i="1"/>
  <c r="AP18" i="1"/>
  <c r="AQ18" i="1"/>
  <c r="AQ57" i="1"/>
  <c r="AP57" i="1"/>
  <c r="AQ43" i="1"/>
  <c r="AP43" i="1"/>
  <c r="AO10" i="1"/>
  <c r="AG34" i="1"/>
  <c r="AG33" i="1"/>
  <c r="AH75" i="1"/>
  <c r="Z79" i="1"/>
  <c r="Z78" i="1"/>
  <c r="AQ60" i="1"/>
  <c r="AP60" i="1"/>
  <c r="AQ48" i="1"/>
  <c r="AP48" i="1"/>
  <c r="AB62" i="1"/>
  <c r="AQ30" i="1"/>
  <c r="AP30" i="1"/>
  <c r="AQ51" i="1"/>
  <c r="AP51" i="1"/>
  <c r="AP31" i="1"/>
  <c r="AQ31" i="1"/>
  <c r="AP42" i="1"/>
  <c r="Z62" i="1"/>
  <c r="Z61" i="1"/>
  <c r="AH39" i="1"/>
  <c r="AP45" i="1"/>
  <c r="AQ45" i="1"/>
  <c r="AQ13" i="1"/>
  <c r="AP13" i="1"/>
  <c r="AQ29" i="1"/>
  <c r="AP29" i="1"/>
  <c r="AF71" i="1"/>
  <c r="AF70" i="1"/>
  <c r="AN67" i="1"/>
  <c r="AQ49" i="1"/>
  <c r="AP49" i="1"/>
  <c r="AA62" i="1"/>
  <c r="AA61" i="1"/>
  <c r="AI39" i="1"/>
  <c r="AG71" i="1"/>
  <c r="AG70" i="1"/>
  <c r="AO67" i="1"/>
  <c r="AC34" i="1"/>
  <c r="AC33" i="1"/>
  <c r="AK10" i="1"/>
  <c r="AQ17" i="1"/>
  <c r="AP17" i="1"/>
  <c r="AB61" i="1"/>
  <c r="AE62" i="1"/>
  <c r="AE61" i="1"/>
  <c r="AM39" i="1"/>
  <c r="AQ25" i="1"/>
  <c r="AP25" i="1"/>
  <c r="Z34" i="1"/>
  <c r="AH10" i="1"/>
  <c r="Z33" i="1"/>
  <c r="AQ20" i="1"/>
  <c r="AP20" i="1"/>
  <c r="AC62" i="1"/>
  <c r="AC61" i="1"/>
  <c r="AK39" i="1"/>
  <c r="AG61" i="1"/>
  <c r="AG62" i="1"/>
  <c r="AO39" i="1"/>
  <c r="AQ55" i="1"/>
  <c r="AP55" i="1"/>
  <c r="AQ52" i="1"/>
  <c r="AP52" i="1"/>
  <c r="AP41" i="1"/>
  <c r="AQ41" i="1"/>
  <c r="AF33" i="1"/>
  <c r="AN10" i="1"/>
  <c r="AF34" i="1"/>
  <c r="AQ56" i="1"/>
  <c r="AP56" i="1"/>
  <c r="AQ32" i="1"/>
  <c r="AP21" i="1"/>
  <c r="AQ54" i="1"/>
  <c r="AP54" i="1"/>
  <c r="AP50" i="1"/>
  <c r="AQ50" i="1"/>
  <c r="AJ61" i="1"/>
  <c r="AJ62" i="1"/>
  <c r="AN79" i="1"/>
  <c r="AN78" i="1"/>
  <c r="AQ46" i="1"/>
  <c r="AP46" i="1"/>
  <c r="AC79" i="1"/>
  <c r="AC78" i="1"/>
  <c r="AK75" i="1"/>
  <c r="AP15" i="1"/>
  <c r="AQ15" i="1"/>
  <c r="AQ59" i="1"/>
  <c r="AP59" i="1"/>
  <c r="AJ71" i="1"/>
  <c r="AJ70" i="1"/>
  <c r="AD33" i="1"/>
  <c r="AD34" i="1"/>
  <c r="AL10" i="1"/>
  <c r="AP27" i="1"/>
  <c r="AQ27" i="1"/>
  <c r="AP11" i="1"/>
  <c r="AQ11" i="1"/>
  <c r="AP19" i="1"/>
  <c r="AQ19" i="1"/>
  <c r="AP40" i="1"/>
  <c r="AQ40" i="1"/>
  <c r="AQ24" i="1"/>
  <c r="AP24" i="1"/>
  <c r="AM79" i="1"/>
  <c r="AM78" i="1"/>
  <c r="AL62" i="1"/>
  <c r="AL61" i="1"/>
  <c r="AP22" i="1"/>
  <c r="AQ22" i="1"/>
  <c r="AP47" i="1"/>
  <c r="AP14" i="1"/>
  <c r="AQ14" i="1"/>
  <c r="AQ16" i="1"/>
  <c r="AP16" i="1"/>
  <c r="AM71" i="1"/>
  <c r="AM70" i="1"/>
  <c r="AQ28" i="1"/>
  <c r="AP28" i="1"/>
  <c r="AP44" i="1"/>
  <c r="AQ44" i="1"/>
  <c r="AP23" i="1"/>
  <c r="AQ23" i="1"/>
  <c r="AI71" i="1"/>
  <c r="AI70" i="1"/>
  <c r="AF62" i="1"/>
  <c r="AF61" i="1"/>
  <c r="AN39" i="1"/>
  <c r="AE34" i="1"/>
  <c r="AE33" i="1"/>
  <c r="AM10" i="1"/>
  <c r="AD61" i="1"/>
  <c r="AI75" i="1"/>
  <c r="AA79" i="1"/>
  <c r="AA78" i="1"/>
  <c r="AA71" i="1" l="1"/>
  <c r="AL75" i="1"/>
  <c r="AD79" i="1"/>
  <c r="AD78" i="1"/>
  <c r="AH69" i="1"/>
  <c r="Z71" i="1"/>
  <c r="Z70" i="1"/>
  <c r="AJ75" i="1"/>
  <c r="AB79" i="1"/>
  <c r="AB78" i="1"/>
  <c r="AD71" i="1"/>
  <c r="AD70" i="1"/>
  <c r="AL67" i="1"/>
  <c r="AP67" i="1" s="1"/>
  <c r="AG79" i="1"/>
  <c r="AG78" i="1"/>
  <c r="AO75" i="1"/>
  <c r="AI34" i="1"/>
  <c r="AI33" i="1"/>
  <c r="AN33" i="1"/>
  <c r="AN34" i="1"/>
  <c r="AO34" i="1"/>
  <c r="AO33" i="1"/>
  <c r="AO71" i="1"/>
  <c r="AO70" i="1"/>
  <c r="AK34" i="1"/>
  <c r="AK33" i="1"/>
  <c r="AN71" i="1"/>
  <c r="AN70" i="1"/>
  <c r="AK62" i="1"/>
  <c r="AK61" i="1"/>
  <c r="AM62" i="1"/>
  <c r="AM61" i="1"/>
  <c r="AO61" i="1"/>
  <c r="AO62" i="1"/>
  <c r="AH62" i="1"/>
  <c r="AH61" i="1"/>
  <c r="AQ39" i="1"/>
  <c r="AP39" i="1"/>
  <c r="AJ34" i="1"/>
  <c r="AJ33" i="1"/>
  <c r="AL33" i="1"/>
  <c r="AL34" i="1"/>
  <c r="AH34" i="1"/>
  <c r="AP10" i="1"/>
  <c r="AH33" i="1"/>
  <c r="AI62" i="1"/>
  <c r="AI61" i="1"/>
  <c r="AP75" i="1"/>
  <c r="AH79" i="1"/>
  <c r="AH78" i="1"/>
  <c r="AN62" i="1"/>
  <c r="AN61" i="1"/>
  <c r="AI79" i="1"/>
  <c r="AI78" i="1"/>
  <c r="AM34" i="1"/>
  <c r="AM33" i="1"/>
  <c r="AK79" i="1"/>
  <c r="AK78" i="1"/>
  <c r="AL79" i="1" l="1"/>
  <c r="AL78" i="1"/>
  <c r="AJ79" i="1"/>
  <c r="AJ78" i="1"/>
  <c r="AL71" i="1"/>
  <c r="AL70" i="1"/>
  <c r="AH70" i="1"/>
  <c r="AP69" i="1"/>
  <c r="AH71" i="1"/>
  <c r="AO78" i="1"/>
  <c r="AO79" i="1"/>
  <c r="AP34" i="1"/>
  <c r="AP33" i="1"/>
  <c r="AP62" i="1"/>
  <c r="AP61" i="1"/>
</calcChain>
</file>

<file path=xl/sharedStrings.xml><?xml version="1.0" encoding="utf-8"?>
<sst xmlns="http://schemas.openxmlformats.org/spreadsheetml/2006/main" count="269" uniqueCount="90">
  <si>
    <t>Table 1</t>
  </si>
  <si>
    <t>Raw data</t>
  </si>
  <si>
    <r>
      <t>Yi=log</t>
    </r>
    <r>
      <rPr>
        <b/>
        <vertAlign val="subscript"/>
        <sz val="11"/>
        <color theme="1"/>
        <rFont val="Calibri"/>
        <family val="2"/>
        <scheme val="minor"/>
      </rPr>
      <t>2</t>
    </r>
    <r>
      <rPr>
        <b/>
        <sz val="11"/>
        <color theme="1"/>
        <rFont val="Calibri"/>
        <family val="2"/>
        <scheme val="minor"/>
      </rPr>
      <t>(Xi/X</t>
    </r>
    <r>
      <rPr>
        <b/>
        <vertAlign val="subscript"/>
        <sz val="11"/>
        <color theme="1"/>
        <rFont val="Calibri"/>
        <family val="2"/>
        <scheme val="minor"/>
      </rPr>
      <t>0</t>
    </r>
    <r>
      <rPr>
        <b/>
        <sz val="11"/>
        <color theme="1"/>
        <rFont val="Calibri"/>
        <family val="2"/>
        <scheme val="minor"/>
      </rPr>
      <t>A)</t>
    </r>
  </si>
  <si>
    <t>Zi = (Yi-mean)/standard deviation</t>
  </si>
  <si>
    <t>ai = (Zi-Z0 mean group A)</t>
  </si>
  <si>
    <t>ai = ABS(Zi-Z0 mean group A)</t>
  </si>
  <si>
    <r>
      <t xml:space="preserve">IBRv2i = </t>
    </r>
    <r>
      <rPr>
        <b/>
        <sz val="11"/>
        <color theme="1"/>
        <rFont val="Calibri"/>
        <family val="2"/>
      </rPr>
      <t>∑ai</t>
    </r>
  </si>
  <si>
    <t>Amostra</t>
  </si>
  <si>
    <t>EROD</t>
  </si>
  <si>
    <t>GSTmic</t>
  </si>
  <si>
    <t>CYP2AU1</t>
  </si>
  <si>
    <t>SULT</t>
  </si>
  <si>
    <t>GSTm</t>
  </si>
  <si>
    <t>IBRv2i</t>
  </si>
  <si>
    <t>Weight *2</t>
  </si>
  <si>
    <t>IBRi</t>
  </si>
  <si>
    <t>Cb24 - PCT1</t>
  </si>
  <si>
    <t>Cb24 - PCT2</t>
  </si>
  <si>
    <t>Cb24 - PCT3</t>
  </si>
  <si>
    <t>Cb24 - PCT5</t>
  </si>
  <si>
    <t>Cb24 - PCT7</t>
  </si>
  <si>
    <t>Cb24 - PCT8</t>
  </si>
  <si>
    <t>Cb24 - PCT9</t>
  </si>
  <si>
    <t>Cb24 - PCT10</t>
  </si>
  <si>
    <t>Cb24 - P50-1</t>
  </si>
  <si>
    <t>Cb24 - P50-2</t>
  </si>
  <si>
    <t>Cb24 - P50-3</t>
  </si>
  <si>
    <t>Cb24 - P50-6</t>
  </si>
  <si>
    <t>Cb24 - P50-7</t>
  </si>
  <si>
    <t>Cb24 - P50-8</t>
  </si>
  <si>
    <t>Cb24 - P50-9</t>
  </si>
  <si>
    <t>Cb24 - P100-1</t>
  </si>
  <si>
    <t>Cb24 - P100-3</t>
  </si>
  <si>
    <t>Cb24 - P100-4</t>
  </si>
  <si>
    <t>Cb24 - P100-5</t>
  </si>
  <si>
    <t>Cb24 - P100-6</t>
  </si>
  <si>
    <t>Cb24 - P100-8</t>
  </si>
  <si>
    <t>Cb24 - P100-9</t>
  </si>
  <si>
    <t>Cb24 - P100-10</t>
  </si>
  <si>
    <t>média</t>
  </si>
  <si>
    <t>desvio padrão</t>
  </si>
  <si>
    <t>Table 2</t>
  </si>
  <si>
    <t>IBRV2i</t>
  </si>
  <si>
    <t>Cb96 - PCT1</t>
  </si>
  <si>
    <t>Cb96 - PCT2</t>
  </si>
  <si>
    <t>Cb96 - PCT5</t>
  </si>
  <si>
    <t>Cb96 - PCT6</t>
  </si>
  <si>
    <t>Cb96 - PCT8</t>
  </si>
  <si>
    <t>Cb96 - PCT9</t>
  </si>
  <si>
    <t>Cb96 - PCT10</t>
  </si>
  <si>
    <t>Cb96 - P50-1</t>
  </si>
  <si>
    <t>Cb96 - P50-2</t>
  </si>
  <si>
    <t>Cb96 - P50-3</t>
  </si>
  <si>
    <t>Cb96 - P50-5</t>
  </si>
  <si>
    <t>Cb96 - P50-6</t>
  </si>
  <si>
    <t>Cb96 - P50-7</t>
  </si>
  <si>
    <t>Cb96 - P50-8</t>
  </si>
  <si>
    <t>Cb96 - P50-9</t>
  </si>
  <si>
    <t>Cb96 - P100-1</t>
  </si>
  <si>
    <t>Cb96 - P100-2</t>
  </si>
  <si>
    <t>Cb96 - P100-3</t>
  </si>
  <si>
    <t>Cb96 - P100-5</t>
  </si>
  <si>
    <t>Cb96 - P100-6</t>
  </si>
  <si>
    <t>Cb96 - P100-7</t>
  </si>
  <si>
    <t>Cb96 - P100-9</t>
  </si>
  <si>
    <t>Table 3</t>
  </si>
  <si>
    <t>IBRv2 24h</t>
  </si>
  <si>
    <t>Cb24 - PCT</t>
  </si>
  <si>
    <t>Cb24 - P50</t>
  </si>
  <si>
    <t>Cb24 - P100</t>
  </si>
  <si>
    <t>desvio</t>
  </si>
  <si>
    <t>Table 4</t>
  </si>
  <si>
    <t>IBRv2 96h</t>
  </si>
  <si>
    <t>Cb96 - PCT</t>
  </si>
  <si>
    <t>Cb96 - P50</t>
  </si>
  <si>
    <t>Cb96 - P100</t>
  </si>
  <si>
    <r>
      <rPr>
        <b/>
        <sz val="10"/>
        <color theme="4" tint="-0.249977111117893"/>
        <rFont val="Source Sans Pro"/>
      </rPr>
      <t>Table 5</t>
    </r>
    <r>
      <rPr>
        <b/>
        <sz val="10"/>
        <color theme="1"/>
        <rFont val="Source Sans Pro"/>
      </rPr>
      <t xml:space="preserve"> Summary of IBR values 24h</t>
    </r>
  </si>
  <si>
    <t>category</t>
  </si>
  <si>
    <t>ibr.mean</t>
  </si>
  <si>
    <t>ibr.sd</t>
  </si>
  <si>
    <r>
      <rPr>
        <b/>
        <sz val="10"/>
        <color theme="4" tint="-0.249977111117893"/>
        <rFont val="Source Sans Pro"/>
      </rPr>
      <t>Table 6</t>
    </r>
    <r>
      <rPr>
        <b/>
        <sz val="10"/>
        <color theme="1"/>
        <rFont val="Source Sans Pro"/>
      </rPr>
      <t xml:space="preserve"> Summary of IBR values 96h</t>
    </r>
  </si>
  <si>
    <t>0.00</t>
  </si>
  <si>
    <t>6.10</t>
  </si>
  <si>
    <t>0.27</t>
  </si>
  <si>
    <t>4.88</t>
  </si>
  <si>
    <t>CYP2</t>
  </si>
  <si>
    <t>CYP356A</t>
  </si>
  <si>
    <t>CYP3475C1</t>
  </si>
  <si>
    <r>
      <t xml:space="preserve">Online Resource 2. </t>
    </r>
    <r>
      <rPr>
        <sz val="11"/>
        <color theme="1"/>
        <rFont val="Calibri"/>
        <family val="2"/>
        <scheme val="minor"/>
      </rPr>
      <t>Raw data from a previous study (Zacchi et al. 2019). Table 1 and Table 2 show the data set of eight biomarkers of oysters Crassostrea gasar exposed to 0.25</t>
    </r>
    <r>
      <rPr>
        <sz val="11"/>
        <color theme="1"/>
        <rFont val="Calibri"/>
        <family val="2"/>
      </rPr>
      <t>µ</t>
    </r>
    <r>
      <rPr>
        <sz val="7.7"/>
        <color theme="1"/>
        <rFont val="Calibri"/>
        <family val="2"/>
      </rPr>
      <t>M</t>
    </r>
    <r>
      <rPr>
        <sz val="11"/>
        <color theme="1"/>
        <rFont val="Calibri"/>
        <family val="2"/>
        <scheme val="minor"/>
      </rPr>
      <t xml:space="preserve"> (P50) and 0.50</t>
    </r>
    <r>
      <rPr>
        <sz val="11"/>
        <color theme="1"/>
        <rFont val="Calibri"/>
        <family val="2"/>
      </rPr>
      <t>µ</t>
    </r>
    <r>
      <rPr>
        <sz val="7.7"/>
        <color theme="1"/>
        <rFont val="Calibri"/>
        <family val="2"/>
      </rPr>
      <t>M</t>
    </r>
    <r>
      <rPr>
        <sz val="11"/>
        <color theme="1"/>
        <rFont val="Calibri"/>
        <family val="2"/>
        <scheme val="minor"/>
      </rPr>
      <t xml:space="preserve"> (P100)  of pyrene for 24 h (Cb24) and 96 h (Cb96), respectively. IBRv2i and Weighted IBRv2i were calculated in Table 1 and  Table 2. IBRi was calculated using CALculate IBR Interface (Calibri, https://liec-univ-lorraine.shinyapps.io/calibri/) and IBRv2 (Table 3 and 4) was calculated using the mean of each biomarker in each site, according to Sanchez et al (2013). IBR was also calculated with CALculate IBR Interface and the results are presented in Table 5 and Table 6. </t>
    </r>
  </si>
  <si>
    <r>
      <t xml:space="preserve">Integrated biomarker responses: a further improvement of IBR and IBRv2 indexes to preserve data variability in statistical analyses. </t>
    </r>
    <r>
      <rPr>
        <b/>
        <sz val="11"/>
        <color theme="1"/>
        <rFont val="Calibri"/>
        <family val="2"/>
        <scheme val="minor"/>
      </rPr>
      <t>Environmental Science and Pollution Research</t>
    </r>
    <r>
      <rPr>
        <sz val="11"/>
        <color theme="1"/>
        <rFont val="Calibri"/>
        <family val="2"/>
        <scheme val="minor"/>
      </rPr>
      <t>.
MATTOS, J.J</t>
    </r>
    <r>
      <rPr>
        <vertAlign val="superscript"/>
        <sz val="11"/>
        <color theme="1"/>
        <rFont val="Calibri"/>
        <family val="2"/>
        <scheme val="minor"/>
      </rPr>
      <t>1</t>
    </r>
    <r>
      <rPr>
        <sz val="11"/>
        <color theme="1"/>
        <rFont val="Calibri"/>
        <family val="2"/>
        <scheme val="minor"/>
      </rPr>
      <t>; SIEBERT, M.N</t>
    </r>
    <r>
      <rPr>
        <vertAlign val="superscript"/>
        <sz val="11"/>
        <color theme="1"/>
        <rFont val="Calibri"/>
        <family val="2"/>
        <scheme val="minor"/>
      </rPr>
      <t>2</t>
    </r>
    <r>
      <rPr>
        <sz val="11"/>
        <color theme="1"/>
        <rFont val="Calibri"/>
        <family val="2"/>
        <scheme val="minor"/>
      </rPr>
      <t>; BAINY, A.C.D</t>
    </r>
    <r>
      <rPr>
        <vertAlign val="superscript"/>
        <sz val="11"/>
        <color theme="1"/>
        <rFont val="Calibri"/>
        <family val="2"/>
        <scheme val="minor"/>
      </rPr>
      <t>3</t>
    </r>
    <r>
      <rPr>
        <sz val="11"/>
        <color theme="1"/>
        <rFont val="Calibri"/>
        <family val="2"/>
        <scheme val="minor"/>
      </rPr>
      <t xml:space="preserve">
1 AQUOS, Department of Aquaculture, Center of Agrarian Sciences, Federal University of Santa Catarina, Brazil. AQUOS, Servidão Caminho do Porto, Itacorubi, Florianópolis, Santa Catarina, 88.034-257, Brazil. E-mail:  jaco.mattos@ufsc.br.
2 Department of Language, Technology, Education and Science - DALTEC, Federal Institute of Santa Catarina, Campus Florianópolis, Florianópolis, Santa Catarina, 88.020-300, Brazil. E-mail: marilia.siebert@ifsc.edu.br
3 Laboratory of Biomarkers of Aquatic Contamination and Immunochemistry – LABCAI, Department of Biochemistry, Center of Biological Sciences, Federal University of Santa Catarina, Florianópolis, Santa Catarina, 88.037-000, Brazil. E-mail: afonso.bainy@ufsc.br.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</si>
</sst>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1" x14ac:knownFonts="1">
    <font>
      <sz val="11"/>
      <color theme="1"/>
      <name val="Calibri"/>
      <family val="2"/>
      <scheme val="minor"/>
    </font>
    <font>
      <b/>
      <sz val="11"/>
      <color theme="1"/>
      <name val="Calibri"/>
      <family val="2"/>
      <scheme val="minor"/>
    </font>
    <font>
      <sz val="11"/>
      <color theme="1"/>
      <name val="Calibri"/>
      <family val="2"/>
    </font>
    <font>
      <sz val="7.7"/>
      <color theme="1"/>
      <name val="Calibri"/>
      <family val="2"/>
    </font>
    <font>
      <b/>
      <sz val="11"/>
      <color theme="4" tint="-0.249977111117893"/>
      <name val="Calibri"/>
      <family val="2"/>
      <scheme val="minor"/>
    </font>
    <font>
      <b/>
      <sz val="11"/>
      <name val="Calibri"/>
      <family val="2"/>
      <scheme val="minor"/>
    </font>
    <font>
      <b/>
      <vertAlign val="subscript"/>
      <sz val="11"/>
      <color theme="1"/>
      <name val="Calibri"/>
      <family val="2"/>
      <scheme val="minor"/>
    </font>
    <font>
      <b/>
      <sz val="11"/>
      <color theme="1"/>
      <name val="Calibri"/>
      <family val="2"/>
    </font>
    <font>
      <b/>
      <sz val="11"/>
      <color theme="9" tint="-0.249977111117893"/>
      <name val="Calibri"/>
      <family val="2"/>
      <scheme val="minor"/>
    </font>
    <font>
      <sz val="10"/>
      <name val="Arial"/>
      <family val="2"/>
    </font>
    <font>
      <b/>
      <sz val="10"/>
      <name val="Calibri"/>
      <family val="2"/>
      <scheme val="minor"/>
    </font>
    <font>
      <sz val="10"/>
      <color theme="1"/>
      <name val="Arial"/>
      <family val="2"/>
    </font>
    <font>
      <b/>
      <sz val="10"/>
      <color theme="1"/>
      <name val="Calibri"/>
      <family val="2"/>
      <scheme val="minor"/>
    </font>
    <font>
      <b/>
      <sz val="10"/>
      <color theme="1"/>
      <name val="Source Sans Pro"/>
    </font>
    <font>
      <b/>
      <sz val="10"/>
      <color theme="4" tint="-0.249977111117893"/>
      <name val="Source Sans Pro"/>
    </font>
    <font>
      <sz val="10"/>
      <color theme="1"/>
      <name val="Calibri"/>
      <family val="2"/>
      <scheme val="minor"/>
    </font>
    <font>
      <b/>
      <sz val="10"/>
      <color theme="1"/>
      <name val="Source Sans Pro"/>
      <family val="2"/>
    </font>
    <font>
      <sz val="10"/>
      <color theme="1"/>
      <name val="Source Sans Pro"/>
      <family val="2"/>
    </font>
    <font>
      <sz val="10"/>
      <color rgb="FF333333"/>
      <name val="Source Sans Pro"/>
      <family val="2"/>
    </font>
    <font>
      <vertAlign val="superscript"/>
      <sz val="11"/>
      <color theme="1"/>
      <name val="Calibri"/>
      <family val="2"/>
      <scheme val="minor"/>
    </font>
    <font>
      <b/>
      <i/>
      <sz val="11"/>
      <color theme="1"/>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0" fontId="9" fillId="0" borderId="0"/>
    <xf numFmtId="0" fontId="9" fillId="0" borderId="0"/>
  </cellStyleXfs>
  <cellXfs count="83">
    <xf numFmtId="0" fontId="0" fillId="0" borderId="0" xfId="0"/>
    <xf numFmtId="0" fontId="4" fillId="0" borderId="1" xfId="0" applyFont="1" applyBorder="1" applyAlignment="1">
      <alignment horizontal="center"/>
    </xf>
    <xf numFmtId="0" fontId="1" fillId="0" borderId="1" xfId="0" applyFont="1" applyBorder="1" applyAlignment="1">
      <alignment horizontal="center"/>
    </xf>
    <xf numFmtId="0" fontId="1" fillId="0" borderId="1" xfId="0" applyFont="1" applyBorder="1"/>
    <xf numFmtId="0" fontId="1" fillId="0" borderId="0" xfId="0" applyFont="1"/>
    <xf numFmtId="0" fontId="8" fillId="0" borderId="1" xfId="0" applyFont="1" applyBorder="1" applyAlignment="1">
      <alignment horizontal="center"/>
    </xf>
    <xf numFmtId="0" fontId="10" fillId="0" borderId="1" xfId="1" applyFont="1" applyBorder="1" applyAlignment="1">
      <alignment horizontal="center"/>
    </xf>
    <xf numFmtId="164" fontId="9" fillId="0" borderId="1" xfId="2" applyNumberFormat="1" applyBorder="1" applyAlignment="1">
      <alignment horizontal="center"/>
    </xf>
    <xf numFmtId="2" fontId="0" fillId="0" borderId="1" xfId="0" applyNumberFormat="1" applyBorder="1" applyAlignment="1">
      <alignment horizontal="center"/>
    </xf>
    <xf numFmtId="2" fontId="9" fillId="0" borderId="1" xfId="2" applyNumberFormat="1" applyBorder="1" applyAlignment="1">
      <alignment horizontal="center"/>
    </xf>
    <xf numFmtId="0" fontId="10" fillId="2" borderId="1" xfId="1" applyFont="1" applyFill="1" applyBorder="1" applyAlignment="1">
      <alignment horizontal="center"/>
    </xf>
    <xf numFmtId="164" fontId="9" fillId="2" borderId="1" xfId="2" applyNumberFormat="1" applyFill="1" applyBorder="1" applyAlignment="1">
      <alignment horizontal="center"/>
    </xf>
    <xf numFmtId="2" fontId="0" fillId="2" borderId="1" xfId="0" applyNumberFormat="1" applyFill="1" applyBorder="1" applyAlignment="1">
      <alignment horizontal="center"/>
    </xf>
    <xf numFmtId="2" fontId="11" fillId="3" borderId="1" xfId="2" applyNumberFormat="1" applyFont="1" applyFill="1" applyBorder="1" applyAlignment="1">
      <alignment horizontal="center"/>
    </xf>
    <xf numFmtId="0" fontId="10" fillId="4" borderId="1" xfId="1" applyFont="1" applyFill="1" applyBorder="1" applyAlignment="1">
      <alignment horizontal="center"/>
    </xf>
    <xf numFmtId="164" fontId="9" fillId="4" borderId="1" xfId="2" applyNumberFormat="1" applyFill="1" applyBorder="1" applyAlignment="1">
      <alignment horizontal="center"/>
    </xf>
    <xf numFmtId="2" fontId="0" fillId="4" borderId="1" xfId="0" applyNumberFormat="1" applyFill="1" applyBorder="1" applyAlignment="1">
      <alignment horizontal="center"/>
    </xf>
    <xf numFmtId="2" fontId="9" fillId="4" borderId="1" xfId="2" applyNumberFormat="1" applyFill="1" applyBorder="1" applyAlignment="1">
      <alignment horizontal="center"/>
    </xf>
    <xf numFmtId="0" fontId="10" fillId="5" borderId="1" xfId="1" applyFont="1" applyFill="1" applyBorder="1" applyAlignment="1">
      <alignment horizontal="center"/>
    </xf>
    <xf numFmtId="164" fontId="9" fillId="5" borderId="1" xfId="2" applyNumberFormat="1" applyFill="1" applyBorder="1" applyAlignment="1">
      <alignment horizontal="center"/>
    </xf>
    <xf numFmtId="0" fontId="10" fillId="0" borderId="0" xfId="1" applyFont="1" applyAlignment="1">
      <alignment horizontal="center"/>
    </xf>
    <xf numFmtId="164" fontId="9" fillId="0" borderId="0" xfId="2" applyNumberFormat="1" applyAlignment="1">
      <alignment horizontal="center"/>
    </xf>
    <xf numFmtId="2" fontId="0" fillId="0" borderId="0" xfId="0" applyNumberFormat="1"/>
    <xf numFmtId="164" fontId="11" fillId="0" borderId="1" xfId="2" applyNumberFormat="1" applyFont="1" applyBorder="1" applyAlignment="1">
      <alignment horizontal="center"/>
    </xf>
    <xf numFmtId="2" fontId="11" fillId="0" borderId="1" xfId="2" applyNumberFormat="1" applyFont="1" applyBorder="1" applyAlignment="1">
      <alignment horizontal="center"/>
    </xf>
    <xf numFmtId="164" fontId="11" fillId="2" borderId="1" xfId="2" applyNumberFormat="1" applyFont="1" applyFill="1" applyBorder="1" applyAlignment="1">
      <alignment horizontal="center"/>
    </xf>
    <xf numFmtId="0" fontId="10" fillId="6" borderId="1" xfId="1" applyFont="1" applyFill="1" applyBorder="1" applyAlignment="1">
      <alignment horizontal="center"/>
    </xf>
    <xf numFmtId="164" fontId="11" fillId="6" borderId="1" xfId="2" applyNumberFormat="1" applyFont="1" applyFill="1" applyBorder="1" applyAlignment="1">
      <alignment horizontal="center"/>
    </xf>
    <xf numFmtId="2" fontId="0" fillId="6" borderId="1" xfId="0" applyNumberFormat="1" applyFill="1" applyBorder="1" applyAlignment="1">
      <alignment horizontal="center"/>
    </xf>
    <xf numFmtId="2" fontId="11" fillId="6" borderId="1" xfId="2" applyNumberFormat="1" applyFont="1" applyFill="1" applyBorder="1" applyAlignment="1">
      <alignment horizontal="center"/>
    </xf>
    <xf numFmtId="0" fontId="4" fillId="0" borderId="0" xfId="0" applyFont="1" applyAlignment="1">
      <alignment horizontal="center"/>
    </xf>
    <xf numFmtId="0" fontId="1" fillId="0" borderId="9" xfId="0" applyFont="1" applyBorder="1" applyAlignment="1">
      <alignment horizontal="center"/>
    </xf>
    <xf numFmtId="0" fontId="10" fillId="0" borderId="10" xfId="1" applyFont="1" applyBorder="1" applyAlignment="1">
      <alignment horizontal="center"/>
    </xf>
    <xf numFmtId="164" fontId="10" fillId="0" borderId="4" xfId="1" applyNumberFormat="1" applyFont="1" applyBorder="1" applyAlignment="1">
      <alignment horizontal="center"/>
    </xf>
    <xf numFmtId="2" fontId="10" fillId="0" borderId="1" xfId="1" applyNumberFormat="1" applyFont="1" applyBorder="1" applyAlignment="1">
      <alignment horizontal="center"/>
    </xf>
    <xf numFmtId="164" fontId="10" fillId="0" borderId="1" xfId="1" applyNumberFormat="1" applyFont="1" applyBorder="1" applyAlignment="1">
      <alignment horizontal="center"/>
    </xf>
    <xf numFmtId="164" fontId="10" fillId="0" borderId="11" xfId="1" applyNumberFormat="1" applyFont="1" applyBorder="1" applyAlignment="1">
      <alignment horizontal="center"/>
    </xf>
    <xf numFmtId="0" fontId="10" fillId="2" borderId="10" xfId="1" applyFont="1" applyFill="1" applyBorder="1" applyAlignment="1">
      <alignment horizontal="center"/>
    </xf>
    <xf numFmtId="164" fontId="0" fillId="2" borderId="4" xfId="0" applyNumberFormat="1" applyFill="1" applyBorder="1" applyAlignment="1">
      <alignment horizontal="center"/>
    </xf>
    <xf numFmtId="164" fontId="0" fillId="2" borderId="1" xfId="0" applyNumberFormat="1" applyFill="1" applyBorder="1" applyAlignment="1">
      <alignment horizontal="center"/>
    </xf>
    <xf numFmtId="164" fontId="0" fillId="2" borderId="11" xfId="0" applyNumberFormat="1" applyFill="1" applyBorder="1" applyAlignment="1">
      <alignment horizontal="center"/>
    </xf>
    <xf numFmtId="164" fontId="10" fillId="4" borderId="4" xfId="1" applyNumberFormat="1" applyFont="1" applyFill="1" applyBorder="1" applyAlignment="1">
      <alignment horizontal="center"/>
    </xf>
    <xf numFmtId="0" fontId="10" fillId="4" borderId="10" xfId="1" applyFont="1" applyFill="1" applyBorder="1" applyAlignment="1">
      <alignment horizontal="center"/>
    </xf>
    <xf numFmtId="164" fontId="0" fillId="6" borderId="4" xfId="0" applyNumberFormat="1" applyFill="1" applyBorder="1" applyAlignment="1">
      <alignment horizontal="center"/>
    </xf>
    <xf numFmtId="164" fontId="0" fillId="6" borderId="1" xfId="0" applyNumberFormat="1" applyFill="1" applyBorder="1" applyAlignment="1">
      <alignment horizontal="center"/>
    </xf>
    <xf numFmtId="164" fontId="0" fillId="6" borderId="11" xfId="0" applyNumberFormat="1" applyFill="1" applyBorder="1" applyAlignment="1">
      <alignment horizontal="center"/>
    </xf>
    <xf numFmtId="2" fontId="1" fillId="5" borderId="10" xfId="0" applyNumberFormat="1" applyFont="1" applyFill="1" applyBorder="1" applyAlignment="1">
      <alignment horizontal="center"/>
    </xf>
    <xf numFmtId="2" fontId="0" fillId="5" borderId="4" xfId="0" applyNumberFormat="1" applyFill="1" applyBorder="1" applyAlignment="1">
      <alignment horizontal="center"/>
    </xf>
    <xf numFmtId="2" fontId="1" fillId="5" borderId="12" xfId="0" applyNumberFormat="1" applyFont="1" applyFill="1" applyBorder="1" applyAlignment="1">
      <alignment horizontal="center"/>
    </xf>
    <xf numFmtId="2" fontId="0" fillId="5" borderId="13" xfId="0" applyNumberFormat="1" applyFill="1" applyBorder="1" applyAlignment="1">
      <alignment horizontal="center"/>
    </xf>
    <xf numFmtId="165" fontId="10" fillId="0" borderId="1" xfId="1" applyNumberFormat="1" applyFont="1" applyBorder="1" applyAlignment="1">
      <alignment horizontal="center"/>
    </xf>
    <xf numFmtId="165" fontId="0" fillId="2" borderId="1" xfId="0" applyNumberFormat="1" applyFill="1" applyBorder="1" applyAlignment="1">
      <alignment horizontal="center"/>
    </xf>
    <xf numFmtId="0" fontId="10" fillId="6" borderId="10" xfId="1" applyFont="1" applyFill="1" applyBorder="1" applyAlignment="1">
      <alignment horizontal="center"/>
    </xf>
    <xf numFmtId="165" fontId="0" fillId="6" borderId="1" xfId="0" applyNumberFormat="1" applyFill="1" applyBorder="1" applyAlignment="1">
      <alignment horizontal="center"/>
    </xf>
    <xf numFmtId="0" fontId="1" fillId="0" borderId="14" xfId="0" applyFont="1" applyBorder="1"/>
    <xf numFmtId="0" fontId="1" fillId="0" borderId="15" xfId="0" applyFont="1" applyBorder="1"/>
    <xf numFmtId="0" fontId="12" fillId="0" borderId="0" xfId="0" applyFont="1" applyAlignment="1">
      <alignment vertical="center"/>
    </xf>
    <xf numFmtId="0" fontId="13" fillId="0" borderId="0" xfId="0" applyFont="1" applyAlignment="1">
      <alignment vertical="center" wrapText="1"/>
    </xf>
    <xf numFmtId="0" fontId="12" fillId="0" borderId="0" xfId="0" applyFont="1" applyAlignment="1">
      <alignment horizontal="center" vertical="center"/>
    </xf>
    <xf numFmtId="0" fontId="15" fillId="0" borderId="0" xfId="0" applyFont="1" applyAlignment="1">
      <alignment horizontal="center" vertical="center"/>
    </xf>
    <xf numFmtId="0" fontId="16" fillId="0" borderId="1" xfId="0" applyFont="1" applyBorder="1" applyAlignment="1">
      <alignment horizontal="center" vertical="center" wrapText="1"/>
    </xf>
    <xf numFmtId="0" fontId="16" fillId="0" borderId="0" xfId="0" applyFont="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center" vertical="center" wrapText="1"/>
    </xf>
    <xf numFmtId="0" fontId="12" fillId="0" borderId="0" xfId="0" applyFont="1" applyAlignment="1">
      <alignment horizontal="center"/>
    </xf>
    <xf numFmtId="0" fontId="18" fillId="7" borderId="0" xfId="0" applyFont="1" applyFill="1" applyAlignment="1">
      <alignment horizontal="center" vertical="center" wrapText="1"/>
    </xf>
    <xf numFmtId="0" fontId="18" fillId="0" borderId="0" xfId="0" applyFont="1" applyAlignment="1">
      <alignment horizontal="center" vertical="center" wrapText="1"/>
    </xf>
    <xf numFmtId="2" fontId="11" fillId="2" borderId="1" xfId="2" applyNumberFormat="1" applyFont="1" applyFill="1" applyBorder="1" applyAlignment="1">
      <alignment horizontal="center"/>
    </xf>
    <xf numFmtId="0" fontId="20" fillId="0" borderId="1" xfId="0" applyFont="1" applyBorder="1" applyAlignment="1">
      <alignment horizontal="center"/>
    </xf>
    <xf numFmtId="0" fontId="0" fillId="0" borderId="0" xfId="0" applyAlignment="1">
      <alignment horizontal="justify" vertical="justify" wrapText="1"/>
    </xf>
    <xf numFmtId="0" fontId="1" fillId="0" borderId="0" xfId="0" applyFont="1" applyAlignment="1">
      <alignment horizontal="justify" wrapText="1"/>
    </xf>
    <xf numFmtId="0" fontId="1" fillId="0" borderId="8" xfId="0" applyFont="1" applyBorder="1" applyAlignment="1">
      <alignment horizontal="center"/>
    </xf>
    <xf numFmtId="0" fontId="13" fillId="0" borderId="1" xfId="0" applyFont="1" applyBorder="1" applyAlignment="1">
      <alignment horizontal="center" vertical="center" wrapText="1"/>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1"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cellXfs>
  <cellStyles count="3">
    <cellStyle name="Normal" xfId="0" builtinId="0"/>
    <cellStyle name="Normal 2" xfId="1" xr:uid="{E4D593F4-28B2-4446-AACA-35ABF66A7376}"/>
    <cellStyle name="Normal 2 2" xfId="2" xr:uid="{7F1BDAB6-4EFB-4A72-9451-E000851C93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4E506-27B7-46E4-9EA5-3CD51CD4597F}">
  <dimension ref="A1:AS92"/>
  <sheetViews>
    <sheetView tabSelected="1" view="pageBreakPreview" zoomScale="80" zoomScaleNormal="100" zoomScaleSheetLayoutView="80" workbookViewId="0">
      <selection activeCell="A2" sqref="A2:Y6"/>
    </sheetView>
  </sheetViews>
  <sheetFormatPr defaultRowHeight="15" x14ac:dyDescent="0.25"/>
  <cols>
    <col min="1" max="1" width="13.140625" bestFit="1" customWidth="1"/>
    <col min="8" max="8" width="10.85546875" bestFit="1" customWidth="1"/>
    <col min="15" max="15" width="10.42578125" bestFit="1" customWidth="1"/>
    <col min="24" max="24" width="11.5703125" bestFit="1" customWidth="1"/>
    <col min="32" max="32" width="11.5703125" bestFit="1" customWidth="1"/>
    <col min="40" max="40" width="11.5703125" bestFit="1" customWidth="1"/>
  </cols>
  <sheetData>
    <row r="1" spans="1:44" ht="145.5" customHeight="1" x14ac:dyDescent="0.25">
      <c r="A1" s="69" t="s">
        <v>89</v>
      </c>
      <c r="B1" s="69"/>
      <c r="C1" s="69"/>
      <c r="D1" s="69"/>
      <c r="E1" s="69"/>
      <c r="F1" s="69"/>
      <c r="G1" s="69"/>
      <c r="H1" s="69"/>
      <c r="I1" s="69"/>
      <c r="J1" s="69"/>
      <c r="K1" s="69"/>
      <c r="L1" s="69"/>
      <c r="M1" s="69"/>
      <c r="N1" s="69"/>
      <c r="O1" s="69"/>
      <c r="P1" s="69"/>
      <c r="Q1" s="69"/>
      <c r="R1" s="69"/>
      <c r="S1" s="69"/>
      <c r="T1" s="69"/>
      <c r="U1" s="69"/>
      <c r="V1" s="69"/>
    </row>
    <row r="2" spans="1:44" ht="15" customHeight="1" x14ac:dyDescent="0.25">
      <c r="A2" s="70" t="s">
        <v>88</v>
      </c>
      <c r="B2" s="70"/>
      <c r="C2" s="70"/>
      <c r="D2" s="70"/>
      <c r="E2" s="70"/>
      <c r="F2" s="70"/>
      <c r="G2" s="70"/>
      <c r="H2" s="70"/>
      <c r="I2" s="70"/>
      <c r="J2" s="70"/>
      <c r="K2" s="70"/>
      <c r="L2" s="70"/>
      <c r="M2" s="70"/>
      <c r="N2" s="70"/>
      <c r="O2" s="70"/>
      <c r="P2" s="70"/>
      <c r="Q2" s="70"/>
      <c r="R2" s="70"/>
      <c r="S2" s="70"/>
      <c r="T2" s="70"/>
      <c r="U2" s="70"/>
      <c r="V2" s="70"/>
      <c r="W2" s="70"/>
      <c r="X2" s="70"/>
      <c r="Y2" s="70"/>
    </row>
    <row r="3" spans="1:44" x14ac:dyDescent="0.25">
      <c r="A3" s="70"/>
      <c r="B3" s="70"/>
      <c r="C3" s="70"/>
      <c r="D3" s="70"/>
      <c r="E3" s="70"/>
      <c r="F3" s="70"/>
      <c r="G3" s="70"/>
      <c r="H3" s="70"/>
      <c r="I3" s="70"/>
      <c r="J3" s="70"/>
      <c r="K3" s="70"/>
      <c r="L3" s="70"/>
      <c r="M3" s="70"/>
      <c r="N3" s="70"/>
      <c r="O3" s="70"/>
      <c r="P3" s="70"/>
      <c r="Q3" s="70"/>
      <c r="R3" s="70"/>
      <c r="S3" s="70"/>
      <c r="T3" s="70"/>
      <c r="U3" s="70"/>
      <c r="V3" s="70"/>
      <c r="W3" s="70"/>
      <c r="X3" s="70"/>
      <c r="Y3" s="70"/>
    </row>
    <row r="4" spans="1:44" x14ac:dyDescent="0.25">
      <c r="A4" s="70"/>
      <c r="B4" s="70"/>
      <c r="C4" s="70"/>
      <c r="D4" s="70"/>
      <c r="E4" s="70"/>
      <c r="F4" s="70"/>
      <c r="G4" s="70"/>
      <c r="H4" s="70"/>
      <c r="I4" s="70"/>
      <c r="J4" s="70"/>
      <c r="K4" s="70"/>
      <c r="L4" s="70"/>
      <c r="M4" s="70"/>
      <c r="N4" s="70"/>
      <c r="O4" s="70"/>
      <c r="P4" s="70"/>
      <c r="Q4" s="70"/>
      <c r="R4" s="70"/>
      <c r="S4" s="70"/>
      <c r="T4" s="70"/>
      <c r="U4" s="70"/>
      <c r="V4" s="70"/>
      <c r="W4" s="70"/>
      <c r="X4" s="70"/>
      <c r="Y4" s="70"/>
    </row>
    <row r="5" spans="1:44" ht="33.75" customHeight="1" x14ac:dyDescent="0.25">
      <c r="A5" s="70"/>
      <c r="B5" s="70"/>
      <c r="C5" s="70"/>
      <c r="D5" s="70"/>
      <c r="E5" s="70"/>
      <c r="F5" s="70"/>
      <c r="G5" s="70"/>
      <c r="H5" s="70"/>
      <c r="I5" s="70"/>
      <c r="J5" s="70"/>
      <c r="K5" s="70"/>
      <c r="L5" s="70"/>
      <c r="M5" s="70"/>
      <c r="N5" s="70"/>
      <c r="O5" s="70"/>
      <c r="P5" s="70"/>
      <c r="Q5" s="70"/>
      <c r="R5" s="70"/>
      <c r="S5" s="70"/>
      <c r="T5" s="70"/>
      <c r="U5" s="70"/>
      <c r="V5" s="70"/>
      <c r="W5" s="70"/>
      <c r="X5" s="70"/>
      <c r="Y5" s="70"/>
    </row>
    <row r="6" spans="1:44" ht="15" hidden="1" customHeight="1" x14ac:dyDescent="0.25">
      <c r="A6" s="70"/>
      <c r="B6" s="70"/>
      <c r="C6" s="70"/>
      <c r="D6" s="70"/>
      <c r="E6" s="70"/>
      <c r="F6" s="70"/>
      <c r="G6" s="70"/>
      <c r="H6" s="70"/>
      <c r="I6" s="70"/>
      <c r="J6" s="70"/>
      <c r="K6" s="70"/>
      <c r="L6" s="70"/>
      <c r="M6" s="70"/>
      <c r="N6" s="70"/>
      <c r="O6" s="70"/>
      <c r="P6" s="70"/>
      <c r="Q6" s="70"/>
      <c r="R6" s="70"/>
      <c r="S6" s="70"/>
      <c r="T6" s="70"/>
      <c r="U6" s="70"/>
      <c r="V6" s="70"/>
      <c r="W6" s="70"/>
      <c r="X6" s="70"/>
      <c r="Y6" s="70"/>
    </row>
    <row r="8" spans="1:44" ht="18" x14ac:dyDescent="0.35">
      <c r="A8" s="1" t="s">
        <v>0</v>
      </c>
      <c r="B8" s="73" t="s">
        <v>1</v>
      </c>
      <c r="C8" s="74"/>
      <c r="D8" s="74"/>
      <c r="E8" s="74"/>
      <c r="F8" s="74"/>
      <c r="G8" s="74"/>
      <c r="H8" s="74"/>
      <c r="I8" s="75"/>
      <c r="J8" s="76" t="s">
        <v>2</v>
      </c>
      <c r="K8" s="77"/>
      <c r="L8" s="77"/>
      <c r="M8" s="77"/>
      <c r="N8" s="77"/>
      <c r="O8" s="77"/>
      <c r="P8" s="77"/>
      <c r="Q8" s="78"/>
      <c r="R8" s="79" t="s">
        <v>3</v>
      </c>
      <c r="S8" s="79"/>
      <c r="T8" s="79"/>
      <c r="U8" s="79"/>
      <c r="V8" s="79"/>
      <c r="W8" s="79"/>
      <c r="X8" s="79"/>
      <c r="Y8" s="79"/>
      <c r="Z8" s="79" t="s">
        <v>4</v>
      </c>
      <c r="AA8" s="79"/>
      <c r="AB8" s="79"/>
      <c r="AC8" s="79"/>
      <c r="AD8" s="79"/>
      <c r="AE8" s="79"/>
      <c r="AF8" s="79"/>
      <c r="AG8" s="79"/>
      <c r="AH8" s="79" t="s">
        <v>5</v>
      </c>
      <c r="AI8" s="79"/>
      <c r="AJ8" s="79"/>
      <c r="AK8" s="79"/>
      <c r="AL8" s="79"/>
      <c r="AM8" s="79"/>
      <c r="AN8" s="79"/>
      <c r="AO8" s="79"/>
      <c r="AP8" s="3" t="s">
        <v>6</v>
      </c>
      <c r="AQ8" s="4"/>
    </row>
    <row r="9" spans="1:44" x14ac:dyDescent="0.25">
      <c r="A9" s="2" t="s">
        <v>7</v>
      </c>
      <c r="B9" s="2" t="s">
        <v>8</v>
      </c>
      <c r="C9" s="2" t="s">
        <v>9</v>
      </c>
      <c r="D9" s="68" t="s">
        <v>10</v>
      </c>
      <c r="E9" s="68" t="s">
        <v>11</v>
      </c>
      <c r="F9" s="68" t="s">
        <v>12</v>
      </c>
      <c r="G9" s="68" t="s">
        <v>85</v>
      </c>
      <c r="H9" s="68" t="s">
        <v>87</v>
      </c>
      <c r="I9" s="68" t="s">
        <v>86</v>
      </c>
      <c r="J9" s="2" t="s">
        <v>8</v>
      </c>
      <c r="K9" s="2" t="s">
        <v>9</v>
      </c>
      <c r="L9" s="68" t="s">
        <v>10</v>
      </c>
      <c r="M9" s="68" t="s">
        <v>11</v>
      </c>
      <c r="N9" s="68" t="s">
        <v>12</v>
      </c>
      <c r="O9" s="68" t="s">
        <v>85</v>
      </c>
      <c r="P9" s="68" t="s">
        <v>87</v>
      </c>
      <c r="Q9" s="68" t="s">
        <v>86</v>
      </c>
      <c r="R9" s="2" t="s">
        <v>8</v>
      </c>
      <c r="S9" s="2" t="s">
        <v>9</v>
      </c>
      <c r="T9" s="68" t="s">
        <v>10</v>
      </c>
      <c r="U9" s="68" t="s">
        <v>11</v>
      </c>
      <c r="V9" s="68" t="s">
        <v>12</v>
      </c>
      <c r="W9" s="68" t="s">
        <v>85</v>
      </c>
      <c r="X9" s="68" t="s">
        <v>87</v>
      </c>
      <c r="Y9" s="68" t="s">
        <v>86</v>
      </c>
      <c r="Z9" s="2" t="s">
        <v>8</v>
      </c>
      <c r="AA9" s="2" t="s">
        <v>9</v>
      </c>
      <c r="AB9" s="68" t="s">
        <v>10</v>
      </c>
      <c r="AC9" s="68" t="s">
        <v>11</v>
      </c>
      <c r="AD9" s="68" t="s">
        <v>12</v>
      </c>
      <c r="AE9" s="68" t="s">
        <v>85</v>
      </c>
      <c r="AF9" s="68" t="s">
        <v>87</v>
      </c>
      <c r="AG9" s="68" t="s">
        <v>86</v>
      </c>
      <c r="AH9" s="2" t="s">
        <v>8</v>
      </c>
      <c r="AI9" s="2" t="s">
        <v>9</v>
      </c>
      <c r="AJ9" s="68" t="s">
        <v>10</v>
      </c>
      <c r="AK9" s="68" t="s">
        <v>11</v>
      </c>
      <c r="AL9" s="68" t="s">
        <v>12</v>
      </c>
      <c r="AM9" s="68" t="s">
        <v>85</v>
      </c>
      <c r="AN9" s="68" t="s">
        <v>87</v>
      </c>
      <c r="AO9" s="68" t="s">
        <v>86</v>
      </c>
      <c r="AP9" s="5" t="s">
        <v>13</v>
      </c>
      <c r="AQ9" s="5" t="s">
        <v>14</v>
      </c>
      <c r="AR9" s="5" t="s">
        <v>15</v>
      </c>
    </row>
    <row r="10" spans="1:44" x14ac:dyDescent="0.25">
      <c r="A10" s="6" t="s">
        <v>16</v>
      </c>
      <c r="B10" s="7">
        <v>131.30000000000001</v>
      </c>
      <c r="C10" s="8">
        <v>1.4999999999999999E-2</v>
      </c>
      <c r="D10" s="8">
        <v>0.99109050678736166</v>
      </c>
      <c r="E10" s="8">
        <v>0.90092730240216312</v>
      </c>
      <c r="F10" s="8">
        <v>1.3131586409306735</v>
      </c>
      <c r="G10" s="8">
        <v>0.70217607673755655</v>
      </c>
      <c r="H10" s="8">
        <v>1.3210427948525945</v>
      </c>
      <c r="I10" s="8">
        <v>0.50546903852832392</v>
      </c>
      <c r="J10" s="7">
        <f t="shared" ref="J10:Q25" si="0">LOG((B10/AVERAGE(B$10:B$17)),2)</f>
        <v>-1.1235265102945589</v>
      </c>
      <c r="K10" s="8">
        <f t="shared" si="0"/>
        <v>-0.64000386427911815</v>
      </c>
      <c r="L10" s="8">
        <f t="shared" si="0"/>
        <v>-3.3612302904980199E-2</v>
      </c>
      <c r="M10" s="8">
        <f t="shared" si="0"/>
        <v>-0.1720859708657245</v>
      </c>
      <c r="N10" s="8">
        <f t="shared" si="0"/>
        <v>0.26975664874167277</v>
      </c>
      <c r="O10" s="8">
        <f t="shared" si="0"/>
        <v>-0.5953006019590813</v>
      </c>
      <c r="P10" s="8">
        <f t="shared" si="0"/>
        <v>0.48034827796837859</v>
      </c>
      <c r="Q10" s="8">
        <f t="shared" si="0"/>
        <v>-0.90710700664034383</v>
      </c>
      <c r="R10" s="7">
        <f t="shared" ref="R10:Y32" si="1">(J10-J$33)/J$34</f>
        <v>-1.0301563928213648</v>
      </c>
      <c r="S10" s="8">
        <f t="shared" si="1"/>
        <v>-1.6537885468731999</v>
      </c>
      <c r="T10" s="8">
        <f t="shared" si="1"/>
        <v>-0.88467296182066213</v>
      </c>
      <c r="U10" s="8">
        <f t="shared" si="1"/>
        <v>-1.0574319184362519</v>
      </c>
      <c r="V10" s="8">
        <f t="shared" si="1"/>
        <v>-0.10070504264134281</v>
      </c>
      <c r="W10" s="8">
        <f t="shared" si="1"/>
        <v>-1.0387593016283343</v>
      </c>
      <c r="X10" s="8">
        <f t="shared" si="1"/>
        <v>0.33329272513097602</v>
      </c>
      <c r="Y10" s="8">
        <f t="shared" si="1"/>
        <v>-1.7289664825132305</v>
      </c>
      <c r="Z10" s="7">
        <f t="shared" ref="Z10:AG32" si="2">(R10-AVERAGE(R$10:R$17))</f>
        <v>-1.277889807965602</v>
      </c>
      <c r="AA10" s="8">
        <f t="shared" si="2"/>
        <v>-1.5276101330976155</v>
      </c>
      <c r="AB10" s="8">
        <f t="shared" si="2"/>
        <v>2.8252729714064007E-2</v>
      </c>
      <c r="AC10" s="8">
        <f t="shared" si="2"/>
        <v>-0.15245744120347471</v>
      </c>
      <c r="AD10" s="8">
        <f t="shared" si="2"/>
        <v>0.5168593068157229</v>
      </c>
      <c r="AE10" s="8">
        <f t="shared" si="2"/>
        <v>-0.38273144082004684</v>
      </c>
      <c r="AF10" s="8">
        <f t="shared" si="2"/>
        <v>0.95821658475155247</v>
      </c>
      <c r="AG10" s="8">
        <f t="shared" si="2"/>
        <v>-1.2581807418840523</v>
      </c>
      <c r="AH10" s="7">
        <f t="shared" ref="AH10:AO32" si="3">ABS(Z10)</f>
        <v>1.277889807965602</v>
      </c>
      <c r="AI10" s="8">
        <f t="shared" si="3"/>
        <v>1.5276101330976155</v>
      </c>
      <c r="AJ10" s="8">
        <f t="shared" si="3"/>
        <v>2.8252729714064007E-2</v>
      </c>
      <c r="AK10" s="8">
        <f t="shared" si="3"/>
        <v>0.15245744120347471</v>
      </c>
      <c r="AL10" s="8">
        <f t="shared" si="3"/>
        <v>0.5168593068157229</v>
      </c>
      <c r="AM10" s="8">
        <f t="shared" si="3"/>
        <v>0.38273144082004684</v>
      </c>
      <c r="AN10" s="8">
        <f t="shared" si="3"/>
        <v>0.95821658475155247</v>
      </c>
      <c r="AO10" s="8">
        <f t="shared" si="3"/>
        <v>1.2581807418840523</v>
      </c>
      <c r="AP10" s="8">
        <f>SUM(AH10:AO10)</f>
        <v>6.1021981862521306</v>
      </c>
      <c r="AQ10" s="8">
        <f>(AH10*2)+(AI10*2)+SUM(AJ10:AO10)</f>
        <v>8.9076981273153493</v>
      </c>
      <c r="AR10" s="9">
        <v>0.7</v>
      </c>
    </row>
    <row r="11" spans="1:44" x14ac:dyDescent="0.25">
      <c r="A11" s="6" t="s">
        <v>17</v>
      </c>
      <c r="B11" s="7">
        <v>293.2</v>
      </c>
      <c r="C11" s="8">
        <v>2.1999999999999999E-2</v>
      </c>
      <c r="D11" s="8">
        <v>0.88705085113339965</v>
      </c>
      <c r="E11" s="8">
        <v>0.65043761749090556</v>
      </c>
      <c r="F11" s="8">
        <v>0.44845689175404774</v>
      </c>
      <c r="G11" s="8">
        <v>0.65062797005003903</v>
      </c>
      <c r="H11" s="8">
        <v>0.83605931425079982</v>
      </c>
      <c r="I11" s="8">
        <v>0.88619410224408779</v>
      </c>
      <c r="J11" s="7">
        <f t="shared" ref="J11:J32" si="4">LOG((B11/AVERAGE($B$10:$B$17)),2)</f>
        <v>3.549167694636602E-2</v>
      </c>
      <c r="K11" s="8">
        <f t="shared" si="0"/>
        <v>-8.7462841250339429E-2</v>
      </c>
      <c r="L11" s="8">
        <f t="shared" si="0"/>
        <v>-0.19361230290497836</v>
      </c>
      <c r="M11" s="8">
        <f t="shared" si="0"/>
        <v>-0.64208597086572083</v>
      </c>
      <c r="N11" s="8">
        <f t="shared" si="0"/>
        <v>-1.2802433512583269</v>
      </c>
      <c r="O11" s="8">
        <f t="shared" si="0"/>
        <v>-0.7053006019590764</v>
      </c>
      <c r="P11" s="8">
        <f t="shared" si="0"/>
        <v>-0.17965172203162111</v>
      </c>
      <c r="Q11" s="8">
        <f t="shared" si="0"/>
        <v>-9.7107006640344481E-2</v>
      </c>
      <c r="R11" s="7">
        <f t="shared" si="1"/>
        <v>0.4774075862602683</v>
      </c>
      <c r="S11" s="8">
        <f t="shared" si="1"/>
        <v>-0.22632100679784892</v>
      </c>
      <c r="T11" s="8">
        <f t="shared" si="1"/>
        <v>-1.0610802497914018</v>
      </c>
      <c r="U11" s="8">
        <f t="shared" si="1"/>
        <v>-1.6768043690563739</v>
      </c>
      <c r="V11" s="8">
        <f t="shared" si="1"/>
        <v>-1.873611101981576</v>
      </c>
      <c r="W11" s="8">
        <f t="shared" si="1"/>
        <v>-1.1628122179898901</v>
      </c>
      <c r="X11" s="8">
        <f t="shared" si="1"/>
        <v>-0.79982789468720539</v>
      </c>
      <c r="Y11" s="8">
        <f t="shared" si="1"/>
        <v>-0.4129033336175621</v>
      </c>
      <c r="Z11" s="7">
        <f t="shared" si="2"/>
        <v>0.22967417111603122</v>
      </c>
      <c r="AA11" s="8">
        <f t="shared" si="2"/>
        <v>-0.10014259302226455</v>
      </c>
      <c r="AB11" s="8">
        <f t="shared" si="2"/>
        <v>-0.14815455825667567</v>
      </c>
      <c r="AC11" s="8">
        <f t="shared" si="2"/>
        <v>-0.77182989182359663</v>
      </c>
      <c r="AD11" s="8">
        <f t="shared" si="2"/>
        <v>-1.2560467525245103</v>
      </c>
      <c r="AE11" s="8">
        <f t="shared" si="2"/>
        <v>-0.50678435718160264</v>
      </c>
      <c r="AF11" s="8">
        <f t="shared" si="2"/>
        <v>-0.17490403506662899</v>
      </c>
      <c r="AG11" s="8">
        <f t="shared" si="2"/>
        <v>5.7882407011616233E-2</v>
      </c>
      <c r="AH11" s="7">
        <f t="shared" si="3"/>
        <v>0.22967417111603122</v>
      </c>
      <c r="AI11" s="8">
        <f t="shared" si="3"/>
        <v>0.10014259302226455</v>
      </c>
      <c r="AJ11" s="8">
        <f t="shared" si="3"/>
        <v>0.14815455825667567</v>
      </c>
      <c r="AK11" s="8">
        <f t="shared" si="3"/>
        <v>0.77182989182359663</v>
      </c>
      <c r="AL11" s="8">
        <f t="shared" si="3"/>
        <v>1.2560467525245103</v>
      </c>
      <c r="AM11" s="8">
        <f t="shared" si="3"/>
        <v>0.50678435718160264</v>
      </c>
      <c r="AN11" s="8">
        <f t="shared" si="3"/>
        <v>0.17490403506662899</v>
      </c>
      <c r="AO11" s="8">
        <f t="shared" si="3"/>
        <v>5.7882407011616233E-2</v>
      </c>
      <c r="AP11" s="8">
        <f t="shared" ref="AP11:AP17" si="5">SUM(AH11:AO11)</f>
        <v>3.2454187660029259</v>
      </c>
      <c r="AQ11" s="8">
        <f t="shared" ref="AQ11:AQ17" si="6">(AH11*2)+(AI11*2)+SUM(AJ11:AO11)</f>
        <v>3.5752355301412218</v>
      </c>
      <c r="AR11" s="9">
        <v>0.56000000000000005</v>
      </c>
    </row>
    <row r="12" spans="1:44" x14ac:dyDescent="0.25">
      <c r="A12" s="6" t="s">
        <v>18</v>
      </c>
      <c r="B12" s="7">
        <v>482.1</v>
      </c>
      <c r="C12" s="8">
        <v>2.5999999999999999E-2</v>
      </c>
      <c r="D12" s="8">
        <v>1.4560790853118941</v>
      </c>
      <c r="E12" s="8">
        <v>1.2522152723621698</v>
      </c>
      <c r="F12" s="8">
        <v>1.9561828328992572</v>
      </c>
      <c r="G12" s="8">
        <v>1.7110770776084354</v>
      </c>
      <c r="H12" s="8">
        <v>1.1620540737460732</v>
      </c>
      <c r="I12" s="8">
        <v>0.95972609822259536</v>
      </c>
      <c r="J12" s="7">
        <f t="shared" si="4"/>
        <v>0.75293900320880425</v>
      </c>
      <c r="K12" s="8">
        <f t="shared" si="0"/>
        <v>0.1535452582534555</v>
      </c>
      <c r="L12" s="8">
        <f t="shared" si="0"/>
        <v>0.5213876970950192</v>
      </c>
      <c r="M12" s="8">
        <f t="shared" si="0"/>
        <v>0.30291402913427151</v>
      </c>
      <c r="N12" s="8">
        <f t="shared" si="0"/>
        <v>0.84475664874166978</v>
      </c>
      <c r="O12" s="8">
        <f t="shared" si="0"/>
        <v>0.68969939804091884</v>
      </c>
      <c r="P12" s="8">
        <f t="shared" si="0"/>
        <v>0.29534827796837465</v>
      </c>
      <c r="Q12" s="8">
        <f t="shared" si="0"/>
        <v>1.7892993359652991E-2</v>
      </c>
      <c r="R12" s="7">
        <f t="shared" si="1"/>
        <v>1.4106092891053752</v>
      </c>
      <c r="S12" s="8">
        <f t="shared" si="1"/>
        <v>0.39631373813221021</v>
      </c>
      <c r="T12" s="8">
        <f t="shared" si="1"/>
        <v>-0.27276018167215282</v>
      </c>
      <c r="U12" s="8">
        <f t="shared" si="1"/>
        <v>-0.43147039919251184</v>
      </c>
      <c r="V12" s="8">
        <f t="shared" si="1"/>
        <v>0.55698591485583726</v>
      </c>
      <c r="W12" s="8">
        <f t="shared" si="1"/>
        <v>0.41040431223172635</v>
      </c>
      <c r="X12" s="8">
        <f t="shared" si="1"/>
        <v>1.5675581697084943E-2</v>
      </c>
      <c r="Y12" s="8">
        <f t="shared" si="1"/>
        <v>-0.22605486186077353</v>
      </c>
      <c r="Z12" s="7">
        <f t="shared" si="2"/>
        <v>1.1628758739611382</v>
      </c>
      <c r="AA12" s="8">
        <f t="shared" si="2"/>
        <v>0.52249215190779452</v>
      </c>
      <c r="AB12" s="8">
        <f t="shared" si="2"/>
        <v>0.64016550986257337</v>
      </c>
      <c r="AC12" s="8">
        <f t="shared" si="2"/>
        <v>0.4735040780402654</v>
      </c>
      <c r="AD12" s="8">
        <f t="shared" si="2"/>
        <v>1.1745502643129031</v>
      </c>
      <c r="AE12" s="8">
        <f t="shared" si="2"/>
        <v>1.0664321730400137</v>
      </c>
      <c r="AF12" s="8">
        <f t="shared" si="2"/>
        <v>0.64059944131766133</v>
      </c>
      <c r="AG12" s="8">
        <f t="shared" si="2"/>
        <v>0.2447308787684048</v>
      </c>
      <c r="AH12" s="7">
        <f t="shared" si="3"/>
        <v>1.1628758739611382</v>
      </c>
      <c r="AI12" s="8">
        <f t="shared" si="3"/>
        <v>0.52249215190779452</v>
      </c>
      <c r="AJ12" s="8">
        <f t="shared" si="3"/>
        <v>0.64016550986257337</v>
      </c>
      <c r="AK12" s="8">
        <f t="shared" si="3"/>
        <v>0.4735040780402654</v>
      </c>
      <c r="AL12" s="8">
        <f t="shared" si="3"/>
        <v>1.1745502643129031</v>
      </c>
      <c r="AM12" s="8">
        <f t="shared" si="3"/>
        <v>1.0664321730400137</v>
      </c>
      <c r="AN12" s="8">
        <f t="shared" si="3"/>
        <v>0.64059944131766133</v>
      </c>
      <c r="AO12" s="8">
        <f t="shared" si="3"/>
        <v>0.2447308787684048</v>
      </c>
      <c r="AP12" s="8">
        <f t="shared" si="5"/>
        <v>5.9253503712107545</v>
      </c>
      <c r="AQ12" s="8">
        <f t="shared" si="6"/>
        <v>7.6107183970796868</v>
      </c>
      <c r="AR12" s="9">
        <v>6.05</v>
      </c>
    </row>
    <row r="13" spans="1:44" x14ac:dyDescent="0.25">
      <c r="A13" s="6" t="s">
        <v>19</v>
      </c>
      <c r="B13" s="7">
        <v>165.1</v>
      </c>
      <c r="C13" s="8">
        <v>3.4000000000000002E-2</v>
      </c>
      <c r="D13" s="8">
        <v>1.0770526056444456</v>
      </c>
      <c r="E13" s="8">
        <v>1.2741036097693459</v>
      </c>
      <c r="F13" s="8">
        <v>1.1511223776354156</v>
      </c>
      <c r="G13" s="8">
        <v>0.40050849524652377</v>
      </c>
      <c r="H13" s="8">
        <v>0.63361447659763059</v>
      </c>
      <c r="I13" s="8">
        <v>0.53800617276291585</v>
      </c>
      <c r="J13" s="7">
        <f t="shared" si="4"/>
        <v>-0.79305330627418791</v>
      </c>
      <c r="K13" s="8">
        <f t="shared" si="0"/>
        <v>0.5405683813627028</v>
      </c>
      <c r="L13" s="8">
        <f t="shared" si="0"/>
        <v>8.6387697095021018E-2</v>
      </c>
      <c r="M13" s="8">
        <f t="shared" si="0"/>
        <v>0.32791402913427564</v>
      </c>
      <c r="N13" s="8">
        <f t="shared" si="0"/>
        <v>7.9756648741670738E-2</v>
      </c>
      <c r="O13" s="8">
        <f t="shared" si="0"/>
        <v>-1.4053006019590795</v>
      </c>
      <c r="P13" s="8">
        <f t="shared" si="0"/>
        <v>-0.57965172203162008</v>
      </c>
      <c r="Q13" s="8">
        <f t="shared" si="0"/>
        <v>-0.81710700664034552</v>
      </c>
      <c r="R13" s="7">
        <f t="shared" si="1"/>
        <v>-0.60030162098313478</v>
      </c>
      <c r="S13" s="8">
        <f t="shared" si="1"/>
        <v>1.3961724318246465</v>
      </c>
      <c r="T13" s="8">
        <f t="shared" si="1"/>
        <v>-0.75236749584260454</v>
      </c>
      <c r="U13" s="8">
        <f t="shared" si="1"/>
        <v>-0.39852505607441457</v>
      </c>
      <c r="V13" s="8">
        <f t="shared" si="1"/>
        <v>-0.31802901120563182</v>
      </c>
      <c r="W13" s="8">
        <f t="shared" si="1"/>
        <v>-1.9522398675634673</v>
      </c>
      <c r="X13" s="8">
        <f t="shared" si="1"/>
        <v>-1.4865676642739805</v>
      </c>
      <c r="Y13" s="8">
        <f t="shared" si="1"/>
        <v>-1.5827372437470477</v>
      </c>
      <c r="Z13" s="7">
        <f t="shared" si="2"/>
        <v>-0.84803503612737186</v>
      </c>
      <c r="AA13" s="8">
        <f t="shared" si="2"/>
        <v>1.5223508456002308</v>
      </c>
      <c r="AB13" s="8">
        <f t="shared" si="2"/>
        <v>0.1605581956921216</v>
      </c>
      <c r="AC13" s="8">
        <f t="shared" si="2"/>
        <v>0.50644942115836267</v>
      </c>
      <c r="AD13" s="8">
        <f t="shared" si="2"/>
        <v>0.29953533825143391</v>
      </c>
      <c r="AE13" s="8">
        <f t="shared" si="2"/>
        <v>-1.2962120067551799</v>
      </c>
      <c r="AF13" s="8">
        <f t="shared" si="2"/>
        <v>-0.86164380465340407</v>
      </c>
      <c r="AG13" s="8">
        <f t="shared" si="2"/>
        <v>-1.1119515031178695</v>
      </c>
      <c r="AH13" s="7">
        <f t="shared" si="3"/>
        <v>0.84803503612737186</v>
      </c>
      <c r="AI13" s="8">
        <f t="shared" si="3"/>
        <v>1.5223508456002308</v>
      </c>
      <c r="AJ13" s="8">
        <f t="shared" si="3"/>
        <v>0.1605581956921216</v>
      </c>
      <c r="AK13" s="8">
        <f t="shared" si="3"/>
        <v>0.50644942115836267</v>
      </c>
      <c r="AL13" s="8">
        <f t="shared" si="3"/>
        <v>0.29953533825143391</v>
      </c>
      <c r="AM13" s="8">
        <f t="shared" si="3"/>
        <v>1.2962120067551799</v>
      </c>
      <c r="AN13" s="8">
        <f t="shared" si="3"/>
        <v>0.86164380465340407</v>
      </c>
      <c r="AO13" s="8">
        <f t="shared" si="3"/>
        <v>1.1119515031178695</v>
      </c>
      <c r="AP13" s="8">
        <f t="shared" si="5"/>
        <v>6.6067361513559746</v>
      </c>
      <c r="AQ13" s="8">
        <f t="shared" si="6"/>
        <v>8.9771220330835781</v>
      </c>
      <c r="AR13" s="9">
        <v>0.97</v>
      </c>
    </row>
    <row r="14" spans="1:44" x14ac:dyDescent="0.25">
      <c r="A14" s="6" t="s">
        <v>20</v>
      </c>
      <c r="B14" s="7">
        <v>470.3</v>
      </c>
      <c r="C14" s="8">
        <v>2.3E-2</v>
      </c>
      <c r="D14" s="8">
        <v>0.63599561161982221</v>
      </c>
      <c r="E14" s="8">
        <v>1.4434114477048936</v>
      </c>
      <c r="F14" s="8">
        <v>1.6970642866828352</v>
      </c>
      <c r="G14" s="8">
        <v>1.7289603081197864</v>
      </c>
      <c r="H14" s="8">
        <v>1.3488007121226162</v>
      </c>
      <c r="I14" s="8">
        <v>0.70499974002360766</v>
      </c>
      <c r="J14" s="7">
        <f t="shared" si="4"/>
        <v>0.71718790567053581</v>
      </c>
      <c r="K14" s="8">
        <f t="shared" si="0"/>
        <v>-2.333250383062389E-2</v>
      </c>
      <c r="L14" s="8">
        <f t="shared" si="0"/>
        <v>-0.67361230290497887</v>
      </c>
      <c r="M14" s="8">
        <f t="shared" si="0"/>
        <v>0.50791402913427075</v>
      </c>
      <c r="N14" s="8">
        <f t="shared" si="0"/>
        <v>0.63975664874167038</v>
      </c>
      <c r="O14" s="8">
        <f t="shared" si="0"/>
        <v>0.70469939804091752</v>
      </c>
      <c r="P14" s="8">
        <f t="shared" si="0"/>
        <v>0.51034827796837545</v>
      </c>
      <c r="Q14" s="8">
        <f t="shared" si="0"/>
        <v>-0.42710700664034618</v>
      </c>
      <c r="R14" s="7">
        <f t="shared" si="1"/>
        <v>1.3641069412952593</v>
      </c>
      <c r="S14" s="8">
        <f t="shared" si="1"/>
        <v>-6.064285588170313E-2</v>
      </c>
      <c r="T14" s="8">
        <f t="shared" si="1"/>
        <v>-1.5903021137036273</v>
      </c>
      <c r="U14" s="8">
        <f t="shared" si="1"/>
        <v>-0.16131858562415965</v>
      </c>
      <c r="V14" s="8">
        <f t="shared" si="1"/>
        <v>0.32250479087858119</v>
      </c>
      <c r="W14" s="8">
        <f t="shared" si="1"/>
        <v>0.42732061900830143</v>
      </c>
      <c r="X14" s="8">
        <f t="shared" si="1"/>
        <v>0.38479820784997892</v>
      </c>
      <c r="Y14" s="8">
        <f t="shared" si="1"/>
        <v>-0.94907720909357851</v>
      </c>
      <c r="Z14" s="7">
        <f t="shared" si="2"/>
        <v>1.1163735261510221</v>
      </c>
      <c r="AA14" s="8">
        <f t="shared" si="2"/>
        <v>6.5535557893881241E-2</v>
      </c>
      <c r="AB14" s="8">
        <f t="shared" si="2"/>
        <v>-0.67737642216890115</v>
      </c>
      <c r="AC14" s="8">
        <f t="shared" si="2"/>
        <v>0.74365589160861756</v>
      </c>
      <c r="AD14" s="8">
        <f t="shared" si="2"/>
        <v>0.94006914033564692</v>
      </c>
      <c r="AE14" s="8">
        <f t="shared" si="2"/>
        <v>1.0833484798165889</v>
      </c>
      <c r="AF14" s="8">
        <f t="shared" si="2"/>
        <v>1.0097220674705554</v>
      </c>
      <c r="AG14" s="8">
        <f t="shared" si="2"/>
        <v>-0.47829146846440018</v>
      </c>
      <c r="AH14" s="7">
        <f t="shared" si="3"/>
        <v>1.1163735261510221</v>
      </c>
      <c r="AI14" s="8">
        <f t="shared" si="3"/>
        <v>6.5535557893881241E-2</v>
      </c>
      <c r="AJ14" s="8">
        <f t="shared" si="3"/>
        <v>0.67737642216890115</v>
      </c>
      <c r="AK14" s="8">
        <f t="shared" si="3"/>
        <v>0.74365589160861756</v>
      </c>
      <c r="AL14" s="8">
        <f t="shared" si="3"/>
        <v>0.94006914033564692</v>
      </c>
      <c r="AM14" s="8">
        <f t="shared" si="3"/>
        <v>1.0833484798165889</v>
      </c>
      <c r="AN14" s="8">
        <f t="shared" si="3"/>
        <v>1.0097220674705554</v>
      </c>
      <c r="AO14" s="8">
        <f t="shared" si="3"/>
        <v>0.47829146846440018</v>
      </c>
      <c r="AP14" s="8">
        <f t="shared" si="5"/>
        <v>6.1143725539096137</v>
      </c>
      <c r="AQ14" s="8">
        <f t="shared" si="6"/>
        <v>7.2962816379545163</v>
      </c>
      <c r="AR14" s="9">
        <v>3.5</v>
      </c>
    </row>
    <row r="15" spans="1:44" x14ac:dyDescent="0.25">
      <c r="A15" s="6" t="s">
        <v>21</v>
      </c>
      <c r="B15" s="7">
        <v>173.2</v>
      </c>
      <c r="C15" s="8">
        <v>2.5999999999999999E-2</v>
      </c>
      <c r="D15" s="8">
        <v>1.461134225706042</v>
      </c>
      <c r="E15" s="8">
        <v>1</v>
      </c>
      <c r="F15" s="8">
        <v>0.90943423334237328</v>
      </c>
      <c r="G15" s="8">
        <v>1.7051572006386522</v>
      </c>
      <c r="H15" s="8">
        <v>1.0293097539648501</v>
      </c>
      <c r="I15" s="8">
        <v>2.0218761541132939</v>
      </c>
      <c r="J15" s="7">
        <f t="shared" si="4"/>
        <v>-0.72395449646072096</v>
      </c>
      <c r="K15" s="8">
        <f t="shared" si="0"/>
        <v>0.1535452582534555</v>
      </c>
      <c r="L15" s="8">
        <f t="shared" si="0"/>
        <v>0.5263876970950172</v>
      </c>
      <c r="M15" s="8">
        <f t="shared" si="0"/>
        <v>-2.1568572810432847E-2</v>
      </c>
      <c r="N15" s="8">
        <f t="shared" si="0"/>
        <v>-0.26024335125832987</v>
      </c>
      <c r="O15" s="8">
        <f t="shared" si="0"/>
        <v>0.6846993980409205</v>
      </c>
      <c r="P15" s="8">
        <f t="shared" si="0"/>
        <v>0.12034827796837358</v>
      </c>
      <c r="Q15" s="8">
        <f t="shared" si="0"/>
        <v>1.092892993359655</v>
      </c>
      <c r="R15" s="7">
        <f t="shared" si="1"/>
        <v>-0.51042306875767152</v>
      </c>
      <c r="S15" s="8">
        <f t="shared" si="1"/>
        <v>0.39631373813221021</v>
      </c>
      <c r="T15" s="8">
        <f t="shared" si="1"/>
        <v>-0.26724745392306937</v>
      </c>
      <c r="U15" s="8">
        <f t="shared" si="1"/>
        <v>-0.85907802546929213</v>
      </c>
      <c r="V15" s="8">
        <f t="shared" si="1"/>
        <v>-0.70692453389961929</v>
      </c>
      <c r="W15" s="8">
        <f t="shared" si="1"/>
        <v>0.40476554330620268</v>
      </c>
      <c r="X15" s="8">
        <f t="shared" si="1"/>
        <v>-0.28477306749713183</v>
      </c>
      <c r="Y15" s="8">
        <f t="shared" si="1"/>
        <v>1.5205721567353343</v>
      </c>
      <c r="Z15" s="7">
        <f t="shared" si="2"/>
        <v>-0.7581564839019086</v>
      </c>
      <c r="AA15" s="8">
        <f t="shared" si="2"/>
        <v>0.52249215190779452</v>
      </c>
      <c r="AB15" s="8">
        <f t="shared" si="2"/>
        <v>0.64567823761165677</v>
      </c>
      <c r="AC15" s="8">
        <f t="shared" si="2"/>
        <v>4.5896451763485113E-2</v>
      </c>
      <c r="AD15" s="8">
        <f t="shared" si="2"/>
        <v>-8.9360184442553559E-2</v>
      </c>
      <c r="AE15" s="8">
        <f t="shared" si="2"/>
        <v>1.0607934041144902</v>
      </c>
      <c r="AF15" s="8">
        <f t="shared" si="2"/>
        <v>0.34015079212344457</v>
      </c>
      <c r="AG15" s="8">
        <f t="shared" si="2"/>
        <v>1.9913578973645127</v>
      </c>
      <c r="AH15" s="7">
        <f t="shared" si="3"/>
        <v>0.7581564839019086</v>
      </c>
      <c r="AI15" s="8">
        <f t="shared" si="3"/>
        <v>0.52249215190779452</v>
      </c>
      <c r="AJ15" s="8">
        <f t="shared" si="3"/>
        <v>0.64567823761165677</v>
      </c>
      <c r="AK15" s="8">
        <f t="shared" si="3"/>
        <v>4.5896451763485113E-2</v>
      </c>
      <c r="AL15" s="8">
        <f t="shared" si="3"/>
        <v>8.9360184442553559E-2</v>
      </c>
      <c r="AM15" s="8">
        <f t="shared" si="3"/>
        <v>1.0607934041144902</v>
      </c>
      <c r="AN15" s="8">
        <f t="shared" si="3"/>
        <v>0.34015079212344457</v>
      </c>
      <c r="AO15" s="8">
        <f t="shared" si="3"/>
        <v>1.9913578973645127</v>
      </c>
      <c r="AP15" s="8">
        <f t="shared" si="5"/>
        <v>5.4538856032298462</v>
      </c>
      <c r="AQ15" s="8">
        <f t="shared" si="6"/>
        <v>6.7345342390395491</v>
      </c>
      <c r="AR15" s="9">
        <v>3.87</v>
      </c>
    </row>
    <row r="16" spans="1:44" x14ac:dyDescent="0.25">
      <c r="A16" s="6" t="s">
        <v>22</v>
      </c>
      <c r="B16" s="7">
        <v>288.2</v>
      </c>
      <c r="C16" s="8">
        <v>2.5999999999999999E-2</v>
      </c>
      <c r="D16" s="8">
        <v>0.92793053620079269</v>
      </c>
      <c r="E16" s="8">
        <v>0.96894225994342242</v>
      </c>
      <c r="F16" s="8">
        <v>0.44381834803966713</v>
      </c>
      <c r="G16" s="8">
        <v>1.2525817369934771</v>
      </c>
      <c r="H16" s="8">
        <v>0.7457051463070925</v>
      </c>
      <c r="I16" s="8">
        <v>1.1256003096854073</v>
      </c>
      <c r="J16" s="7">
        <f t="shared" si="4"/>
        <v>1.0676908987301493E-2</v>
      </c>
      <c r="K16" s="8">
        <f t="shared" si="0"/>
        <v>0.1535452582534555</v>
      </c>
      <c r="L16" s="8">
        <f t="shared" si="0"/>
        <v>-0.12861230290498082</v>
      </c>
      <c r="M16" s="8">
        <f t="shared" si="0"/>
        <v>-6.7085970865727401E-2</v>
      </c>
      <c r="N16" s="8">
        <f t="shared" si="0"/>
        <v>-1.295243351258327</v>
      </c>
      <c r="O16" s="8">
        <f t="shared" si="0"/>
        <v>0.2396993980409193</v>
      </c>
      <c r="P16" s="8">
        <f t="shared" si="0"/>
        <v>-0.34465172203162375</v>
      </c>
      <c r="Q16" s="8">
        <f t="shared" si="0"/>
        <v>0.24789299335965378</v>
      </c>
      <c r="R16" s="7">
        <f t="shared" si="1"/>
        <v>0.4451303961901022</v>
      </c>
      <c r="S16" s="8">
        <f t="shared" si="1"/>
        <v>0.39631373813221021</v>
      </c>
      <c r="T16" s="8">
        <f t="shared" si="1"/>
        <v>-0.98941478905329072</v>
      </c>
      <c r="U16" s="8">
        <f t="shared" si="1"/>
        <v>-0.91906147734026999</v>
      </c>
      <c r="V16" s="8">
        <f t="shared" si="1"/>
        <v>-1.8907682573945461</v>
      </c>
      <c r="W16" s="8">
        <f t="shared" si="1"/>
        <v>-9.7084891065570555E-2</v>
      </c>
      <c r="X16" s="8">
        <f t="shared" si="1"/>
        <v>-1.0831080496417553</v>
      </c>
      <c r="Y16" s="8">
        <f t="shared" si="1"/>
        <v>0.14764208165281295</v>
      </c>
      <c r="Z16" s="7">
        <f t="shared" si="2"/>
        <v>0.19739698104586512</v>
      </c>
      <c r="AA16" s="8">
        <f t="shared" si="2"/>
        <v>0.52249215190779452</v>
      </c>
      <c r="AB16" s="8">
        <f t="shared" si="2"/>
        <v>-7.6489097518564586E-2</v>
      </c>
      <c r="AC16" s="8">
        <f t="shared" si="2"/>
        <v>-1.4087000107492753E-2</v>
      </c>
      <c r="AD16" s="8">
        <f t="shared" si="2"/>
        <v>-1.2732039079374804</v>
      </c>
      <c r="AE16" s="8">
        <f t="shared" si="2"/>
        <v>0.55894296974271684</v>
      </c>
      <c r="AF16" s="8">
        <f t="shared" si="2"/>
        <v>-0.45818419002117894</v>
      </c>
      <c r="AG16" s="8">
        <f t="shared" si="2"/>
        <v>0.61842782228199122</v>
      </c>
      <c r="AH16" s="7">
        <f t="shared" si="3"/>
        <v>0.19739698104586512</v>
      </c>
      <c r="AI16" s="8">
        <f t="shared" si="3"/>
        <v>0.52249215190779452</v>
      </c>
      <c r="AJ16" s="8">
        <f t="shared" si="3"/>
        <v>7.6489097518564586E-2</v>
      </c>
      <c r="AK16" s="8">
        <f t="shared" si="3"/>
        <v>1.4087000107492753E-2</v>
      </c>
      <c r="AL16" s="8">
        <f t="shared" si="3"/>
        <v>1.2732039079374804</v>
      </c>
      <c r="AM16" s="8">
        <f t="shared" si="3"/>
        <v>0.55894296974271684</v>
      </c>
      <c r="AN16" s="8">
        <f t="shared" si="3"/>
        <v>0.45818419002117894</v>
      </c>
      <c r="AO16" s="8">
        <f t="shared" si="3"/>
        <v>0.61842782228199122</v>
      </c>
      <c r="AP16" s="8">
        <f t="shared" si="5"/>
        <v>3.7192241205630845</v>
      </c>
      <c r="AQ16" s="8">
        <f t="shared" si="6"/>
        <v>4.4391132535167444</v>
      </c>
      <c r="AR16" s="9">
        <v>1.98</v>
      </c>
    </row>
    <row r="17" spans="1:45" x14ac:dyDescent="0.25">
      <c r="A17" s="6" t="s">
        <v>23</v>
      </c>
      <c r="B17" s="7">
        <v>285.2</v>
      </c>
      <c r="C17" s="8">
        <v>1.4999999999999999E-2</v>
      </c>
      <c r="D17" s="8">
        <v>0.67928491244136779</v>
      </c>
      <c r="E17" s="8">
        <v>0.63046255918543814</v>
      </c>
      <c r="F17" s="8">
        <v>0.79445709686667609</v>
      </c>
      <c r="G17" s="8">
        <v>0.33562096634180638</v>
      </c>
      <c r="H17" s="8">
        <v>0.49884973149503498</v>
      </c>
      <c r="I17" s="8">
        <v>0.84130138859824433</v>
      </c>
      <c r="J17" s="7">
        <f t="shared" si="4"/>
        <v>-4.4194447435577863E-3</v>
      </c>
      <c r="K17" s="8">
        <f t="shared" si="0"/>
        <v>-0.64000386427911815</v>
      </c>
      <c r="L17" s="8">
        <f t="shared" si="0"/>
        <v>-0.57861230290498</v>
      </c>
      <c r="M17" s="8">
        <f t="shared" si="0"/>
        <v>-0.68708597086572443</v>
      </c>
      <c r="N17" s="8">
        <f t="shared" si="0"/>
        <v>-0.45524335125832927</v>
      </c>
      <c r="O17" s="8">
        <f t="shared" si="0"/>
        <v>-1.6603006019590785</v>
      </c>
      <c r="P17" s="8">
        <f t="shared" si="0"/>
        <v>-0.92465172203162116</v>
      </c>
      <c r="Q17" s="8">
        <f t="shared" si="0"/>
        <v>-0.17210700664034317</v>
      </c>
      <c r="R17" s="7">
        <f t="shared" si="1"/>
        <v>0.42549419086506252</v>
      </c>
      <c r="S17" s="8">
        <f t="shared" si="1"/>
        <v>-1.6537885468731999</v>
      </c>
      <c r="T17" s="8">
        <f t="shared" si="1"/>
        <v>-1.4855602864710007</v>
      </c>
      <c r="U17" s="8">
        <f t="shared" si="1"/>
        <v>-1.7361059866689439</v>
      </c>
      <c r="V17" s="8">
        <f t="shared" si="1"/>
        <v>-0.92996755426822864</v>
      </c>
      <c r="W17" s="8">
        <f t="shared" si="1"/>
        <v>-2.2398170827652679</v>
      </c>
      <c r="X17" s="8">
        <f t="shared" si="1"/>
        <v>-2.0788807155425775</v>
      </c>
      <c r="Y17" s="8">
        <f t="shared" si="1"/>
        <v>-0.53476103258938124</v>
      </c>
      <c r="Z17" s="7">
        <f t="shared" si="2"/>
        <v>0.17776077572082544</v>
      </c>
      <c r="AA17" s="8">
        <f t="shared" si="2"/>
        <v>-1.5276101330976155</v>
      </c>
      <c r="AB17" s="8">
        <f t="shared" si="2"/>
        <v>-0.57263459493627455</v>
      </c>
      <c r="AC17" s="8">
        <f t="shared" si="2"/>
        <v>-0.83113150943616665</v>
      </c>
      <c r="AD17" s="8">
        <f t="shared" si="2"/>
        <v>-0.3124032048111629</v>
      </c>
      <c r="AE17" s="8">
        <f t="shared" si="2"/>
        <v>-1.5837892219569805</v>
      </c>
      <c r="AF17" s="8">
        <f t="shared" si="2"/>
        <v>-1.4539568559220011</v>
      </c>
      <c r="AG17" s="8">
        <f t="shared" si="2"/>
        <v>-6.3975291960202907E-2</v>
      </c>
      <c r="AH17" s="7">
        <f t="shared" si="3"/>
        <v>0.17776077572082544</v>
      </c>
      <c r="AI17" s="8">
        <f t="shared" si="3"/>
        <v>1.5276101330976155</v>
      </c>
      <c r="AJ17" s="8">
        <f t="shared" si="3"/>
        <v>0.57263459493627455</v>
      </c>
      <c r="AK17" s="8">
        <f t="shared" si="3"/>
        <v>0.83113150943616665</v>
      </c>
      <c r="AL17" s="8">
        <f t="shared" si="3"/>
        <v>0.3124032048111629</v>
      </c>
      <c r="AM17" s="8">
        <f t="shared" si="3"/>
        <v>1.5837892219569805</v>
      </c>
      <c r="AN17" s="8">
        <f t="shared" si="3"/>
        <v>1.4539568559220011</v>
      </c>
      <c r="AO17" s="8">
        <f t="shared" si="3"/>
        <v>6.3975291960202907E-2</v>
      </c>
      <c r="AP17" s="8">
        <f t="shared" si="5"/>
        <v>6.5232615878412297</v>
      </c>
      <c r="AQ17" s="8">
        <f t="shared" si="6"/>
        <v>8.2286324966596709</v>
      </c>
      <c r="AR17" s="9">
        <v>0.25</v>
      </c>
      <c r="AS17" s="4"/>
    </row>
    <row r="18" spans="1:45" x14ac:dyDescent="0.25">
      <c r="A18" s="10" t="s">
        <v>24</v>
      </c>
      <c r="B18" s="11">
        <v>112.2</v>
      </c>
      <c r="C18" s="12">
        <v>2.3E-2</v>
      </c>
      <c r="D18" s="12">
        <v>2.0735297062432085</v>
      </c>
      <c r="E18" s="12">
        <v>2.7028521602306768</v>
      </c>
      <c r="F18" s="12">
        <v>1.9026909104624405</v>
      </c>
      <c r="G18" s="12">
        <v>1.5528352241537633</v>
      </c>
      <c r="H18" s="12">
        <v>1.6779238038578081</v>
      </c>
      <c r="I18" s="12">
        <v>0.98670767138532933</v>
      </c>
      <c r="J18" s="11">
        <f t="shared" si="4"/>
        <v>-1.350320750578653</v>
      </c>
      <c r="K18" s="12">
        <f t="shared" si="0"/>
        <v>-2.333250383062389E-2</v>
      </c>
      <c r="L18" s="12">
        <f t="shared" si="0"/>
        <v>1.0313876970950195</v>
      </c>
      <c r="M18" s="12">
        <f t="shared" si="0"/>
        <v>1.4129140291342746</v>
      </c>
      <c r="N18" s="12">
        <f t="shared" si="0"/>
        <v>0.8047566487416683</v>
      </c>
      <c r="O18" s="12">
        <f t="shared" si="0"/>
        <v>0.54969939804091872</v>
      </c>
      <c r="P18" s="12">
        <f t="shared" si="0"/>
        <v>0.82534827796837573</v>
      </c>
      <c r="Q18" s="12">
        <f t="shared" si="0"/>
        <v>5.7892993359654511E-2</v>
      </c>
      <c r="R18" s="11">
        <f t="shared" si="1"/>
        <v>-1.3251533403062044</v>
      </c>
      <c r="S18" s="12">
        <f t="shared" si="1"/>
        <v>-6.064285588170313E-2</v>
      </c>
      <c r="T18" s="12">
        <f t="shared" si="1"/>
        <v>0.28953804873458644</v>
      </c>
      <c r="U18" s="12">
        <f t="shared" si="1"/>
        <v>1.0313028352507705</v>
      </c>
      <c r="V18" s="12">
        <f t="shared" si="1"/>
        <v>0.51123350042124893</v>
      </c>
      <c r="W18" s="12">
        <f t="shared" si="1"/>
        <v>0.25251878231701147</v>
      </c>
      <c r="X18" s="12">
        <f t="shared" si="1"/>
        <v>0.9256057763995662</v>
      </c>
      <c r="Y18" s="12">
        <f t="shared" si="1"/>
        <v>-0.16106408907579975</v>
      </c>
      <c r="Z18" s="11">
        <f t="shared" si="2"/>
        <v>-1.5728867554504413</v>
      </c>
      <c r="AA18" s="12">
        <f t="shared" si="2"/>
        <v>6.5535557893881241E-2</v>
      </c>
      <c r="AB18" s="12">
        <f t="shared" si="2"/>
        <v>1.2024637402693126</v>
      </c>
      <c r="AC18" s="12">
        <f t="shared" si="2"/>
        <v>1.9362773124835477</v>
      </c>
      <c r="AD18" s="12">
        <f t="shared" si="2"/>
        <v>1.1287978498783147</v>
      </c>
      <c r="AE18" s="12">
        <f t="shared" si="2"/>
        <v>0.90854664312529887</v>
      </c>
      <c r="AF18" s="12">
        <f t="shared" si="2"/>
        <v>1.5505296360201426</v>
      </c>
      <c r="AG18" s="12">
        <f t="shared" si="2"/>
        <v>0.30972165155337861</v>
      </c>
      <c r="AH18" s="11">
        <f t="shared" si="3"/>
        <v>1.5728867554504413</v>
      </c>
      <c r="AI18" s="12">
        <f t="shared" si="3"/>
        <v>6.5535557893881241E-2</v>
      </c>
      <c r="AJ18" s="12">
        <f t="shared" si="3"/>
        <v>1.2024637402693126</v>
      </c>
      <c r="AK18" s="12">
        <f t="shared" si="3"/>
        <v>1.9362773124835477</v>
      </c>
      <c r="AL18" s="12">
        <f t="shared" si="3"/>
        <v>1.1287978498783147</v>
      </c>
      <c r="AM18" s="12">
        <f t="shared" si="3"/>
        <v>0.90854664312529887</v>
      </c>
      <c r="AN18" s="12">
        <f t="shared" si="3"/>
        <v>1.5505296360201426</v>
      </c>
      <c r="AO18" s="12">
        <f t="shared" si="3"/>
        <v>0.30972165155337861</v>
      </c>
      <c r="AP18" s="12">
        <f>SUM(AH18:AO18)</f>
        <v>8.674759146674317</v>
      </c>
      <c r="AQ18" s="12">
        <f>(AH18*2)+(AI18*2)+SUM(AJ18:AO18)</f>
        <v>10.31318146001864</v>
      </c>
      <c r="AR18" s="67">
        <v>4.2699999999999996</v>
      </c>
    </row>
    <row r="19" spans="1:45" x14ac:dyDescent="0.25">
      <c r="A19" s="10" t="s">
        <v>25</v>
      </c>
      <c r="B19" s="11">
        <v>55.6</v>
      </c>
      <c r="C19" s="12">
        <v>3.1E-2</v>
      </c>
      <c r="D19" s="12">
        <v>1.8494402808630857</v>
      </c>
      <c r="E19" s="12">
        <v>1.5470100851712034</v>
      </c>
      <c r="F19" s="12">
        <v>1.2167571200545446</v>
      </c>
      <c r="G19" s="12">
        <v>1.3946515845669749</v>
      </c>
      <c r="H19" s="12">
        <v>0.79646187137386892</v>
      </c>
      <c r="I19" s="12">
        <v>1.2022147540629342</v>
      </c>
      <c r="J19" s="11">
        <f t="shared" si="4"/>
        <v>-2.3632366384639383</v>
      </c>
      <c r="K19" s="12">
        <f t="shared" si="0"/>
        <v>0.4073018504992385</v>
      </c>
      <c r="L19" s="12">
        <f t="shared" si="0"/>
        <v>0.86638769709502017</v>
      </c>
      <c r="M19" s="12">
        <f t="shared" si="0"/>
        <v>0.60791402913427639</v>
      </c>
      <c r="N19" s="12">
        <f t="shared" si="0"/>
        <v>0.15975664874167095</v>
      </c>
      <c r="O19" s="12">
        <f t="shared" si="0"/>
        <v>0.39469939804091819</v>
      </c>
      <c r="P19" s="12">
        <f t="shared" si="0"/>
        <v>-0.24965172203162136</v>
      </c>
      <c r="Q19" s="12">
        <f t="shared" si="0"/>
        <v>0.34289299335965567</v>
      </c>
      <c r="R19" s="11">
        <f t="shared" si="1"/>
        <v>-2.6426784000729509</v>
      </c>
      <c r="S19" s="12">
        <f t="shared" si="1"/>
        <v>1.0518837020154626</v>
      </c>
      <c r="T19" s="12">
        <f t="shared" si="1"/>
        <v>0.10761803301475983</v>
      </c>
      <c r="U19" s="12">
        <f t="shared" si="1"/>
        <v>-2.9537213151784789E-2</v>
      </c>
      <c r="V19" s="12">
        <f t="shared" si="1"/>
        <v>-0.22652418233645824</v>
      </c>
      <c r="W19" s="12">
        <f t="shared" si="1"/>
        <v>7.7716945625719527E-2</v>
      </c>
      <c r="X19" s="12">
        <f t="shared" si="1"/>
        <v>-0.92000735436489178</v>
      </c>
      <c r="Y19" s="12">
        <f t="shared" si="1"/>
        <v>0.30199516701712298</v>
      </c>
      <c r="Z19" s="11">
        <f t="shared" si="2"/>
        <v>-2.8904118152171878</v>
      </c>
      <c r="AA19" s="12">
        <f t="shared" si="2"/>
        <v>1.1780621157910469</v>
      </c>
      <c r="AB19" s="12">
        <f t="shared" si="2"/>
        <v>1.0205437245494859</v>
      </c>
      <c r="AC19" s="12">
        <f t="shared" si="2"/>
        <v>0.87543726408099243</v>
      </c>
      <c r="AD19" s="12">
        <f t="shared" si="2"/>
        <v>0.39104016712060752</v>
      </c>
      <c r="AE19" s="12">
        <f t="shared" si="2"/>
        <v>0.73374480643400697</v>
      </c>
      <c r="AF19" s="12">
        <f t="shared" si="2"/>
        <v>-0.29508349474431539</v>
      </c>
      <c r="AG19" s="12">
        <f t="shared" si="2"/>
        <v>0.77278090764630125</v>
      </c>
      <c r="AH19" s="11">
        <f t="shared" si="3"/>
        <v>2.8904118152171878</v>
      </c>
      <c r="AI19" s="12">
        <f t="shared" si="3"/>
        <v>1.1780621157910469</v>
      </c>
      <c r="AJ19" s="12">
        <f t="shared" si="3"/>
        <v>1.0205437245494859</v>
      </c>
      <c r="AK19" s="12">
        <f t="shared" si="3"/>
        <v>0.87543726408099243</v>
      </c>
      <c r="AL19" s="12">
        <f t="shared" si="3"/>
        <v>0.39104016712060752</v>
      </c>
      <c r="AM19" s="12">
        <f t="shared" si="3"/>
        <v>0.73374480643400697</v>
      </c>
      <c r="AN19" s="12">
        <f t="shared" si="3"/>
        <v>0.29508349474431539</v>
      </c>
      <c r="AO19" s="12">
        <f t="shared" si="3"/>
        <v>0.77278090764630125</v>
      </c>
      <c r="AP19" s="12">
        <f>SUM(AH19:AO19)</f>
        <v>8.1571042955839452</v>
      </c>
      <c r="AQ19" s="12">
        <f t="shared" ref="AQ19:AQ24" si="7">(AH19*2)+(AI19*2)+SUM(AJ19:AO19)</f>
        <v>12.22557822659218</v>
      </c>
      <c r="AR19" s="67">
        <v>2.46</v>
      </c>
    </row>
    <row r="20" spans="1:45" x14ac:dyDescent="0.25">
      <c r="A20" s="10" t="s">
        <v>26</v>
      </c>
      <c r="B20" s="11">
        <v>256.39999999999998</v>
      </c>
      <c r="C20" s="12">
        <v>1.7000000000000001E-2</v>
      </c>
      <c r="D20" s="12">
        <v>2.276928069599637</v>
      </c>
      <c r="E20" s="12">
        <v>1.4235395757666744</v>
      </c>
      <c r="F20" s="12">
        <v>1.7447752578628393</v>
      </c>
      <c r="G20" s="12">
        <v>1.9860538617923658</v>
      </c>
      <c r="H20" s="12">
        <v>0.72783190697000499</v>
      </c>
      <c r="I20" s="12">
        <v>0.84422217544015277</v>
      </c>
      <c r="J20" s="11">
        <f t="shared" si="4"/>
        <v>-0.157997164568705</v>
      </c>
      <c r="K20" s="12">
        <f t="shared" si="0"/>
        <v>-0.45943161863729726</v>
      </c>
      <c r="L20" s="12">
        <f t="shared" si="0"/>
        <v>1.1663876970950178</v>
      </c>
      <c r="M20" s="12">
        <f t="shared" si="0"/>
        <v>0.48791402913427318</v>
      </c>
      <c r="N20" s="12">
        <f t="shared" si="0"/>
        <v>0.67975664874167174</v>
      </c>
      <c r="O20" s="12">
        <f t="shared" si="0"/>
        <v>0.9046993980409177</v>
      </c>
      <c r="P20" s="12">
        <f t="shared" si="0"/>
        <v>-0.37965172203162123</v>
      </c>
      <c r="Q20" s="12">
        <f t="shared" si="0"/>
        <v>-0.16710700664034342</v>
      </c>
      <c r="R20" s="11">
        <f t="shared" si="1"/>
        <v>0.22573180495372269</v>
      </c>
      <c r="S20" s="12">
        <f t="shared" si="1"/>
        <v>-1.1872874029775244</v>
      </c>
      <c r="T20" s="12">
        <f t="shared" si="1"/>
        <v>0.43838169795989773</v>
      </c>
      <c r="U20" s="12">
        <f t="shared" si="1"/>
        <v>-0.18767486011862994</v>
      </c>
      <c r="V20" s="12">
        <f t="shared" si="1"/>
        <v>0.36825720531316947</v>
      </c>
      <c r="W20" s="12">
        <f t="shared" si="1"/>
        <v>0.65287137602932277</v>
      </c>
      <c r="X20" s="12">
        <f t="shared" si="1"/>
        <v>-1.1431977794805941</v>
      </c>
      <c r="Y20" s="12">
        <f t="shared" si="1"/>
        <v>-0.52663718599126019</v>
      </c>
      <c r="Z20" s="11">
        <f t="shared" si="2"/>
        <v>-2.2001610190514387E-2</v>
      </c>
      <c r="AA20" s="12">
        <f t="shared" si="2"/>
        <v>-1.0611089892019401</v>
      </c>
      <c r="AB20" s="12">
        <f t="shared" si="2"/>
        <v>1.3513073894946239</v>
      </c>
      <c r="AC20" s="12">
        <f t="shared" si="2"/>
        <v>0.71729961711414725</v>
      </c>
      <c r="AD20" s="12">
        <f t="shared" si="2"/>
        <v>0.98582155477023514</v>
      </c>
      <c r="AE20" s="12">
        <f t="shared" si="2"/>
        <v>1.3088992368376102</v>
      </c>
      <c r="AF20" s="12">
        <f t="shared" si="2"/>
        <v>-0.5182739198600177</v>
      </c>
      <c r="AG20" s="12">
        <f t="shared" si="2"/>
        <v>-5.5851445362081864E-2</v>
      </c>
      <c r="AH20" s="11">
        <f t="shared" si="3"/>
        <v>2.2001610190514387E-2</v>
      </c>
      <c r="AI20" s="12">
        <f t="shared" si="3"/>
        <v>1.0611089892019401</v>
      </c>
      <c r="AJ20" s="12">
        <f t="shared" si="3"/>
        <v>1.3513073894946239</v>
      </c>
      <c r="AK20" s="12">
        <f t="shared" si="3"/>
        <v>0.71729961711414725</v>
      </c>
      <c r="AL20" s="12">
        <f t="shared" si="3"/>
        <v>0.98582155477023514</v>
      </c>
      <c r="AM20" s="12">
        <f t="shared" si="3"/>
        <v>1.3088992368376102</v>
      </c>
      <c r="AN20" s="12">
        <f t="shared" si="3"/>
        <v>0.5182739198600177</v>
      </c>
      <c r="AO20" s="12">
        <f t="shared" si="3"/>
        <v>5.5851445362081864E-2</v>
      </c>
      <c r="AP20" s="12">
        <f>SUM(AH20:AO20)</f>
        <v>6.0205637628311699</v>
      </c>
      <c r="AQ20" s="12">
        <f t="shared" si="7"/>
        <v>7.1036743622236251</v>
      </c>
      <c r="AR20" s="67">
        <v>2.85</v>
      </c>
    </row>
    <row r="21" spans="1:45" x14ac:dyDescent="0.25">
      <c r="A21" s="10" t="s">
        <v>27</v>
      </c>
      <c r="B21" s="11">
        <v>425.6</v>
      </c>
      <c r="C21" s="12">
        <v>1.9E-2</v>
      </c>
      <c r="D21" s="12">
        <v>0.72301060619303326</v>
      </c>
      <c r="E21" s="12">
        <v>0.63046255918543814</v>
      </c>
      <c r="F21" s="12">
        <v>1.5136600365817392</v>
      </c>
      <c r="G21" s="12">
        <v>0.63503356321819948</v>
      </c>
      <c r="H21" s="12">
        <v>0.74570514630709339</v>
      </c>
      <c r="I21" s="12">
        <v>0.45397810699280472</v>
      </c>
      <c r="J21" s="11">
        <f t="shared" si="4"/>
        <v>0.57310472431374382</v>
      </c>
      <c r="K21" s="12">
        <f t="shared" si="0"/>
        <v>-0.29896694644405108</v>
      </c>
      <c r="L21" s="12">
        <f t="shared" si="0"/>
        <v>-0.48861230290498003</v>
      </c>
      <c r="M21" s="12">
        <f t="shared" si="0"/>
        <v>-0.68708597086572443</v>
      </c>
      <c r="N21" s="12">
        <f t="shared" si="0"/>
        <v>0.4747566487416725</v>
      </c>
      <c r="O21" s="12">
        <f t="shared" si="0"/>
        <v>-0.74030060195907832</v>
      </c>
      <c r="P21" s="12">
        <f t="shared" si="0"/>
        <v>-0.34465172203162209</v>
      </c>
      <c r="Q21" s="12">
        <f t="shared" si="0"/>
        <v>-1.0621070066403426</v>
      </c>
      <c r="R21" s="11">
        <f t="shared" si="1"/>
        <v>1.1766943393221434</v>
      </c>
      <c r="S21" s="12">
        <f t="shared" si="1"/>
        <v>-0.77273336746157617</v>
      </c>
      <c r="T21" s="12">
        <f t="shared" si="1"/>
        <v>-1.3863311869874584</v>
      </c>
      <c r="U21" s="12">
        <f t="shared" si="1"/>
        <v>-1.7361059866689439</v>
      </c>
      <c r="V21" s="12">
        <f t="shared" si="1"/>
        <v>0.13377608133591362</v>
      </c>
      <c r="W21" s="12">
        <f t="shared" si="1"/>
        <v>-1.2022836004685711</v>
      </c>
      <c r="X21" s="12">
        <f t="shared" si="1"/>
        <v>-1.0831080496417524</v>
      </c>
      <c r="Y21" s="12">
        <f t="shared" si="1"/>
        <v>-1.9808057270549928</v>
      </c>
      <c r="Z21" s="11">
        <f t="shared" si="2"/>
        <v>0.92896092417790632</v>
      </c>
      <c r="AA21" s="12">
        <f t="shared" si="2"/>
        <v>-0.64655495368599181</v>
      </c>
      <c r="AB21" s="12">
        <f t="shared" si="2"/>
        <v>-0.47340549545273225</v>
      </c>
      <c r="AC21" s="12">
        <f t="shared" si="2"/>
        <v>-0.83113150943616665</v>
      </c>
      <c r="AD21" s="12">
        <f t="shared" si="2"/>
        <v>0.75134043079297941</v>
      </c>
      <c r="AE21" s="12">
        <f t="shared" si="2"/>
        <v>-0.54625573966028362</v>
      </c>
      <c r="AF21" s="12">
        <f t="shared" si="2"/>
        <v>-0.45818419002117605</v>
      </c>
      <c r="AG21" s="12">
        <f t="shared" si="2"/>
        <v>-1.5100199864258146</v>
      </c>
      <c r="AH21" s="11">
        <f t="shared" si="3"/>
        <v>0.92896092417790632</v>
      </c>
      <c r="AI21" s="12">
        <f t="shared" si="3"/>
        <v>0.64655495368599181</v>
      </c>
      <c r="AJ21" s="12">
        <f t="shared" si="3"/>
        <v>0.47340549545273225</v>
      </c>
      <c r="AK21" s="12">
        <f t="shared" si="3"/>
        <v>0.83113150943616665</v>
      </c>
      <c r="AL21" s="12">
        <f t="shared" si="3"/>
        <v>0.75134043079297941</v>
      </c>
      <c r="AM21" s="12">
        <f t="shared" si="3"/>
        <v>0.54625573966028362</v>
      </c>
      <c r="AN21" s="12">
        <f t="shared" si="3"/>
        <v>0.45818419002117605</v>
      </c>
      <c r="AO21" s="12">
        <f t="shared" si="3"/>
        <v>1.5100199864258146</v>
      </c>
      <c r="AP21" s="12">
        <f t="shared" ref="AP21:AP24" si="8">SUM(AH21:AO21)</f>
        <v>6.145853229653051</v>
      </c>
      <c r="AQ21" s="12">
        <f t="shared" si="7"/>
        <v>7.7213691075169493</v>
      </c>
      <c r="AR21" s="67">
        <v>0.77</v>
      </c>
    </row>
    <row r="22" spans="1:45" x14ac:dyDescent="0.25">
      <c r="A22" s="10" t="s">
        <v>28</v>
      </c>
      <c r="B22" s="11">
        <v>173.2</v>
      </c>
      <c r="C22" s="12">
        <v>3.4000000000000002E-2</v>
      </c>
      <c r="D22" s="12">
        <v>2.5002783507373842</v>
      </c>
      <c r="E22" s="12">
        <v>2.7216519837270678</v>
      </c>
      <c r="F22" s="12">
        <v>3.805381820924878</v>
      </c>
      <c r="G22" s="12">
        <v>3.4221541552168739</v>
      </c>
      <c r="H22" s="12">
        <v>1.5984539733773706</v>
      </c>
      <c r="I22" s="12">
        <v>1.4247360141592917</v>
      </c>
      <c r="J22" s="11">
        <f t="shared" si="4"/>
        <v>-0.72395449646072096</v>
      </c>
      <c r="K22" s="12">
        <f t="shared" si="0"/>
        <v>0.5405683813627028</v>
      </c>
      <c r="L22" s="12">
        <f t="shared" si="0"/>
        <v>1.3013876970950196</v>
      </c>
      <c r="M22" s="12">
        <f t="shared" si="0"/>
        <v>1.4229140291342723</v>
      </c>
      <c r="N22" s="12">
        <f t="shared" si="0"/>
        <v>1.8047566487416671</v>
      </c>
      <c r="O22" s="12">
        <f t="shared" si="0"/>
        <v>1.6896993980409201</v>
      </c>
      <c r="P22" s="12">
        <f t="shared" si="0"/>
        <v>0.75534827796837578</v>
      </c>
      <c r="Q22" s="12">
        <f t="shared" si="0"/>
        <v>0.58789299335965195</v>
      </c>
      <c r="R22" s="11">
        <f t="shared" si="1"/>
        <v>-0.51042306875767152</v>
      </c>
      <c r="S22" s="12">
        <f t="shared" si="1"/>
        <v>1.3961724318246465</v>
      </c>
      <c r="T22" s="12">
        <f t="shared" si="1"/>
        <v>0.58722534718521291</v>
      </c>
      <c r="U22" s="12">
        <f t="shared" si="1"/>
        <v>1.0444809724980044</v>
      </c>
      <c r="V22" s="12">
        <f t="shared" si="1"/>
        <v>1.6550438612859142</v>
      </c>
      <c r="W22" s="12">
        <f t="shared" si="1"/>
        <v>1.5381580973368332</v>
      </c>
      <c r="X22" s="12">
        <f t="shared" si="1"/>
        <v>0.80542631672188036</v>
      </c>
      <c r="Y22" s="12">
        <f t="shared" si="1"/>
        <v>0.70006365032506634</v>
      </c>
      <c r="Z22" s="11">
        <f t="shared" si="2"/>
        <v>-0.7581564839019086</v>
      </c>
      <c r="AA22" s="12">
        <f t="shared" si="2"/>
        <v>1.5223508456002308</v>
      </c>
      <c r="AB22" s="12">
        <f t="shared" si="2"/>
        <v>1.500151038719939</v>
      </c>
      <c r="AC22" s="12">
        <f t="shared" si="2"/>
        <v>1.9494554497307817</v>
      </c>
      <c r="AD22" s="12">
        <f t="shared" si="2"/>
        <v>2.2726082107429799</v>
      </c>
      <c r="AE22" s="12">
        <f t="shared" si="2"/>
        <v>2.1941859581451206</v>
      </c>
      <c r="AF22" s="12">
        <f t="shared" si="2"/>
        <v>1.4303501763424569</v>
      </c>
      <c r="AG22" s="12">
        <f t="shared" si="2"/>
        <v>1.1708493909542446</v>
      </c>
      <c r="AH22" s="11">
        <f t="shared" si="3"/>
        <v>0.7581564839019086</v>
      </c>
      <c r="AI22" s="12">
        <f t="shared" si="3"/>
        <v>1.5223508456002308</v>
      </c>
      <c r="AJ22" s="12">
        <f t="shared" si="3"/>
        <v>1.500151038719939</v>
      </c>
      <c r="AK22" s="12">
        <f t="shared" si="3"/>
        <v>1.9494554497307817</v>
      </c>
      <c r="AL22" s="12">
        <f t="shared" si="3"/>
        <v>2.2726082107429799</v>
      </c>
      <c r="AM22" s="12">
        <f t="shared" si="3"/>
        <v>2.1941859581451206</v>
      </c>
      <c r="AN22" s="12">
        <f t="shared" si="3"/>
        <v>1.4303501763424569</v>
      </c>
      <c r="AO22" s="12">
        <f t="shared" si="3"/>
        <v>1.1708493909542446</v>
      </c>
      <c r="AP22" s="12">
        <f t="shared" si="8"/>
        <v>12.798107554137665</v>
      </c>
      <c r="AQ22" s="12">
        <f t="shared" si="7"/>
        <v>15.078614883639801</v>
      </c>
      <c r="AR22" s="67">
        <v>13.13</v>
      </c>
    </row>
    <row r="23" spans="1:45" x14ac:dyDescent="0.25">
      <c r="A23" s="10" t="s">
        <v>29</v>
      </c>
      <c r="B23" s="11">
        <v>351.9</v>
      </c>
      <c r="C23" s="12">
        <v>3.4000000000000002E-2</v>
      </c>
      <c r="D23" s="12">
        <v>1.6725956500433583</v>
      </c>
      <c r="E23" s="12">
        <v>1.1053341729150115</v>
      </c>
      <c r="F23" s="12">
        <v>0.6543077285838691</v>
      </c>
      <c r="G23" s="12">
        <v>1.6758636205454249</v>
      </c>
      <c r="H23" s="12">
        <v>1.344134216161087</v>
      </c>
      <c r="I23" s="12">
        <v>0.93997522072311546</v>
      </c>
      <c r="J23" s="11">
        <f t="shared" si="4"/>
        <v>0.29877208756221862</v>
      </c>
      <c r="K23" s="12">
        <f t="shared" si="0"/>
        <v>0.5405683813627028</v>
      </c>
      <c r="L23" s="12">
        <f t="shared" si="0"/>
        <v>0.72138769709501749</v>
      </c>
      <c r="M23" s="12">
        <f t="shared" si="0"/>
        <v>0.12291402913427887</v>
      </c>
      <c r="N23" s="12">
        <f t="shared" si="0"/>
        <v>-0.7352433512583284</v>
      </c>
      <c r="O23" s="12">
        <f t="shared" si="0"/>
        <v>0.65969939804092048</v>
      </c>
      <c r="P23" s="12">
        <f t="shared" si="0"/>
        <v>0.50534827796837511</v>
      </c>
      <c r="Q23" s="12">
        <f t="shared" si="0"/>
        <v>-1.210700664034557E-2</v>
      </c>
      <c r="R23" s="11">
        <f t="shared" si="1"/>
        <v>0.81986300914465038</v>
      </c>
      <c r="S23" s="12">
        <f t="shared" si="1"/>
        <v>1.3961724318246465</v>
      </c>
      <c r="T23" s="12">
        <f t="shared" si="1"/>
        <v>-5.2251071708727712E-2</v>
      </c>
      <c r="U23" s="12">
        <f t="shared" si="1"/>
        <v>-0.66867686964276363</v>
      </c>
      <c r="V23" s="12">
        <f t="shared" si="1"/>
        <v>-1.2502344553103344</v>
      </c>
      <c r="W23" s="12">
        <f t="shared" si="1"/>
        <v>0.37657169867857504</v>
      </c>
      <c r="X23" s="12">
        <f t="shared" si="1"/>
        <v>0.37621396073014363</v>
      </c>
      <c r="Y23" s="12">
        <f t="shared" si="1"/>
        <v>-0.27479794144949971</v>
      </c>
      <c r="Z23" s="11">
        <f t="shared" si="2"/>
        <v>0.5721295940004133</v>
      </c>
      <c r="AA23" s="12">
        <f t="shared" si="2"/>
        <v>1.5223508456002308</v>
      </c>
      <c r="AB23" s="12">
        <f t="shared" si="2"/>
        <v>0.86067461982599847</v>
      </c>
      <c r="AC23" s="12">
        <f t="shared" si="2"/>
        <v>0.23629760759001361</v>
      </c>
      <c r="AD23" s="12">
        <f t="shared" si="2"/>
        <v>-0.63267010585326866</v>
      </c>
      <c r="AE23" s="12">
        <f t="shared" si="2"/>
        <v>1.0325995594868624</v>
      </c>
      <c r="AF23" s="12">
        <f t="shared" si="2"/>
        <v>1.00113782035072</v>
      </c>
      <c r="AG23" s="12">
        <f t="shared" si="2"/>
        <v>0.19598779917967862</v>
      </c>
      <c r="AH23" s="11">
        <f t="shared" si="3"/>
        <v>0.5721295940004133</v>
      </c>
      <c r="AI23" s="12">
        <f t="shared" si="3"/>
        <v>1.5223508456002308</v>
      </c>
      <c r="AJ23" s="12">
        <f t="shared" si="3"/>
        <v>0.86067461982599847</v>
      </c>
      <c r="AK23" s="12">
        <f t="shared" si="3"/>
        <v>0.23629760759001361</v>
      </c>
      <c r="AL23" s="12">
        <f t="shared" si="3"/>
        <v>0.63267010585326866</v>
      </c>
      <c r="AM23" s="12">
        <f t="shared" si="3"/>
        <v>1.0325995594868624</v>
      </c>
      <c r="AN23" s="12">
        <f t="shared" si="3"/>
        <v>1.00113782035072</v>
      </c>
      <c r="AO23" s="12">
        <f t="shared" si="3"/>
        <v>0.19598779917967862</v>
      </c>
      <c r="AP23" s="12">
        <f t="shared" si="8"/>
        <v>6.0538479518871853</v>
      </c>
      <c r="AQ23" s="12">
        <f t="shared" si="7"/>
        <v>8.1483283914878299</v>
      </c>
      <c r="AR23" s="67">
        <v>4.01</v>
      </c>
    </row>
    <row r="24" spans="1:45" x14ac:dyDescent="0.25">
      <c r="A24" s="10" t="s">
        <v>30</v>
      </c>
      <c r="B24" s="11">
        <v>310.2</v>
      </c>
      <c r="C24" s="12">
        <v>2.8000000000000001E-2</v>
      </c>
      <c r="D24" s="12">
        <v>1.0883093633157679</v>
      </c>
      <c r="E24" s="12">
        <v>1.992365869358419</v>
      </c>
      <c r="F24" s="12">
        <v>0.7781074062332034</v>
      </c>
      <c r="G24" s="12">
        <v>0.94272229273796804</v>
      </c>
      <c r="H24" s="12">
        <v>1.3348496029297201</v>
      </c>
      <c r="I24" s="12">
        <v>0.92063081040497041</v>
      </c>
      <c r="J24" s="11">
        <f t="shared" si="4"/>
        <v>0.11680525984864477</v>
      </c>
      <c r="K24" s="12">
        <f t="shared" si="0"/>
        <v>0.2604604621699676</v>
      </c>
      <c r="L24" s="12">
        <f t="shared" si="0"/>
        <v>0.10138769709502062</v>
      </c>
      <c r="M24" s="12">
        <f t="shared" si="0"/>
        <v>0.97291402913427305</v>
      </c>
      <c r="N24" s="12">
        <f t="shared" si="0"/>
        <v>-0.48524335125833368</v>
      </c>
      <c r="O24" s="12">
        <f t="shared" si="0"/>
        <v>-0.17030060195908076</v>
      </c>
      <c r="P24" s="12">
        <f t="shared" si="0"/>
        <v>0.49534827796837738</v>
      </c>
      <c r="Q24" s="12">
        <f t="shared" si="0"/>
        <v>-4.2107006640346376E-2</v>
      </c>
      <c r="R24" s="11">
        <f t="shared" si="1"/>
        <v>0.58317419971209139</v>
      </c>
      <c r="S24" s="12">
        <f t="shared" si="1"/>
        <v>0.67252487318020304</v>
      </c>
      <c r="T24" s="12">
        <f t="shared" si="1"/>
        <v>-0.73582931259534801</v>
      </c>
      <c r="U24" s="12">
        <f t="shared" si="1"/>
        <v>0.45146479637235193</v>
      </c>
      <c r="V24" s="12">
        <f t="shared" si="1"/>
        <v>-0.9642818650941738</v>
      </c>
      <c r="W24" s="12">
        <f t="shared" si="1"/>
        <v>-0.55946394295866386</v>
      </c>
      <c r="X24" s="12">
        <f t="shared" si="1"/>
        <v>0.35904546649047808</v>
      </c>
      <c r="Y24" s="12">
        <f t="shared" si="1"/>
        <v>-0.32354102103822957</v>
      </c>
      <c r="Z24" s="11">
        <f t="shared" si="2"/>
        <v>0.33544078456785431</v>
      </c>
      <c r="AA24" s="12">
        <f t="shared" si="2"/>
        <v>0.79870328695578741</v>
      </c>
      <c r="AB24" s="12">
        <f t="shared" si="2"/>
        <v>0.17709637893937813</v>
      </c>
      <c r="AC24" s="12">
        <f t="shared" si="2"/>
        <v>1.3564392736051292</v>
      </c>
      <c r="AD24" s="12">
        <f t="shared" si="2"/>
        <v>-0.34671751563710806</v>
      </c>
      <c r="AE24" s="12">
        <f t="shared" si="2"/>
        <v>9.6563917849623593E-2</v>
      </c>
      <c r="AF24" s="12">
        <f t="shared" si="2"/>
        <v>0.98396932611105448</v>
      </c>
      <c r="AG24" s="12">
        <f t="shared" si="2"/>
        <v>0.14724471959094876</v>
      </c>
      <c r="AH24" s="11">
        <f t="shared" si="3"/>
        <v>0.33544078456785431</v>
      </c>
      <c r="AI24" s="12">
        <f t="shared" si="3"/>
        <v>0.79870328695578741</v>
      </c>
      <c r="AJ24" s="12">
        <f t="shared" si="3"/>
        <v>0.17709637893937813</v>
      </c>
      <c r="AK24" s="12">
        <f t="shared" si="3"/>
        <v>1.3564392736051292</v>
      </c>
      <c r="AL24" s="12">
        <f t="shared" si="3"/>
        <v>0.34671751563710806</v>
      </c>
      <c r="AM24" s="12">
        <f t="shared" si="3"/>
        <v>9.6563917849623593E-2</v>
      </c>
      <c r="AN24" s="12">
        <f t="shared" si="3"/>
        <v>0.98396932611105448</v>
      </c>
      <c r="AO24" s="12">
        <f t="shared" si="3"/>
        <v>0.14724471959094876</v>
      </c>
      <c r="AP24" s="12">
        <f t="shared" si="8"/>
        <v>4.2421752032568847</v>
      </c>
      <c r="AQ24" s="12">
        <f t="shared" si="7"/>
        <v>5.376319274780526</v>
      </c>
      <c r="AR24" s="67">
        <v>3.6</v>
      </c>
    </row>
    <row r="25" spans="1:45" x14ac:dyDescent="0.25">
      <c r="A25" s="14" t="s">
        <v>31</v>
      </c>
      <c r="B25" s="15">
        <v>150.1</v>
      </c>
      <c r="C25" s="16">
        <v>2.1000000000000001E-2</v>
      </c>
      <c r="D25" s="16">
        <v>4.2049502045430769</v>
      </c>
      <c r="E25" s="16">
        <v>2.402410360896293</v>
      </c>
      <c r="F25" s="16">
        <v>2.0111786179709603</v>
      </c>
      <c r="G25" s="16">
        <v>1.5636360472852038</v>
      </c>
      <c r="H25" s="16">
        <v>1.9679276793125349</v>
      </c>
      <c r="I25" s="16">
        <v>0.96640152113952371</v>
      </c>
      <c r="J25" s="15">
        <f t="shared" si="4"/>
        <v>-0.93046944956675737</v>
      </c>
      <c r="K25" s="16">
        <f t="shared" si="0"/>
        <v>-0.15457703710887633</v>
      </c>
      <c r="L25" s="16">
        <f t="shared" si="0"/>
        <v>2.0513876970950213</v>
      </c>
      <c r="M25" s="16">
        <f t="shared" si="0"/>
        <v>1.242914029134276</v>
      </c>
      <c r="N25" s="16">
        <f t="shared" si="0"/>
        <v>0.88475664874167015</v>
      </c>
      <c r="O25" s="16">
        <f t="shared" si="0"/>
        <v>0.55969939804092128</v>
      </c>
      <c r="P25" s="16">
        <f t="shared" si="0"/>
        <v>1.0553482779683767</v>
      </c>
      <c r="Q25" s="16">
        <f t="shared" si="0"/>
        <v>2.7892993359655668E-2</v>
      </c>
      <c r="R25" s="15">
        <f t="shared" si="1"/>
        <v>-0.77904223959702967</v>
      </c>
      <c r="S25" s="16">
        <f t="shared" si="1"/>
        <v>-0.39970783614342514</v>
      </c>
      <c r="T25" s="16">
        <f t="shared" si="1"/>
        <v>1.4141345095480662</v>
      </c>
      <c r="U25" s="16">
        <f t="shared" si="1"/>
        <v>0.80727450204774776</v>
      </c>
      <c r="V25" s="16">
        <f t="shared" si="1"/>
        <v>0.60273832929042437</v>
      </c>
      <c r="W25" s="16">
        <f t="shared" si="1"/>
        <v>0.26379632016806537</v>
      </c>
      <c r="X25" s="16">
        <f t="shared" si="1"/>
        <v>1.3204811439119646</v>
      </c>
      <c r="Y25" s="16">
        <f t="shared" si="1"/>
        <v>-0.20980716866452637</v>
      </c>
      <c r="Z25" s="15">
        <f t="shared" si="2"/>
        <v>-1.0267756547412668</v>
      </c>
      <c r="AA25" s="16">
        <f t="shared" si="2"/>
        <v>-0.27352942236784078</v>
      </c>
      <c r="AB25" s="16">
        <f t="shared" si="2"/>
        <v>2.3270602010827925</v>
      </c>
      <c r="AC25" s="16">
        <f t="shared" si="2"/>
        <v>1.7122489792805249</v>
      </c>
      <c r="AD25" s="16">
        <f t="shared" si="2"/>
        <v>1.22030267874749</v>
      </c>
      <c r="AE25" s="16">
        <f t="shared" si="2"/>
        <v>0.91982418097635277</v>
      </c>
      <c r="AF25" s="16">
        <f t="shared" si="2"/>
        <v>1.945405003532541</v>
      </c>
      <c r="AG25" s="16">
        <f t="shared" si="2"/>
        <v>0.26097857196465196</v>
      </c>
      <c r="AH25" s="15">
        <f t="shared" si="3"/>
        <v>1.0267756547412668</v>
      </c>
      <c r="AI25" s="16">
        <f t="shared" si="3"/>
        <v>0.27352942236784078</v>
      </c>
      <c r="AJ25" s="16">
        <f t="shared" si="3"/>
        <v>2.3270602010827925</v>
      </c>
      <c r="AK25" s="16">
        <f t="shared" si="3"/>
        <v>1.7122489792805249</v>
      </c>
      <c r="AL25" s="16">
        <f t="shared" si="3"/>
        <v>1.22030267874749</v>
      </c>
      <c r="AM25" s="16">
        <f t="shared" si="3"/>
        <v>0.91982418097635277</v>
      </c>
      <c r="AN25" s="16">
        <f t="shared" si="3"/>
        <v>1.945405003532541</v>
      </c>
      <c r="AO25" s="16">
        <f t="shared" si="3"/>
        <v>0.26097857196465196</v>
      </c>
      <c r="AP25" s="16">
        <f>SUM(AH25:AO25)</f>
        <v>9.6861246926934594</v>
      </c>
      <c r="AQ25" s="16">
        <f>(AH25*2)+(AI25*2)+SUM(AJ25:AO25)</f>
        <v>10.986429769802566</v>
      </c>
      <c r="AR25" s="17">
        <v>6.36</v>
      </c>
    </row>
    <row r="26" spans="1:45" x14ac:dyDescent="0.25">
      <c r="A26" s="14" t="s">
        <v>32</v>
      </c>
      <c r="B26" s="15">
        <v>321.60000000000002</v>
      </c>
      <c r="C26" s="16">
        <v>2.7E-2</v>
      </c>
      <c r="D26" s="16">
        <v>3.368458945623781</v>
      </c>
      <c r="E26" s="16">
        <v>2.3045460591030733</v>
      </c>
      <c r="F26" s="16">
        <v>2.8839401339366768</v>
      </c>
      <c r="G26" s="16">
        <v>1.5854635930862411</v>
      </c>
      <c r="H26" s="16">
        <v>2.2921114638362399</v>
      </c>
      <c r="I26" s="16">
        <v>1.4955691638216453</v>
      </c>
      <c r="J26" s="15">
        <f t="shared" si="4"/>
        <v>0.16887397999148288</v>
      </c>
      <c r="K26" s="16">
        <f t="shared" ref="K26:Q32" si="9">LOG((C26/AVERAGE(C$10:C$17)),2)</f>
        <v>0.20799304227583185</v>
      </c>
      <c r="L26" s="16">
        <f t="shared" si="9"/>
        <v>1.7313876970950224</v>
      </c>
      <c r="M26" s="16">
        <f t="shared" si="9"/>
        <v>1.1829140291342759</v>
      </c>
      <c r="N26" s="16">
        <f t="shared" si="9"/>
        <v>1.4047566487416698</v>
      </c>
      <c r="O26" s="16">
        <f t="shared" si="9"/>
        <v>0.57969939804091986</v>
      </c>
      <c r="P26" s="16">
        <f t="shared" si="9"/>
        <v>1.2753482779683807</v>
      </c>
      <c r="Q26" s="16">
        <f t="shared" si="9"/>
        <v>0.65789299335965801</v>
      </c>
      <c r="R26" s="15">
        <f t="shared" si="1"/>
        <v>0.6509012878530368</v>
      </c>
      <c r="S26" s="16">
        <f t="shared" si="1"/>
        <v>0.53697740124800286</v>
      </c>
      <c r="T26" s="16">
        <f t="shared" si="1"/>
        <v>1.0613199336065842</v>
      </c>
      <c r="U26" s="16">
        <f t="shared" si="1"/>
        <v>0.72820567856432727</v>
      </c>
      <c r="V26" s="16">
        <f t="shared" si="1"/>
        <v>1.1975197169400507</v>
      </c>
      <c r="W26" s="16">
        <f t="shared" si="1"/>
        <v>0.28635139587016589</v>
      </c>
      <c r="X26" s="16">
        <f t="shared" si="1"/>
        <v>1.6981880171846988</v>
      </c>
      <c r="Y26" s="16">
        <f t="shared" si="1"/>
        <v>0.81379750269877593</v>
      </c>
      <c r="Z26" s="15">
        <f t="shared" si="2"/>
        <v>0.40316787270879972</v>
      </c>
      <c r="AA26" s="16">
        <f t="shared" si="2"/>
        <v>0.66315581502358723</v>
      </c>
      <c r="AB26" s="16">
        <f t="shared" si="2"/>
        <v>1.9742456251413103</v>
      </c>
      <c r="AC26" s="16">
        <f t="shared" si="2"/>
        <v>1.6331801557971044</v>
      </c>
      <c r="AD26" s="16">
        <f t="shared" si="2"/>
        <v>1.8150840663971164</v>
      </c>
      <c r="AE26" s="16">
        <f t="shared" si="2"/>
        <v>0.94237925667845335</v>
      </c>
      <c r="AF26" s="16">
        <f t="shared" si="2"/>
        <v>2.3231118768052754</v>
      </c>
      <c r="AG26" s="16">
        <f t="shared" si="2"/>
        <v>1.2845832433279543</v>
      </c>
      <c r="AH26" s="15">
        <f t="shared" si="3"/>
        <v>0.40316787270879972</v>
      </c>
      <c r="AI26" s="16">
        <f t="shared" si="3"/>
        <v>0.66315581502358723</v>
      </c>
      <c r="AJ26" s="16">
        <f t="shared" si="3"/>
        <v>1.9742456251413103</v>
      </c>
      <c r="AK26" s="16">
        <f t="shared" si="3"/>
        <v>1.6331801557971044</v>
      </c>
      <c r="AL26" s="16">
        <f t="shared" si="3"/>
        <v>1.8150840663971164</v>
      </c>
      <c r="AM26" s="16">
        <f t="shared" si="3"/>
        <v>0.94237925667845335</v>
      </c>
      <c r="AN26" s="16">
        <f t="shared" si="3"/>
        <v>2.3231118768052754</v>
      </c>
      <c r="AO26" s="16">
        <f t="shared" si="3"/>
        <v>1.2845832433279543</v>
      </c>
      <c r="AP26" s="16">
        <f t="shared" ref="AP26:AP32" si="10">SUM(AH26:AO26)</f>
        <v>11.038907911879601</v>
      </c>
      <c r="AQ26" s="16">
        <f t="shared" ref="AQ26:AQ32" si="11">(AH26*2)+(AI26*2)+SUM(AJ26:AO26)</f>
        <v>12.10523159961199</v>
      </c>
      <c r="AR26" s="17">
        <v>13.04</v>
      </c>
    </row>
    <row r="27" spans="1:45" x14ac:dyDescent="0.25">
      <c r="A27" s="14" t="s">
        <v>33</v>
      </c>
      <c r="B27" s="15">
        <v>312.60000000000002</v>
      </c>
      <c r="C27" s="16">
        <v>3.5999999999999997E-2</v>
      </c>
      <c r="D27" s="16">
        <v>3.7635358550697551</v>
      </c>
      <c r="E27" s="16">
        <v>3.0198619547364478</v>
      </c>
      <c r="F27" s="16">
        <v>1.9292514857737144</v>
      </c>
      <c r="G27" s="16">
        <v>3.9038692903797676</v>
      </c>
      <c r="H27" s="16">
        <v>1.298348070340918</v>
      </c>
      <c r="I27" s="16">
        <v>3.0119433400077802</v>
      </c>
      <c r="J27" s="15">
        <f t="shared" si="4"/>
        <v>0.12792435181221873</v>
      </c>
      <c r="K27" s="16">
        <f t="shared" si="9"/>
        <v>0.62303054155467563</v>
      </c>
      <c r="L27" s="16">
        <f t="shared" si="9"/>
        <v>1.8913876970950199</v>
      </c>
      <c r="M27" s="16">
        <f t="shared" si="9"/>
        <v>1.5729140291342736</v>
      </c>
      <c r="N27" s="16">
        <f t="shared" si="9"/>
        <v>0.82475664874166921</v>
      </c>
      <c r="O27" s="16">
        <f t="shared" si="9"/>
        <v>1.8796993980409205</v>
      </c>
      <c r="P27" s="16">
        <f t="shared" si="9"/>
        <v>0.45534827796837851</v>
      </c>
      <c r="Q27" s="16">
        <f t="shared" si="9"/>
        <v>1.6678929933596565</v>
      </c>
      <c r="R27" s="15">
        <f t="shared" si="1"/>
        <v>0.59763708106193836</v>
      </c>
      <c r="S27" s="16">
        <f t="shared" si="1"/>
        <v>1.6092101105716308</v>
      </c>
      <c r="T27" s="16">
        <f t="shared" si="1"/>
        <v>1.237727221577323</v>
      </c>
      <c r="U27" s="16">
        <f t="shared" si="1"/>
        <v>1.2421530312065572</v>
      </c>
      <c r="V27" s="16">
        <f t="shared" si="1"/>
        <v>0.53410970763854326</v>
      </c>
      <c r="W27" s="16">
        <f t="shared" si="1"/>
        <v>1.7524313165068035</v>
      </c>
      <c r="X27" s="16">
        <f t="shared" si="1"/>
        <v>0.29037148953180236</v>
      </c>
      <c r="Y27" s="16">
        <f t="shared" si="1"/>
        <v>2.4548145155193</v>
      </c>
      <c r="Z27" s="15">
        <f t="shared" si="2"/>
        <v>0.34990366591770128</v>
      </c>
      <c r="AA27" s="16">
        <f t="shared" si="2"/>
        <v>1.7353885243472151</v>
      </c>
      <c r="AB27" s="16">
        <f t="shared" si="2"/>
        <v>2.1506529131120491</v>
      </c>
      <c r="AC27" s="16">
        <f t="shared" si="2"/>
        <v>2.1471275084393344</v>
      </c>
      <c r="AD27" s="16">
        <f t="shared" si="2"/>
        <v>1.151674057095609</v>
      </c>
      <c r="AE27" s="16">
        <f t="shared" si="2"/>
        <v>2.4084591773150912</v>
      </c>
      <c r="AF27" s="16">
        <f t="shared" si="2"/>
        <v>0.91529534915237876</v>
      </c>
      <c r="AG27" s="16">
        <f t="shared" si="2"/>
        <v>2.9256002561484782</v>
      </c>
      <c r="AH27" s="15">
        <f t="shared" si="3"/>
        <v>0.34990366591770128</v>
      </c>
      <c r="AI27" s="16">
        <f t="shared" si="3"/>
        <v>1.7353885243472151</v>
      </c>
      <c r="AJ27" s="16">
        <f t="shared" si="3"/>
        <v>2.1506529131120491</v>
      </c>
      <c r="AK27" s="16">
        <f t="shared" si="3"/>
        <v>2.1471275084393344</v>
      </c>
      <c r="AL27" s="16">
        <f t="shared" si="3"/>
        <v>1.151674057095609</v>
      </c>
      <c r="AM27" s="16">
        <f t="shared" si="3"/>
        <v>2.4084591773150912</v>
      </c>
      <c r="AN27" s="16">
        <f t="shared" si="3"/>
        <v>0.91529534915237876</v>
      </c>
      <c r="AO27" s="16">
        <f t="shared" si="3"/>
        <v>2.9256002561484782</v>
      </c>
      <c r="AP27" s="16">
        <f t="shared" si="10"/>
        <v>13.784101451527857</v>
      </c>
      <c r="AQ27" s="16">
        <f t="shared" si="11"/>
        <v>15.869393641792774</v>
      </c>
      <c r="AR27" s="17">
        <v>21.69</v>
      </c>
    </row>
    <row r="28" spans="1:45" x14ac:dyDescent="0.25">
      <c r="A28" s="14" t="s">
        <v>34</v>
      </c>
      <c r="B28" s="15">
        <v>138.9</v>
      </c>
      <c r="C28" s="16">
        <v>2.3E-2</v>
      </c>
      <c r="D28" s="16">
        <v>3.3105908371130601</v>
      </c>
      <c r="E28" s="16">
        <v>3.3857667839793764</v>
      </c>
      <c r="F28" s="16">
        <v>2.7760647471655671</v>
      </c>
      <c r="G28" s="16">
        <v>2.345515035980565</v>
      </c>
      <c r="H28" s="16">
        <v>1.6040034035769533</v>
      </c>
      <c r="I28" s="16">
        <v>1.4698761807530061</v>
      </c>
      <c r="J28" s="15">
        <f t="shared" si="4"/>
        <v>-1.0423468272060532</v>
      </c>
      <c r="K28" s="16">
        <f t="shared" si="9"/>
        <v>-2.333250383062389E-2</v>
      </c>
      <c r="L28" s="16">
        <f t="shared" si="9"/>
        <v>1.706387697095018</v>
      </c>
      <c r="M28" s="16">
        <f t="shared" si="9"/>
        <v>1.7379140291342765</v>
      </c>
      <c r="N28" s="16">
        <f t="shared" si="9"/>
        <v>1.3497566487416706</v>
      </c>
      <c r="O28" s="16">
        <f t="shared" si="9"/>
        <v>1.144699398040919</v>
      </c>
      <c r="P28" s="16">
        <f t="shared" si="9"/>
        <v>0.76034827796837656</v>
      </c>
      <c r="Q28" s="16">
        <f t="shared" si="9"/>
        <v>0.63289299335965399</v>
      </c>
      <c r="R28" s="15">
        <f t="shared" si="1"/>
        <v>-0.92456394621029747</v>
      </c>
      <c r="S28" s="16">
        <f t="shared" si="1"/>
        <v>-6.064285588170313E-2</v>
      </c>
      <c r="T28" s="16">
        <f t="shared" si="1"/>
        <v>1.0337562948611509</v>
      </c>
      <c r="U28" s="16">
        <f t="shared" si="1"/>
        <v>1.4595922957859671</v>
      </c>
      <c r="V28" s="16">
        <f t="shared" si="1"/>
        <v>1.134610147092495</v>
      </c>
      <c r="W28" s="16">
        <f t="shared" si="1"/>
        <v>0.92353228445454949</v>
      </c>
      <c r="X28" s="16">
        <f t="shared" si="1"/>
        <v>0.81401056384171644</v>
      </c>
      <c r="Y28" s="16">
        <f t="shared" si="1"/>
        <v>0.7731782697081625</v>
      </c>
      <c r="Z28" s="15">
        <f t="shared" si="2"/>
        <v>-1.1722973613545347</v>
      </c>
      <c r="AA28" s="16">
        <f t="shared" si="2"/>
        <v>6.5535557893881241E-2</v>
      </c>
      <c r="AB28" s="16">
        <f t="shared" si="2"/>
        <v>1.9466819863958771</v>
      </c>
      <c r="AC28" s="16">
        <f t="shared" si="2"/>
        <v>2.3645667730187441</v>
      </c>
      <c r="AD28" s="16">
        <f t="shared" si="2"/>
        <v>1.7521744965495607</v>
      </c>
      <c r="AE28" s="16">
        <f t="shared" si="2"/>
        <v>1.5795601452628369</v>
      </c>
      <c r="AF28" s="16">
        <f t="shared" si="2"/>
        <v>1.4389344234622929</v>
      </c>
      <c r="AG28" s="16">
        <f t="shared" si="2"/>
        <v>1.2439640103373408</v>
      </c>
      <c r="AH28" s="15">
        <f t="shared" si="3"/>
        <v>1.1722973613545347</v>
      </c>
      <c r="AI28" s="16">
        <f t="shared" si="3"/>
        <v>6.5535557893881241E-2</v>
      </c>
      <c r="AJ28" s="16">
        <f t="shared" si="3"/>
        <v>1.9466819863958771</v>
      </c>
      <c r="AK28" s="16">
        <f t="shared" si="3"/>
        <v>2.3645667730187441</v>
      </c>
      <c r="AL28" s="16">
        <f t="shared" si="3"/>
        <v>1.7521744965495607</v>
      </c>
      <c r="AM28" s="16">
        <f t="shared" si="3"/>
        <v>1.5795601452628369</v>
      </c>
      <c r="AN28" s="16">
        <f t="shared" si="3"/>
        <v>1.4389344234622929</v>
      </c>
      <c r="AO28" s="16">
        <f t="shared" si="3"/>
        <v>1.2439640103373408</v>
      </c>
      <c r="AP28" s="16">
        <f t="shared" si="10"/>
        <v>11.563714754275068</v>
      </c>
      <c r="AQ28" s="16">
        <f t="shared" si="11"/>
        <v>12.801547673523485</v>
      </c>
      <c r="AR28" s="17">
        <v>9.0500000000000007</v>
      </c>
    </row>
    <row r="29" spans="1:45" x14ac:dyDescent="0.25">
      <c r="A29" s="14" t="s">
        <v>35</v>
      </c>
      <c r="B29" s="15">
        <v>104.5</v>
      </c>
      <c r="C29" s="16">
        <v>2.5000000000000001E-2</v>
      </c>
      <c r="D29" s="16">
        <v>1.2544793441874511</v>
      </c>
      <c r="E29" s="16">
        <v>1.5795160555511139</v>
      </c>
      <c r="F29" s="16">
        <v>1.6166879246173984</v>
      </c>
      <c r="G29" s="16">
        <v>1.4438338664819865</v>
      </c>
      <c r="H29" s="16">
        <v>0.99424768507134653</v>
      </c>
      <c r="I29" s="16">
        <v>1.1452754565293992</v>
      </c>
      <c r="J29" s="15">
        <f t="shared" si="4"/>
        <v>-1.4528904842192008</v>
      </c>
      <c r="K29" s="16">
        <f t="shared" si="9"/>
        <v>9.6961729887088108E-2</v>
      </c>
      <c r="L29" s="16">
        <f t="shared" si="9"/>
        <v>0.30638769709502151</v>
      </c>
      <c r="M29" s="16">
        <f t="shared" si="9"/>
        <v>0.63791402913427397</v>
      </c>
      <c r="N29" s="16">
        <f t="shared" si="9"/>
        <v>0.56975664874166998</v>
      </c>
      <c r="O29" s="16">
        <f t="shared" si="9"/>
        <v>0.44469939804091901</v>
      </c>
      <c r="P29" s="16">
        <f t="shared" si="9"/>
        <v>7.0348277968378184E-2</v>
      </c>
      <c r="Q29" s="16">
        <f t="shared" si="9"/>
        <v>0.27289299335965705</v>
      </c>
      <c r="R29" s="15">
        <f t="shared" si="1"/>
        <v>-1.4585683612978848</v>
      </c>
      <c r="S29" s="16">
        <f t="shared" si="1"/>
        <v>0.25013246528631083</v>
      </c>
      <c r="T29" s="16">
        <f t="shared" si="1"/>
        <v>-0.5098074748828344</v>
      </c>
      <c r="U29" s="16">
        <f t="shared" si="1"/>
        <v>9.9971985899222574E-3</v>
      </c>
      <c r="V29" s="16">
        <f t="shared" si="1"/>
        <v>0.24243806561805409</v>
      </c>
      <c r="W29" s="16">
        <f t="shared" si="1"/>
        <v>0.13410463488097571</v>
      </c>
      <c r="X29" s="16">
        <f t="shared" si="1"/>
        <v>-0.37061553869547104</v>
      </c>
      <c r="Y29" s="16">
        <f t="shared" si="1"/>
        <v>0.18826131464342535</v>
      </c>
      <c r="Z29" s="15">
        <f t="shared" si="2"/>
        <v>-1.706301776442122</v>
      </c>
      <c r="AA29" s="16">
        <f t="shared" si="2"/>
        <v>0.3763108790618952</v>
      </c>
      <c r="AB29" s="16">
        <f t="shared" si="2"/>
        <v>0.40311821665189174</v>
      </c>
      <c r="AC29" s="16">
        <f t="shared" si="2"/>
        <v>0.91497167582269945</v>
      </c>
      <c r="AD29" s="16">
        <f t="shared" si="2"/>
        <v>0.86000241507511976</v>
      </c>
      <c r="AE29" s="16">
        <f t="shared" si="2"/>
        <v>0.79013249568926314</v>
      </c>
      <c r="AF29" s="16">
        <f t="shared" si="2"/>
        <v>0.25430832092510536</v>
      </c>
      <c r="AG29" s="16">
        <f t="shared" si="2"/>
        <v>0.65904705527260365</v>
      </c>
      <c r="AH29" s="15">
        <f t="shared" si="3"/>
        <v>1.706301776442122</v>
      </c>
      <c r="AI29" s="16">
        <f t="shared" si="3"/>
        <v>0.3763108790618952</v>
      </c>
      <c r="AJ29" s="16">
        <f t="shared" si="3"/>
        <v>0.40311821665189174</v>
      </c>
      <c r="AK29" s="16">
        <f t="shared" si="3"/>
        <v>0.91497167582269945</v>
      </c>
      <c r="AL29" s="16">
        <f t="shared" si="3"/>
        <v>0.86000241507511976</v>
      </c>
      <c r="AM29" s="16">
        <f t="shared" si="3"/>
        <v>0.79013249568926314</v>
      </c>
      <c r="AN29" s="16">
        <f t="shared" si="3"/>
        <v>0.25430832092510536</v>
      </c>
      <c r="AO29" s="16">
        <f t="shared" si="3"/>
        <v>0.65904705527260365</v>
      </c>
      <c r="AP29" s="16">
        <f t="shared" si="10"/>
        <v>5.9641928349406994</v>
      </c>
      <c r="AQ29" s="16">
        <f t="shared" si="11"/>
        <v>8.0468054904447186</v>
      </c>
      <c r="AR29" s="17">
        <v>3.03</v>
      </c>
    </row>
    <row r="30" spans="1:45" x14ac:dyDescent="0.25">
      <c r="A30" s="14" t="s">
        <v>36</v>
      </c>
      <c r="B30" s="15">
        <v>298.60000000000002</v>
      </c>
      <c r="C30" s="16">
        <v>1.4999999999999999E-2</v>
      </c>
      <c r="D30" s="16">
        <v>5.9466976083683214</v>
      </c>
      <c r="E30" s="16">
        <v>2.817630833655941</v>
      </c>
      <c r="F30" s="16">
        <v>2.6908112905799992</v>
      </c>
      <c r="G30" s="16">
        <v>1.9791826374208672</v>
      </c>
      <c r="H30" s="16">
        <v>1.2541215687317606</v>
      </c>
      <c r="I30" s="16">
        <v>1.3110244856298914</v>
      </c>
      <c r="J30" s="15">
        <f t="shared" si="4"/>
        <v>6.1820738947095465E-2</v>
      </c>
      <c r="K30" s="16">
        <f t="shared" si="9"/>
        <v>-0.64000386427911815</v>
      </c>
      <c r="L30" s="16">
        <f t="shared" si="9"/>
        <v>2.5513876970950173</v>
      </c>
      <c r="M30" s="16">
        <f t="shared" si="9"/>
        <v>1.4729140291342746</v>
      </c>
      <c r="N30" s="16">
        <f t="shared" si="9"/>
        <v>1.3047566487416702</v>
      </c>
      <c r="O30" s="16">
        <f t="shared" si="9"/>
        <v>0.89969939804091847</v>
      </c>
      <c r="P30" s="16">
        <f t="shared" si="9"/>
        <v>0.40534827796837508</v>
      </c>
      <c r="Q30" s="16">
        <f t="shared" si="9"/>
        <v>0.46789299335965645</v>
      </c>
      <c r="R30" s="15">
        <f t="shared" si="1"/>
        <v>0.51165445650981667</v>
      </c>
      <c r="S30" s="16">
        <f t="shared" si="1"/>
        <v>-1.6537885468731999</v>
      </c>
      <c r="T30" s="16">
        <f t="shared" si="1"/>
        <v>1.9654072844566293</v>
      </c>
      <c r="U30" s="16">
        <f t="shared" si="1"/>
        <v>1.1103716587341912</v>
      </c>
      <c r="V30" s="16">
        <f t="shared" si="1"/>
        <v>1.0831386808535846</v>
      </c>
      <c r="W30" s="16">
        <f t="shared" si="1"/>
        <v>0.64723260710379815</v>
      </c>
      <c r="X30" s="16">
        <f t="shared" si="1"/>
        <v>0.20452901833344933</v>
      </c>
      <c r="Y30" s="16">
        <f t="shared" si="1"/>
        <v>0.50509133197015965</v>
      </c>
      <c r="Z30" s="15">
        <f t="shared" si="2"/>
        <v>0.26392104136557959</v>
      </c>
      <c r="AA30" s="16">
        <f t="shared" si="2"/>
        <v>-1.5276101330976155</v>
      </c>
      <c r="AB30" s="16">
        <f t="shared" si="2"/>
        <v>2.8783329759913556</v>
      </c>
      <c r="AC30" s="16">
        <f t="shared" si="2"/>
        <v>2.0153461359669684</v>
      </c>
      <c r="AD30" s="16">
        <f t="shared" si="2"/>
        <v>1.7007030303106503</v>
      </c>
      <c r="AE30" s="16">
        <f t="shared" si="2"/>
        <v>1.3032604679120856</v>
      </c>
      <c r="AF30" s="16">
        <f t="shared" si="2"/>
        <v>0.82945287795402578</v>
      </c>
      <c r="AG30" s="16">
        <f t="shared" si="2"/>
        <v>0.97587707259933798</v>
      </c>
      <c r="AH30" s="15">
        <f t="shared" si="3"/>
        <v>0.26392104136557959</v>
      </c>
      <c r="AI30" s="16">
        <f t="shared" si="3"/>
        <v>1.5276101330976155</v>
      </c>
      <c r="AJ30" s="16">
        <f t="shared" si="3"/>
        <v>2.8783329759913556</v>
      </c>
      <c r="AK30" s="16">
        <f t="shared" si="3"/>
        <v>2.0153461359669684</v>
      </c>
      <c r="AL30" s="16">
        <f t="shared" si="3"/>
        <v>1.7007030303106503</v>
      </c>
      <c r="AM30" s="16">
        <f t="shared" si="3"/>
        <v>1.3032604679120856</v>
      </c>
      <c r="AN30" s="16">
        <f t="shared" si="3"/>
        <v>0.82945287795402578</v>
      </c>
      <c r="AO30" s="16">
        <f t="shared" si="3"/>
        <v>0.97587707259933798</v>
      </c>
      <c r="AP30" s="16">
        <f t="shared" si="10"/>
        <v>11.49450373519762</v>
      </c>
      <c r="AQ30" s="16">
        <f t="shared" si="11"/>
        <v>13.286034909660815</v>
      </c>
      <c r="AR30" s="17">
        <v>10.52</v>
      </c>
    </row>
    <row r="31" spans="1:45" x14ac:dyDescent="0.25">
      <c r="A31" s="14" t="s">
        <v>37</v>
      </c>
      <c r="B31" s="15">
        <v>258.89999999999998</v>
      </c>
      <c r="C31" s="16">
        <v>0.02</v>
      </c>
      <c r="D31" s="16">
        <v>3.0569410170530218</v>
      </c>
      <c r="E31" s="16">
        <v>3.1263571565817005</v>
      </c>
      <c r="F31" s="16">
        <v>3.1124296249328163</v>
      </c>
      <c r="G31" s="16">
        <v>0.74996997792213815</v>
      </c>
      <c r="H31" s="16">
        <v>2.4909174365464728</v>
      </c>
      <c r="I31" s="16">
        <v>1.3954153709707078</v>
      </c>
      <c r="J31" s="15">
        <f t="shared" si="4"/>
        <v>-0.14399846128733473</v>
      </c>
      <c r="K31" s="16">
        <f t="shared" si="9"/>
        <v>-0.22496636500027437</v>
      </c>
      <c r="L31" s="16">
        <f t="shared" si="9"/>
        <v>1.5913876970950191</v>
      </c>
      <c r="M31" s="16">
        <f t="shared" si="9"/>
        <v>1.6229140291342727</v>
      </c>
      <c r="N31" s="16">
        <f t="shared" si="9"/>
        <v>1.5147566487416675</v>
      </c>
      <c r="O31" s="16">
        <f t="shared" si="9"/>
        <v>-0.50030060195908088</v>
      </c>
      <c r="P31" s="16">
        <f t="shared" si="9"/>
        <v>1.3953482779683777</v>
      </c>
      <c r="Q31" s="16">
        <f t="shared" si="9"/>
        <v>0.55789299335965437</v>
      </c>
      <c r="R31" s="15">
        <f t="shared" si="1"/>
        <v>0.2439402688528822</v>
      </c>
      <c r="S31" s="16">
        <f t="shared" si="1"/>
        <v>-0.58155583754957219</v>
      </c>
      <c r="T31" s="16">
        <f t="shared" si="1"/>
        <v>0.90696355663218164</v>
      </c>
      <c r="U31" s="16">
        <f t="shared" si="1"/>
        <v>1.3080437174427397</v>
      </c>
      <c r="V31" s="16">
        <f t="shared" si="1"/>
        <v>1.3233388566351614</v>
      </c>
      <c r="W31" s="16">
        <f t="shared" si="1"/>
        <v>-0.9316226920433488</v>
      </c>
      <c r="X31" s="16">
        <f t="shared" si="1"/>
        <v>1.9042099480607266</v>
      </c>
      <c r="Y31" s="16">
        <f t="shared" si="1"/>
        <v>0.65132057073634175</v>
      </c>
      <c r="Z31" s="15">
        <f t="shared" si="2"/>
        <v>-3.7931462913548819E-3</v>
      </c>
      <c r="AA31" s="16">
        <f t="shared" si="2"/>
        <v>-0.45537742377398782</v>
      </c>
      <c r="AB31" s="16">
        <f t="shared" si="2"/>
        <v>1.8198892481669078</v>
      </c>
      <c r="AC31" s="16">
        <f t="shared" si="2"/>
        <v>2.213018194675517</v>
      </c>
      <c r="AD31" s="16">
        <f t="shared" si="2"/>
        <v>1.9409032060922271</v>
      </c>
      <c r="AE31" s="16">
        <f t="shared" si="2"/>
        <v>-0.27559483123506134</v>
      </c>
      <c r="AF31" s="16">
        <f t="shared" si="2"/>
        <v>2.529133807681303</v>
      </c>
      <c r="AG31" s="16">
        <f t="shared" si="2"/>
        <v>1.1221063113655201</v>
      </c>
      <c r="AH31" s="15">
        <f t="shared" si="3"/>
        <v>3.7931462913548819E-3</v>
      </c>
      <c r="AI31" s="16">
        <f t="shared" si="3"/>
        <v>0.45537742377398782</v>
      </c>
      <c r="AJ31" s="16">
        <f t="shared" si="3"/>
        <v>1.8198892481669078</v>
      </c>
      <c r="AK31" s="16">
        <f t="shared" si="3"/>
        <v>2.213018194675517</v>
      </c>
      <c r="AL31" s="16">
        <f t="shared" si="3"/>
        <v>1.9409032060922271</v>
      </c>
      <c r="AM31" s="16">
        <f t="shared" si="3"/>
        <v>0.27559483123506134</v>
      </c>
      <c r="AN31" s="16">
        <f t="shared" si="3"/>
        <v>2.529133807681303</v>
      </c>
      <c r="AO31" s="16">
        <f t="shared" si="3"/>
        <v>1.1221063113655201</v>
      </c>
      <c r="AP31" s="16">
        <f t="shared" si="10"/>
        <v>10.35981616928188</v>
      </c>
      <c r="AQ31" s="16">
        <f t="shared" si="11"/>
        <v>10.818986739347222</v>
      </c>
      <c r="AR31" s="17">
        <v>9.74</v>
      </c>
    </row>
    <row r="32" spans="1:45" x14ac:dyDescent="0.25">
      <c r="A32" s="14" t="s">
        <v>38</v>
      </c>
      <c r="B32" s="15">
        <v>357.4</v>
      </c>
      <c r="C32" s="16">
        <v>1.7000000000000001E-2</v>
      </c>
      <c r="D32" s="16">
        <v>3.1320097766305097</v>
      </c>
      <c r="E32" s="16">
        <v>2.2337730277464418</v>
      </c>
      <c r="F32" s="16">
        <v>0.59585831030741609</v>
      </c>
      <c r="G32" s="16">
        <v>2.5138607715438335</v>
      </c>
      <c r="H32" s="16">
        <v>1.0730201758081588</v>
      </c>
      <c r="I32" s="16">
        <v>1.5217112523235179</v>
      </c>
      <c r="J32" s="15">
        <f t="shared" si="4"/>
        <v>0.32114620785404457</v>
      </c>
      <c r="K32" s="16">
        <f t="shared" si="9"/>
        <v>-0.45943161863729726</v>
      </c>
      <c r="L32" s="16">
        <f t="shared" si="9"/>
        <v>1.6263876970950215</v>
      </c>
      <c r="M32" s="16">
        <f t="shared" si="9"/>
        <v>1.1379140291342746</v>
      </c>
      <c r="N32" s="16">
        <f t="shared" si="9"/>
        <v>-0.87024335125833152</v>
      </c>
      <c r="O32" s="16">
        <f t="shared" si="9"/>
        <v>1.244699398040922</v>
      </c>
      <c r="P32" s="16">
        <f t="shared" si="9"/>
        <v>0.18034827796837871</v>
      </c>
      <c r="Q32" s="16">
        <f t="shared" si="9"/>
        <v>0.68289299335965625</v>
      </c>
      <c r="R32" s="15">
        <f t="shared" si="1"/>
        <v>0.84896558767785912</v>
      </c>
      <c r="S32" s="16">
        <f t="shared" si="1"/>
        <v>-1.1872874029775244</v>
      </c>
      <c r="T32" s="16">
        <f t="shared" si="1"/>
        <v>0.945552650875784</v>
      </c>
      <c r="U32" s="16">
        <f t="shared" si="1"/>
        <v>0.66890406095176025</v>
      </c>
      <c r="V32" s="16">
        <f t="shared" si="1"/>
        <v>-1.4046488540270681</v>
      </c>
      <c r="W32" s="16">
        <f t="shared" si="1"/>
        <v>1.0363076629650634</v>
      </c>
      <c r="X32" s="16">
        <f t="shared" si="1"/>
        <v>-0.18176210205910645</v>
      </c>
      <c r="Y32" s="16">
        <f t="shared" si="1"/>
        <v>0.85441673568938037</v>
      </c>
      <c r="Z32" s="15">
        <f t="shared" si="2"/>
        <v>0.60123217253362204</v>
      </c>
      <c r="AA32" s="16">
        <f t="shared" si="2"/>
        <v>-1.0611089892019401</v>
      </c>
      <c r="AB32" s="16">
        <f t="shared" si="2"/>
        <v>1.85847834241051</v>
      </c>
      <c r="AC32" s="16">
        <f t="shared" si="2"/>
        <v>1.5738785381845375</v>
      </c>
      <c r="AD32" s="16">
        <f t="shared" si="2"/>
        <v>-0.78708450457000234</v>
      </c>
      <c r="AE32" s="16">
        <f t="shared" si="2"/>
        <v>1.6923355237733508</v>
      </c>
      <c r="AF32" s="16">
        <f t="shared" si="2"/>
        <v>0.44316175756146992</v>
      </c>
      <c r="AG32" s="16">
        <f t="shared" si="2"/>
        <v>1.3252024763185588</v>
      </c>
      <c r="AH32" s="15">
        <f t="shared" si="3"/>
        <v>0.60123217253362204</v>
      </c>
      <c r="AI32" s="16">
        <f t="shared" si="3"/>
        <v>1.0611089892019401</v>
      </c>
      <c r="AJ32" s="16">
        <f t="shared" si="3"/>
        <v>1.85847834241051</v>
      </c>
      <c r="AK32" s="16">
        <f t="shared" si="3"/>
        <v>1.5738785381845375</v>
      </c>
      <c r="AL32" s="16">
        <f t="shared" si="3"/>
        <v>0.78708450457000234</v>
      </c>
      <c r="AM32" s="16">
        <f t="shared" si="3"/>
        <v>1.6923355237733508</v>
      </c>
      <c r="AN32" s="16">
        <f t="shared" si="3"/>
        <v>0.44316175756146992</v>
      </c>
      <c r="AO32" s="16">
        <f t="shared" si="3"/>
        <v>1.3252024763185588</v>
      </c>
      <c r="AP32" s="16">
        <f t="shared" si="10"/>
        <v>9.3424823045539913</v>
      </c>
      <c r="AQ32" s="16">
        <f t="shared" si="11"/>
        <v>11.004823466289555</v>
      </c>
      <c r="AR32" s="17">
        <v>5.89</v>
      </c>
    </row>
    <row r="33" spans="1:44" x14ac:dyDescent="0.25">
      <c r="A33" s="18" t="s">
        <v>39</v>
      </c>
      <c r="B33" s="19">
        <f>AVERAGE(B10:B32)</f>
        <v>257.23043478260865</v>
      </c>
      <c r="C33" s="19">
        <f t="shared" ref="C33:AP33" si="12">AVERAGE(C10:C32)</f>
        <v>2.4217391304347833E-2</v>
      </c>
      <c r="D33" s="19">
        <f t="shared" si="12"/>
        <v>2.1016249543665033</v>
      </c>
      <c r="E33" s="19">
        <f t="shared" si="12"/>
        <v>1.7875469003244877</v>
      </c>
      <c r="F33" s="19">
        <f t="shared" si="12"/>
        <v>1.6498085706147394</v>
      </c>
      <c r="G33" s="19">
        <f t="shared" si="12"/>
        <v>1.5731024066986286</v>
      </c>
      <c r="H33" s="19">
        <f t="shared" si="12"/>
        <v>1.2511084351103494</v>
      </c>
      <c r="I33" s="19">
        <f t="shared" si="12"/>
        <v>1.159689327327067</v>
      </c>
      <c r="J33" s="19">
        <f t="shared" si="12"/>
        <v>-0.33154022543399703</v>
      </c>
      <c r="K33" s="19">
        <f t="shared" si="12"/>
        <v>1.4100060121368977E-4</v>
      </c>
      <c r="L33" s="19">
        <f t="shared" si="12"/>
        <v>0.76877900144284594</v>
      </c>
      <c r="M33" s="19">
        <f t="shared" si="12"/>
        <v>0.63032782904972218</v>
      </c>
      <c r="N33" s="19">
        <f t="shared" si="12"/>
        <v>0.35780012700253983</v>
      </c>
      <c r="O33" s="19">
        <f t="shared" si="12"/>
        <v>0.32578635456265898</v>
      </c>
      <c r="P33" s="19">
        <f t="shared" si="12"/>
        <v>0.28621784318576859</v>
      </c>
      <c r="Q33" s="19">
        <f t="shared" si="12"/>
        <v>0.15702342814226394</v>
      </c>
      <c r="R33" s="19">
        <f t="shared" si="12"/>
        <v>-4.3443509659245258E-17</v>
      </c>
      <c r="S33" s="19">
        <f t="shared" si="12"/>
        <v>0</v>
      </c>
      <c r="T33" s="19">
        <f t="shared" si="12"/>
        <v>0</v>
      </c>
      <c r="U33" s="19">
        <f t="shared" si="12"/>
        <v>0</v>
      </c>
      <c r="V33" s="19">
        <f t="shared" si="12"/>
        <v>0</v>
      </c>
      <c r="W33" s="19">
        <f t="shared" si="12"/>
        <v>0</v>
      </c>
      <c r="X33" s="19">
        <f t="shared" si="12"/>
        <v>1.0860877414811314E-17</v>
      </c>
      <c r="Y33" s="19">
        <f t="shared" si="12"/>
        <v>0</v>
      </c>
      <c r="Z33" s="19">
        <f t="shared" si="12"/>
        <v>-0.24773341514423719</v>
      </c>
      <c r="AA33" s="19">
        <f t="shared" si="12"/>
        <v>0.12617841377558434</v>
      </c>
      <c r="AB33" s="19">
        <f t="shared" si="12"/>
        <v>0.91292569153472614</v>
      </c>
      <c r="AC33" s="19">
        <f t="shared" si="12"/>
        <v>0.90497447723277713</v>
      </c>
      <c r="AD33" s="19">
        <f t="shared" si="12"/>
        <v>0.61756434945706562</v>
      </c>
      <c r="AE33" s="19">
        <f t="shared" si="12"/>
        <v>0.65602786080828757</v>
      </c>
      <c r="AF33" s="19">
        <f t="shared" si="12"/>
        <v>0.62492385962057639</v>
      </c>
      <c r="AG33" s="19">
        <f t="shared" si="12"/>
        <v>0.47078574062917833</v>
      </c>
      <c r="AH33" s="19">
        <f t="shared" si="12"/>
        <v>0.79893666586308565</v>
      </c>
      <c r="AI33" s="19">
        <f t="shared" si="12"/>
        <v>0.83753952425791578</v>
      </c>
      <c r="AJ33" s="19">
        <f t="shared" si="12"/>
        <v>1.0823222279115217</v>
      </c>
      <c r="AK33" s="19">
        <f t="shared" si="12"/>
        <v>1.1311168556681594</v>
      </c>
      <c r="AL33" s="19">
        <f t="shared" si="12"/>
        <v>1.0260414082202036</v>
      </c>
      <c r="AM33" s="19">
        <f t="shared" si="12"/>
        <v>1.0552772171221267</v>
      </c>
      <c r="AN33" s="19">
        <f t="shared" si="12"/>
        <v>0.99190042399350875</v>
      </c>
      <c r="AO33" s="19">
        <f t="shared" si="12"/>
        <v>0.86020056125651945</v>
      </c>
      <c r="AP33" s="19">
        <f t="shared" si="12"/>
        <v>7.7833348842930423</v>
      </c>
    </row>
    <row r="34" spans="1:44" x14ac:dyDescent="0.25">
      <c r="A34" s="18" t="s">
        <v>40</v>
      </c>
      <c r="B34" s="19">
        <f>_xlfn.STDEV.P(B10:B32)</f>
        <v>115.53987993906139</v>
      </c>
      <c r="C34" s="19">
        <f t="shared" ref="C34:AP34" si="13">_xlfn.STDEV.P(C10:C32)</f>
        <v>6.35169625915942E-3</v>
      </c>
      <c r="D34" s="19">
        <f t="shared" si="13"/>
        <v>1.3388559311293315</v>
      </c>
      <c r="E34" s="19">
        <f t="shared" si="13"/>
        <v>0.85815702826047879</v>
      </c>
      <c r="F34" s="19">
        <f t="shared" si="13"/>
        <v>0.90041155956916108</v>
      </c>
      <c r="G34" s="19">
        <f t="shared" si="13"/>
        <v>0.86884533092737815</v>
      </c>
      <c r="H34" s="19">
        <f t="shared" si="13"/>
        <v>0.50476008032070618</v>
      </c>
      <c r="I34" s="19">
        <f t="shared" si="13"/>
        <v>0.53867170192925018</v>
      </c>
      <c r="J34" s="19">
        <f t="shared" si="13"/>
        <v>0.76880199004686167</v>
      </c>
      <c r="K34" s="19">
        <f t="shared" si="13"/>
        <v>0.38707781964668142</v>
      </c>
      <c r="L34" s="19">
        <f t="shared" si="13"/>
        <v>0.9069920060589397</v>
      </c>
      <c r="M34" s="19">
        <f t="shared" si="13"/>
        <v>0.75883258858127689</v>
      </c>
      <c r="N34" s="19">
        <f t="shared" si="13"/>
        <v>0.87427080066318597</v>
      </c>
      <c r="O34" s="19">
        <f t="shared" si="13"/>
        <v>0.88671837169387213</v>
      </c>
      <c r="P34" s="19">
        <f t="shared" si="13"/>
        <v>0.5824622625841035</v>
      </c>
      <c r="Q34" s="19">
        <f t="shared" si="13"/>
        <v>0.61547198603629649</v>
      </c>
      <c r="R34" s="19">
        <f t="shared" si="13"/>
        <v>0.99999999999999989</v>
      </c>
      <c r="S34" s="19">
        <f t="shared" si="13"/>
        <v>0.99999999999999989</v>
      </c>
      <c r="T34" s="19">
        <f t="shared" si="13"/>
        <v>1</v>
      </c>
      <c r="U34" s="19">
        <f t="shared" si="13"/>
        <v>1</v>
      </c>
      <c r="V34" s="19">
        <f t="shared" si="13"/>
        <v>0.99999999999999989</v>
      </c>
      <c r="W34" s="19">
        <f t="shared" si="13"/>
        <v>1</v>
      </c>
      <c r="X34" s="19">
        <f t="shared" si="13"/>
        <v>1</v>
      </c>
      <c r="Y34" s="19">
        <f t="shared" si="13"/>
        <v>1</v>
      </c>
      <c r="Z34" s="19">
        <f t="shared" si="13"/>
        <v>1</v>
      </c>
      <c r="AA34" s="19">
        <f t="shared" si="13"/>
        <v>0.99999999999999989</v>
      </c>
      <c r="AB34" s="19">
        <f t="shared" si="13"/>
        <v>1</v>
      </c>
      <c r="AC34" s="19">
        <f t="shared" si="13"/>
        <v>0.99999999999999989</v>
      </c>
      <c r="AD34" s="19">
        <f t="shared" si="13"/>
        <v>1</v>
      </c>
      <c r="AE34" s="19">
        <f t="shared" si="13"/>
        <v>1</v>
      </c>
      <c r="AF34" s="19">
        <f t="shared" si="13"/>
        <v>1</v>
      </c>
      <c r="AG34" s="19">
        <f t="shared" si="13"/>
        <v>1</v>
      </c>
      <c r="AH34" s="19">
        <f t="shared" si="13"/>
        <v>0.65043988878189474</v>
      </c>
      <c r="AI34" s="19">
        <f t="shared" si="13"/>
        <v>0.56075711088558333</v>
      </c>
      <c r="AJ34" s="19">
        <f t="shared" si="13"/>
        <v>0.81364114524328135</v>
      </c>
      <c r="AK34" s="19">
        <f t="shared" si="13"/>
        <v>0.73454303023452217</v>
      </c>
      <c r="AL34" s="19">
        <f t="shared" si="13"/>
        <v>0.57325801724688519</v>
      </c>
      <c r="AM34" s="19">
        <f t="shared" si="13"/>
        <v>0.56281662127168697</v>
      </c>
      <c r="AN34" s="19">
        <f t="shared" si="13"/>
        <v>0.63770163807581326</v>
      </c>
      <c r="AO34" s="19">
        <f t="shared" si="13"/>
        <v>0.69404193532792602</v>
      </c>
      <c r="AP34" s="19">
        <f t="shared" si="13"/>
        <v>2.8941091598788833</v>
      </c>
    </row>
    <row r="35" spans="1:44" x14ac:dyDescent="0.25">
      <c r="A35" s="20"/>
      <c r="B35" s="21"/>
      <c r="C35" s="22"/>
      <c r="D35" s="22"/>
      <c r="E35" s="22"/>
      <c r="F35" s="22"/>
      <c r="G35" s="22"/>
      <c r="H35" s="22"/>
      <c r="I35" s="22"/>
    </row>
    <row r="36" spans="1:44" x14ac:dyDescent="0.25">
      <c r="A36" s="20"/>
      <c r="B36" s="21"/>
      <c r="C36" s="22"/>
      <c r="D36" s="22"/>
      <c r="E36" s="22"/>
      <c r="F36" s="22"/>
      <c r="G36" s="22"/>
      <c r="H36" s="22"/>
      <c r="I36" s="22"/>
    </row>
    <row r="37" spans="1:44" ht="18" x14ac:dyDescent="0.35">
      <c r="A37" s="1" t="s">
        <v>41</v>
      </c>
      <c r="B37" s="73" t="s">
        <v>1</v>
      </c>
      <c r="C37" s="74"/>
      <c r="D37" s="74"/>
      <c r="E37" s="74"/>
      <c r="F37" s="74"/>
      <c r="G37" s="74"/>
      <c r="H37" s="74"/>
      <c r="I37" s="75"/>
      <c r="J37" s="80" t="s">
        <v>2</v>
      </c>
      <c r="K37" s="81"/>
      <c r="L37" s="81"/>
      <c r="M37" s="81"/>
      <c r="N37" s="81"/>
      <c r="O37" s="81"/>
      <c r="P37" s="81"/>
      <c r="Q37" s="82"/>
      <c r="R37" s="71" t="s">
        <v>3</v>
      </c>
      <c r="S37" s="71"/>
      <c r="T37" s="71"/>
      <c r="U37" s="71"/>
      <c r="V37" s="71"/>
      <c r="W37" s="71"/>
      <c r="X37" s="71"/>
      <c r="Y37" s="71"/>
      <c r="Z37" s="71" t="s">
        <v>4</v>
      </c>
      <c r="AA37" s="71"/>
      <c r="AB37" s="71"/>
      <c r="AC37" s="71"/>
      <c r="AD37" s="71"/>
      <c r="AE37" s="71"/>
      <c r="AF37" s="71"/>
      <c r="AG37" s="71"/>
      <c r="AH37" s="71" t="s">
        <v>5</v>
      </c>
      <c r="AI37" s="71"/>
      <c r="AJ37" s="71"/>
      <c r="AK37" s="71"/>
      <c r="AL37" s="71"/>
      <c r="AM37" s="71"/>
      <c r="AN37" s="71"/>
      <c r="AO37" s="71"/>
      <c r="AP37" s="3" t="s">
        <v>6</v>
      </c>
      <c r="AQ37" s="4"/>
    </row>
    <row r="38" spans="1:44" x14ac:dyDescent="0.25">
      <c r="A38" s="2" t="s">
        <v>7</v>
      </c>
      <c r="B38" s="2" t="s">
        <v>8</v>
      </c>
      <c r="C38" s="2" t="s">
        <v>9</v>
      </c>
      <c r="D38" s="68" t="s">
        <v>10</v>
      </c>
      <c r="E38" s="68" t="s">
        <v>11</v>
      </c>
      <c r="F38" s="68" t="s">
        <v>12</v>
      </c>
      <c r="G38" s="68" t="s">
        <v>85</v>
      </c>
      <c r="H38" s="68" t="s">
        <v>87</v>
      </c>
      <c r="I38" s="68" t="s">
        <v>86</v>
      </c>
      <c r="J38" s="2" t="s">
        <v>8</v>
      </c>
      <c r="K38" s="2" t="s">
        <v>9</v>
      </c>
      <c r="L38" s="68" t="s">
        <v>10</v>
      </c>
      <c r="M38" s="68" t="s">
        <v>11</v>
      </c>
      <c r="N38" s="68" t="s">
        <v>12</v>
      </c>
      <c r="O38" s="68" t="s">
        <v>85</v>
      </c>
      <c r="P38" s="68" t="s">
        <v>87</v>
      </c>
      <c r="Q38" s="68" t="s">
        <v>86</v>
      </c>
      <c r="R38" s="2" t="s">
        <v>8</v>
      </c>
      <c r="S38" s="2" t="s">
        <v>9</v>
      </c>
      <c r="T38" s="68" t="s">
        <v>10</v>
      </c>
      <c r="U38" s="68" t="s">
        <v>11</v>
      </c>
      <c r="V38" s="68" t="s">
        <v>12</v>
      </c>
      <c r="W38" s="68" t="s">
        <v>85</v>
      </c>
      <c r="X38" s="68" t="s">
        <v>87</v>
      </c>
      <c r="Y38" s="68" t="s">
        <v>86</v>
      </c>
      <c r="Z38" s="2" t="s">
        <v>8</v>
      </c>
      <c r="AA38" s="2" t="s">
        <v>9</v>
      </c>
      <c r="AB38" s="68" t="s">
        <v>10</v>
      </c>
      <c r="AC38" s="68" t="s">
        <v>11</v>
      </c>
      <c r="AD38" s="68" t="s">
        <v>12</v>
      </c>
      <c r="AE38" s="68" t="s">
        <v>85</v>
      </c>
      <c r="AF38" s="68" t="s">
        <v>87</v>
      </c>
      <c r="AG38" s="68" t="s">
        <v>86</v>
      </c>
      <c r="AH38" s="2" t="s">
        <v>8</v>
      </c>
      <c r="AI38" s="2" t="s">
        <v>9</v>
      </c>
      <c r="AJ38" s="68" t="s">
        <v>10</v>
      </c>
      <c r="AK38" s="68" t="s">
        <v>11</v>
      </c>
      <c r="AL38" s="68" t="s">
        <v>12</v>
      </c>
      <c r="AM38" s="68" t="s">
        <v>85</v>
      </c>
      <c r="AN38" s="68" t="s">
        <v>87</v>
      </c>
      <c r="AO38" s="68" t="s">
        <v>86</v>
      </c>
      <c r="AP38" s="5" t="s">
        <v>42</v>
      </c>
      <c r="AQ38" s="5" t="s">
        <v>14</v>
      </c>
      <c r="AR38" s="5" t="s">
        <v>15</v>
      </c>
    </row>
    <row r="39" spans="1:44" x14ac:dyDescent="0.25">
      <c r="A39" s="6" t="s">
        <v>43</v>
      </c>
      <c r="B39" s="23">
        <v>172.8</v>
      </c>
      <c r="C39" s="8">
        <v>2.2183939755175974E-2</v>
      </c>
      <c r="D39" s="8">
        <v>0.7013055227456545</v>
      </c>
      <c r="E39" s="8">
        <v>0.7600542768302766</v>
      </c>
      <c r="F39" s="8">
        <v>1.2905118497306468E-3</v>
      </c>
      <c r="G39" s="8">
        <v>0.69828854676048446</v>
      </c>
      <c r="H39" s="8">
        <v>0.68086742038747505</v>
      </c>
      <c r="I39" s="8">
        <v>0.62785571420501496</v>
      </c>
      <c r="J39" s="8">
        <f t="shared" ref="J39:Q60" si="14">LOG((B39/AVERAGE(B$39:B$45)),2)</f>
        <v>0.26060333862870161</v>
      </c>
      <c r="K39" s="8">
        <f t="shared" si="14"/>
        <v>-1.1921996694519467E-2</v>
      </c>
      <c r="L39" s="8">
        <f t="shared" si="14"/>
        <v>-0.42978684400502021</v>
      </c>
      <c r="M39" s="8">
        <f t="shared" si="14"/>
        <v>-0.13762769554000623</v>
      </c>
      <c r="N39" s="8">
        <f t="shared" si="14"/>
        <v>-9.572799199406079</v>
      </c>
      <c r="O39" s="8">
        <f t="shared" si="14"/>
        <v>-0.31474634304130183</v>
      </c>
      <c r="P39" s="8">
        <f t="shared" si="14"/>
        <v>-0.44144705837068776</v>
      </c>
      <c r="Q39" s="8">
        <f t="shared" si="14"/>
        <v>-0.54257551488887779</v>
      </c>
      <c r="R39" s="8">
        <f t="shared" ref="R39:Y60" si="15">(J39-J$61)/J$62</f>
        <v>-3.4816849295279525E-3</v>
      </c>
      <c r="S39" s="8">
        <f t="shared" si="15"/>
        <v>0.38338032529413502</v>
      </c>
      <c r="T39" s="8">
        <f t="shared" si="15"/>
        <v>-1.3136841747426509</v>
      </c>
      <c r="U39" s="8">
        <f t="shared" si="15"/>
        <v>-0.72017545699830299</v>
      </c>
      <c r="V39" s="8">
        <f t="shared" si="15"/>
        <v>-4.3050598532212652</v>
      </c>
      <c r="W39" s="8">
        <f t="shared" si="15"/>
        <v>-0.69687112866441026</v>
      </c>
      <c r="X39" s="8">
        <f t="shared" si="15"/>
        <v>-0.90711608477877781</v>
      </c>
      <c r="Y39" s="8">
        <f t="shared" si="15"/>
        <v>-1.6010755096510259</v>
      </c>
      <c r="Z39" s="8">
        <f t="shared" ref="Z39:AG60" si="16">R39-AVERAGE(R$39:R$45)</f>
        <v>0.55917507645620423</v>
      </c>
      <c r="AA39" s="8">
        <f t="shared" si="16"/>
        <v>0.11759218749416755</v>
      </c>
      <c r="AB39" s="8">
        <f t="shared" si="16"/>
        <v>-0.69381058558047859</v>
      </c>
      <c r="AC39" s="8">
        <f t="shared" si="16"/>
        <v>-5.4096763363727929E-3</v>
      </c>
      <c r="AD39" s="8">
        <f t="shared" si="16"/>
        <v>-3.786477174407882</v>
      </c>
      <c r="AE39" s="8">
        <f t="shared" si="16"/>
        <v>-0.18057635251914583</v>
      </c>
      <c r="AF39" s="8">
        <f t="shared" si="16"/>
        <v>-0.79095206161443399</v>
      </c>
      <c r="AG39" s="8">
        <f t="shared" si="16"/>
        <v>-1.0713088964377748</v>
      </c>
      <c r="AH39" s="8">
        <f t="shared" ref="AH39:AO60" si="17">ABS(Z39)</f>
        <v>0.55917507645620423</v>
      </c>
      <c r="AI39" s="8">
        <f t="shared" si="17"/>
        <v>0.11759218749416755</v>
      </c>
      <c r="AJ39" s="8">
        <f t="shared" si="17"/>
        <v>0.69381058558047859</v>
      </c>
      <c r="AK39" s="8">
        <f t="shared" si="17"/>
        <v>5.4096763363727929E-3</v>
      </c>
      <c r="AL39" s="8">
        <f t="shared" si="17"/>
        <v>3.786477174407882</v>
      </c>
      <c r="AM39" s="8">
        <f t="shared" si="17"/>
        <v>0.18057635251914583</v>
      </c>
      <c r="AN39" s="8">
        <f t="shared" si="17"/>
        <v>0.79095206161443399</v>
      </c>
      <c r="AO39" s="8">
        <f t="shared" si="17"/>
        <v>1.0713088964377748</v>
      </c>
      <c r="AP39" s="8">
        <f>SUM(AH39:AO39)</f>
        <v>7.2053020108464603</v>
      </c>
      <c r="AQ39" s="8">
        <f>(AH39*2)+(AI39*2)+SUM(AJ39:AO39)</f>
        <v>7.8820692747968319</v>
      </c>
      <c r="AR39" s="24">
        <v>1.22</v>
      </c>
    </row>
    <row r="40" spans="1:44" x14ac:dyDescent="0.25">
      <c r="A40" s="6" t="s">
        <v>44</v>
      </c>
      <c r="B40" s="23">
        <v>188.8</v>
      </c>
      <c r="C40" s="8">
        <v>1.4042399814137801E-2</v>
      </c>
      <c r="D40" s="8">
        <v>1.0411045787282502</v>
      </c>
      <c r="E40" s="8">
        <v>1.6634452155033193</v>
      </c>
      <c r="F40" s="8">
        <v>1.6156997287112496</v>
      </c>
      <c r="G40" s="8">
        <v>0.81332012345818205</v>
      </c>
      <c r="H40" s="8">
        <v>1.1293133196711829</v>
      </c>
      <c r="I40" s="8">
        <v>1.1007638224661616</v>
      </c>
      <c r="J40" s="8">
        <f t="shared" si="14"/>
        <v>0.3883588858270744</v>
      </c>
      <c r="K40" s="8">
        <f t="shared" si="14"/>
        <v>-0.67164809026111405</v>
      </c>
      <c r="L40" s="8">
        <f t="shared" si="14"/>
        <v>0.14021315599497899</v>
      </c>
      <c r="M40" s="8">
        <f t="shared" si="14"/>
        <v>0.99237230445999636</v>
      </c>
      <c r="N40" s="8">
        <f t="shared" si="14"/>
        <v>0.717200800593917</v>
      </c>
      <c r="O40" s="8">
        <f t="shared" si="14"/>
        <v>-9.4746343041307232E-2</v>
      </c>
      <c r="P40" s="8">
        <f t="shared" si="14"/>
        <v>0.28855294162931239</v>
      </c>
      <c r="Q40" s="8">
        <f t="shared" si="14"/>
        <v>0.26742448511112005</v>
      </c>
      <c r="R40" s="8">
        <f t="shared" si="15"/>
        <v>0.14477305781799696</v>
      </c>
      <c r="S40" s="8">
        <f t="shared" si="15"/>
        <v>-0.80278514681907687</v>
      </c>
      <c r="T40" s="8">
        <f t="shared" si="15"/>
        <v>-0.34064226385825414</v>
      </c>
      <c r="U40" s="8">
        <f t="shared" si="15"/>
        <v>0.99144613582940322</v>
      </c>
      <c r="V40" s="8">
        <f t="shared" si="15"/>
        <v>0.40669536613780566</v>
      </c>
      <c r="W40" s="8">
        <f t="shared" si="15"/>
        <v>-0.45816934078502797</v>
      </c>
      <c r="X40" s="8">
        <f t="shared" si="15"/>
        <v>0.58706692255939563</v>
      </c>
      <c r="Y40" s="8">
        <f t="shared" si="15"/>
        <v>0.12703869882754651</v>
      </c>
      <c r="Z40" s="8">
        <f t="shared" si="16"/>
        <v>0.70742981920372916</v>
      </c>
      <c r="AA40" s="8">
        <f t="shared" si="16"/>
        <v>-1.0685732846190443</v>
      </c>
      <c r="AB40" s="8">
        <f t="shared" si="16"/>
        <v>0.27923132530391814</v>
      </c>
      <c r="AC40" s="8">
        <f t="shared" si="16"/>
        <v>1.7062119164913334</v>
      </c>
      <c r="AD40" s="8">
        <f t="shared" si="16"/>
        <v>0.92527804495118893</v>
      </c>
      <c r="AE40" s="8">
        <f t="shared" si="16"/>
        <v>5.8125435360236455E-2</v>
      </c>
      <c r="AF40" s="8">
        <f t="shared" si="16"/>
        <v>0.70323094572373945</v>
      </c>
      <c r="AG40" s="8">
        <f t="shared" si="16"/>
        <v>0.65680531204079751</v>
      </c>
      <c r="AH40" s="8">
        <f t="shared" si="17"/>
        <v>0.70742981920372916</v>
      </c>
      <c r="AI40" s="8">
        <f t="shared" si="17"/>
        <v>1.0685732846190443</v>
      </c>
      <c r="AJ40" s="8">
        <f t="shared" si="17"/>
        <v>0.27923132530391814</v>
      </c>
      <c r="AK40" s="8">
        <f t="shared" si="17"/>
        <v>1.7062119164913334</v>
      </c>
      <c r="AL40" s="8">
        <f t="shared" si="17"/>
        <v>0.92527804495118893</v>
      </c>
      <c r="AM40" s="8">
        <f t="shared" si="17"/>
        <v>5.8125435360236455E-2</v>
      </c>
      <c r="AN40" s="8">
        <f t="shared" si="17"/>
        <v>0.70323094572373945</v>
      </c>
      <c r="AO40" s="8">
        <f t="shared" si="17"/>
        <v>0.65680531204079751</v>
      </c>
      <c r="AP40" s="8">
        <f t="shared" ref="AP40:AP44" si="18">SUM(AH40:AO40)</f>
        <v>6.1048860836939873</v>
      </c>
      <c r="AQ40" s="8">
        <f t="shared" ref="AQ40:AQ45" si="19">(AH40*2)+(AI40*2)+SUM(AJ40:AO40)</f>
        <v>7.880889187516761</v>
      </c>
      <c r="AR40" s="24">
        <v>5.57</v>
      </c>
    </row>
    <row r="41" spans="1:44" x14ac:dyDescent="0.25">
      <c r="A41" s="6" t="s">
        <v>45</v>
      </c>
      <c r="B41" s="23">
        <v>129.1</v>
      </c>
      <c r="C41" s="8">
        <v>1.7341737541757284E-2</v>
      </c>
      <c r="D41" s="8">
        <v>0.96133755161704482</v>
      </c>
      <c r="E41" s="8">
        <v>0.68737741379240913</v>
      </c>
      <c r="F41" s="8">
        <v>1.7619330478247721</v>
      </c>
      <c r="G41" s="8">
        <v>0.90556820799876647</v>
      </c>
      <c r="H41" s="8">
        <v>0.85289840493713476</v>
      </c>
      <c r="I41" s="8">
        <v>0.77030674364108931</v>
      </c>
      <c r="J41" s="8">
        <f t="shared" si="14"/>
        <v>-0.16001087822757651</v>
      </c>
      <c r="K41" s="8">
        <f t="shared" si="14"/>
        <v>-0.36718914477253328</v>
      </c>
      <c r="L41" s="8">
        <f t="shared" si="14"/>
        <v>2.5213155994979031E-2</v>
      </c>
      <c r="M41" s="8">
        <f t="shared" si="14"/>
        <v>-0.28262769554000494</v>
      </c>
      <c r="N41" s="8">
        <f t="shared" si="14"/>
        <v>0.84220080059391333</v>
      </c>
      <c r="O41" s="8">
        <f t="shared" si="14"/>
        <v>6.0253656958696653E-2</v>
      </c>
      <c r="P41" s="8">
        <f t="shared" si="14"/>
        <v>-0.11644705837068732</v>
      </c>
      <c r="Q41" s="8">
        <f t="shared" si="14"/>
        <v>-0.24757551488888044</v>
      </c>
      <c r="R41" s="8">
        <f t="shared" si="15"/>
        <v>-0.4915861460152961</v>
      </c>
      <c r="S41" s="8">
        <f t="shared" si="15"/>
        <v>-0.25537813603650472</v>
      </c>
      <c r="T41" s="8">
        <f t="shared" si="15"/>
        <v>-0.53695773710686079</v>
      </c>
      <c r="U41" s="8">
        <f t="shared" si="15"/>
        <v>-0.93980831625495309</v>
      </c>
      <c r="V41" s="8">
        <f t="shared" si="15"/>
        <v>0.46393243148473151</v>
      </c>
      <c r="W41" s="8">
        <f t="shared" si="15"/>
        <v>-0.28999308114272754</v>
      </c>
      <c r="X41" s="8">
        <f t="shared" si="15"/>
        <v>-0.24189762260767239</v>
      </c>
      <c r="Y41" s="8">
        <f t="shared" si="15"/>
        <v>-0.97170058187179664</v>
      </c>
      <c r="Z41" s="8">
        <f t="shared" si="16"/>
        <v>7.1070615370436074E-2</v>
      </c>
      <c r="AA41" s="8">
        <f t="shared" si="16"/>
        <v>-0.52116627383647218</v>
      </c>
      <c r="AB41" s="8">
        <f t="shared" si="16"/>
        <v>8.291585205531149E-2</v>
      </c>
      <c r="AC41" s="8">
        <f t="shared" si="16"/>
        <v>-0.2250425355930229</v>
      </c>
      <c r="AD41" s="8">
        <f t="shared" si="16"/>
        <v>0.98251511029811478</v>
      </c>
      <c r="AE41" s="8">
        <f t="shared" si="16"/>
        <v>0.22630169500253688</v>
      </c>
      <c r="AF41" s="8">
        <f t="shared" si="16"/>
        <v>-0.12573359944332857</v>
      </c>
      <c r="AG41" s="8">
        <f t="shared" si="16"/>
        <v>-0.44193396865854562</v>
      </c>
      <c r="AH41" s="8">
        <f t="shared" si="17"/>
        <v>7.1070615370436074E-2</v>
      </c>
      <c r="AI41" s="8">
        <f t="shared" si="17"/>
        <v>0.52116627383647218</v>
      </c>
      <c r="AJ41" s="8">
        <f t="shared" si="17"/>
        <v>8.291585205531149E-2</v>
      </c>
      <c r="AK41" s="8">
        <f t="shared" si="17"/>
        <v>0.2250425355930229</v>
      </c>
      <c r="AL41" s="8">
        <f t="shared" si="17"/>
        <v>0.98251511029811478</v>
      </c>
      <c r="AM41" s="8">
        <f t="shared" si="17"/>
        <v>0.22630169500253688</v>
      </c>
      <c r="AN41" s="8">
        <f t="shared" si="17"/>
        <v>0.12573359944332857</v>
      </c>
      <c r="AO41" s="8">
        <f t="shared" si="17"/>
        <v>0.44193396865854562</v>
      </c>
      <c r="AP41" s="8">
        <f t="shared" si="18"/>
        <v>2.6766796502577686</v>
      </c>
      <c r="AQ41" s="8">
        <f t="shared" si="19"/>
        <v>3.2689165394646769</v>
      </c>
      <c r="AR41" s="24">
        <v>3.48</v>
      </c>
    </row>
    <row r="42" spans="1:44" x14ac:dyDescent="0.25">
      <c r="A42" s="6" t="s">
        <v>46</v>
      </c>
      <c r="B42" s="23">
        <v>27.1</v>
      </c>
      <c r="C42" s="8">
        <v>2.0785886770812462E-2</v>
      </c>
      <c r="D42" s="8">
        <v>0.76213316084976523</v>
      </c>
      <c r="E42" s="8">
        <v>0.44263037188160931</v>
      </c>
      <c r="F42" s="8">
        <v>0.53668932734455477</v>
      </c>
      <c r="G42" s="8">
        <v>0.41520485406623947</v>
      </c>
      <c r="H42" s="8">
        <v>0.73992236249325549</v>
      </c>
      <c r="I42" s="8">
        <v>1.055923238743115</v>
      </c>
      <c r="J42" s="8">
        <f t="shared" si="14"/>
        <v>-2.4121351221808958</v>
      </c>
      <c r="K42" s="8">
        <f t="shared" si="14"/>
        <v>-0.10583330250866131</v>
      </c>
      <c r="L42" s="8">
        <f t="shared" si="14"/>
        <v>-0.3097868440050181</v>
      </c>
      <c r="M42" s="8">
        <f t="shared" si="14"/>
        <v>-0.91762769554000323</v>
      </c>
      <c r="N42" s="8">
        <f t="shared" si="14"/>
        <v>-0.8727991994060833</v>
      </c>
      <c r="O42" s="8">
        <f t="shared" si="14"/>
        <v>-1.0647463430413009</v>
      </c>
      <c r="P42" s="8">
        <f t="shared" si="14"/>
        <v>-0.32144705837068577</v>
      </c>
      <c r="Q42" s="8">
        <f t="shared" si="14"/>
        <v>0.20742448511112127</v>
      </c>
      <c r="R42" s="8">
        <f t="shared" si="15"/>
        <v>-3.1050781449522793</v>
      </c>
      <c r="S42" s="8">
        <f t="shared" si="15"/>
        <v>0.21453093539721207</v>
      </c>
      <c r="T42" s="8">
        <f t="shared" si="15"/>
        <v>-1.1088332461354056</v>
      </c>
      <c r="U42" s="8">
        <f t="shared" si="15"/>
        <v>-1.9016487688616681</v>
      </c>
      <c r="V42" s="8">
        <f t="shared" si="15"/>
        <v>-0.32136010507511237</v>
      </c>
      <c r="W42" s="8">
        <f t="shared" si="15"/>
        <v>-1.510627223707778</v>
      </c>
      <c r="X42" s="8">
        <f t="shared" si="15"/>
        <v>-0.66149696028482741</v>
      </c>
      <c r="Y42" s="8">
        <f t="shared" si="15"/>
        <v>-9.6976105975288621E-4</v>
      </c>
      <c r="Z42" s="8">
        <f t="shared" si="16"/>
        <v>-2.542421383566547</v>
      </c>
      <c r="AA42" s="8">
        <f t="shared" si="16"/>
        <v>-5.1257202402755386E-2</v>
      </c>
      <c r="AB42" s="8">
        <f t="shared" si="16"/>
        <v>-0.48895965697323329</v>
      </c>
      <c r="AC42" s="8">
        <f t="shared" si="16"/>
        <v>-1.1868829881997378</v>
      </c>
      <c r="AD42" s="8">
        <f t="shared" si="16"/>
        <v>0.1972225737382709</v>
      </c>
      <c r="AE42" s="8">
        <f t="shared" si="16"/>
        <v>-0.9943324475625136</v>
      </c>
      <c r="AF42" s="8">
        <f t="shared" si="16"/>
        <v>-0.54533293712048359</v>
      </c>
      <c r="AG42" s="8">
        <f t="shared" si="16"/>
        <v>0.52879685215349814</v>
      </c>
      <c r="AH42" s="8">
        <f t="shared" si="17"/>
        <v>2.542421383566547</v>
      </c>
      <c r="AI42" s="8">
        <f t="shared" si="17"/>
        <v>5.1257202402755386E-2</v>
      </c>
      <c r="AJ42" s="8">
        <f t="shared" si="17"/>
        <v>0.48895965697323329</v>
      </c>
      <c r="AK42" s="8">
        <f t="shared" si="17"/>
        <v>1.1868829881997378</v>
      </c>
      <c r="AL42" s="8">
        <f t="shared" si="17"/>
        <v>0.1972225737382709</v>
      </c>
      <c r="AM42" s="8">
        <f t="shared" si="17"/>
        <v>0.9943324475625136</v>
      </c>
      <c r="AN42" s="8">
        <f t="shared" si="17"/>
        <v>0.54533293712048359</v>
      </c>
      <c r="AO42" s="8">
        <f t="shared" si="17"/>
        <v>0.52879685215349814</v>
      </c>
      <c r="AP42" s="8">
        <f t="shared" si="18"/>
        <v>6.5352060417170392</v>
      </c>
      <c r="AQ42" s="8">
        <f t="shared" si="19"/>
        <v>9.1288846276863431</v>
      </c>
      <c r="AR42" s="24">
        <v>1.19</v>
      </c>
    </row>
    <row r="43" spans="1:44" x14ac:dyDescent="0.25">
      <c r="A43" s="6" t="s">
        <v>47</v>
      </c>
      <c r="B43" s="23">
        <v>116.1</v>
      </c>
      <c r="C43" s="8">
        <v>3.3636173828903819E-2</v>
      </c>
      <c r="D43" s="8">
        <v>0.86340837637624801</v>
      </c>
      <c r="E43" s="8">
        <v>0.99597011093273347</v>
      </c>
      <c r="F43" s="8">
        <v>0.55561563559984095</v>
      </c>
      <c r="G43" s="8">
        <v>0.54032345517905711</v>
      </c>
      <c r="H43" s="8">
        <v>0.61363207760085381</v>
      </c>
      <c r="I43" s="8">
        <v>0.71128762091374564</v>
      </c>
      <c r="J43" s="8">
        <f t="shared" si="14"/>
        <v>-0.31313190666920082</v>
      </c>
      <c r="K43" s="8">
        <f t="shared" si="14"/>
        <v>0.58857600567999258</v>
      </c>
      <c r="L43" s="8">
        <f t="shared" si="14"/>
        <v>-0.1297868440050213</v>
      </c>
      <c r="M43" s="8">
        <f t="shared" si="14"/>
        <v>0.25237230445999448</v>
      </c>
      <c r="N43" s="8">
        <f t="shared" si="14"/>
        <v>-0.82279919940608248</v>
      </c>
      <c r="O43" s="8">
        <f t="shared" si="14"/>
        <v>-0.68474634304130155</v>
      </c>
      <c r="P43" s="8">
        <f t="shared" si="14"/>
        <v>-0.59144705837068945</v>
      </c>
      <c r="Q43" s="8">
        <f t="shared" si="14"/>
        <v>-0.36257551488887857</v>
      </c>
      <c r="R43" s="8">
        <f t="shared" si="15"/>
        <v>-0.66927642388323516</v>
      </c>
      <c r="S43" s="8">
        <f t="shared" si="15"/>
        <v>1.4630556684942795</v>
      </c>
      <c r="T43" s="8">
        <f t="shared" si="15"/>
        <v>-0.80155685322454862</v>
      </c>
      <c r="U43" s="8">
        <f t="shared" si="15"/>
        <v>-0.12943880106661709</v>
      </c>
      <c r="V43" s="8">
        <f t="shared" si="15"/>
        <v>-0.29846527893634095</v>
      </c>
      <c r="W43" s="8">
        <f t="shared" si="15"/>
        <v>-1.0983241355524718</v>
      </c>
      <c r="X43" s="8">
        <f t="shared" si="15"/>
        <v>-1.214139990396214</v>
      </c>
      <c r="Y43" s="8">
        <f t="shared" si="15"/>
        <v>-1.2170501299891214</v>
      </c>
      <c r="Z43" s="8">
        <f t="shared" si="16"/>
        <v>-0.10661966249750299</v>
      </c>
      <c r="AA43" s="8">
        <f t="shared" si="16"/>
        <v>1.1972675306943121</v>
      </c>
      <c r="AB43" s="8">
        <f t="shared" si="16"/>
        <v>-0.18168326406237634</v>
      </c>
      <c r="AC43" s="8">
        <f t="shared" si="16"/>
        <v>0.5853269795953131</v>
      </c>
      <c r="AD43" s="8">
        <f t="shared" si="16"/>
        <v>0.22011739987704232</v>
      </c>
      <c r="AE43" s="8">
        <f t="shared" si="16"/>
        <v>-0.58202935940720735</v>
      </c>
      <c r="AF43" s="8">
        <f t="shared" si="16"/>
        <v>-1.0979759672318701</v>
      </c>
      <c r="AG43" s="8">
        <f t="shared" si="16"/>
        <v>-0.68728351677587041</v>
      </c>
      <c r="AH43" s="8">
        <f t="shared" si="17"/>
        <v>0.10661966249750299</v>
      </c>
      <c r="AI43" s="8">
        <f t="shared" si="17"/>
        <v>1.1972675306943121</v>
      </c>
      <c r="AJ43" s="8">
        <f t="shared" si="17"/>
        <v>0.18168326406237634</v>
      </c>
      <c r="AK43" s="8">
        <f t="shared" si="17"/>
        <v>0.5853269795953131</v>
      </c>
      <c r="AL43" s="8">
        <f t="shared" si="17"/>
        <v>0.22011739987704232</v>
      </c>
      <c r="AM43" s="8">
        <f t="shared" si="17"/>
        <v>0.58202935940720735</v>
      </c>
      <c r="AN43" s="8">
        <f t="shared" si="17"/>
        <v>1.0979759672318701</v>
      </c>
      <c r="AO43" s="8">
        <f t="shared" si="17"/>
        <v>0.68728351677587041</v>
      </c>
      <c r="AP43" s="8">
        <f t="shared" si="18"/>
        <v>4.6583036801414952</v>
      </c>
      <c r="AQ43" s="8">
        <f t="shared" si="19"/>
        <v>5.9621908733333093</v>
      </c>
      <c r="AR43" s="24">
        <v>2.4700000000000002</v>
      </c>
    </row>
    <row r="44" spans="1:44" x14ac:dyDescent="0.25">
      <c r="A44" s="6" t="s">
        <v>48</v>
      </c>
      <c r="B44" s="23">
        <v>230.3</v>
      </c>
      <c r="C44" s="8">
        <v>3.3263002563885848E-2</v>
      </c>
      <c r="D44" s="8">
        <v>1.2168193449905191</v>
      </c>
      <c r="E44" s="8">
        <v>0.84041531207840692</v>
      </c>
      <c r="F44" s="8">
        <v>1.1624422974284894</v>
      </c>
      <c r="G44" s="8">
        <v>0.84492501414971588</v>
      </c>
      <c r="H44" s="8">
        <v>1.0795617800359127</v>
      </c>
      <c r="I44" s="8">
        <v>0.86664013774641702</v>
      </c>
      <c r="J44" s="8">
        <f t="shared" si="14"/>
        <v>0.67501453225807861</v>
      </c>
      <c r="K44" s="8">
        <f t="shared" si="14"/>
        <v>0.57248080252621603</v>
      </c>
      <c r="L44" s="8">
        <f t="shared" si="14"/>
        <v>0.36521315599497917</v>
      </c>
      <c r="M44" s="8">
        <f t="shared" si="14"/>
        <v>7.3723044599948396E-3</v>
      </c>
      <c r="N44" s="8">
        <f t="shared" si="14"/>
        <v>0.24220080059391058</v>
      </c>
      <c r="O44" s="8">
        <f t="shared" si="14"/>
        <v>-3.9746343041301806E-2</v>
      </c>
      <c r="P44" s="8">
        <f t="shared" si="14"/>
        <v>0.2235529416293133</v>
      </c>
      <c r="Q44" s="8">
        <f t="shared" si="14"/>
        <v>-7.7575514888877331E-2</v>
      </c>
      <c r="R44" s="8">
        <f t="shared" si="15"/>
        <v>0.47742443813547947</v>
      </c>
      <c r="S44" s="8">
        <f t="shared" si="15"/>
        <v>1.434117031029684</v>
      </c>
      <c r="T44" s="8">
        <f t="shared" si="15"/>
        <v>4.3453227280324379E-2</v>
      </c>
      <c r="U44" s="8">
        <f t="shared" si="15"/>
        <v>-0.50054259774164944</v>
      </c>
      <c r="V44" s="8">
        <f t="shared" si="15"/>
        <v>0.18919451781947821</v>
      </c>
      <c r="W44" s="8">
        <f t="shared" si="15"/>
        <v>-0.39849389381517503</v>
      </c>
      <c r="X44" s="8">
        <f t="shared" si="15"/>
        <v>0.45402323012517665</v>
      </c>
      <c r="Y44" s="8">
        <f t="shared" si="15"/>
        <v>-0.60900994552443444</v>
      </c>
      <c r="Z44" s="8">
        <f t="shared" si="16"/>
        <v>1.0400811995212116</v>
      </c>
      <c r="AA44" s="8">
        <f t="shared" si="16"/>
        <v>1.1683288932297167</v>
      </c>
      <c r="AB44" s="8">
        <f t="shared" si="16"/>
        <v>0.66332681644249669</v>
      </c>
      <c r="AC44" s="8">
        <f t="shared" si="16"/>
        <v>0.21422318292028075</v>
      </c>
      <c r="AD44" s="8">
        <f t="shared" si="16"/>
        <v>0.70777719663286143</v>
      </c>
      <c r="AE44" s="8">
        <f t="shared" si="16"/>
        <v>0.1178008823300894</v>
      </c>
      <c r="AF44" s="8">
        <f t="shared" si="16"/>
        <v>0.57018725328952047</v>
      </c>
      <c r="AG44" s="8">
        <f t="shared" si="16"/>
        <v>-7.9243332311183412E-2</v>
      </c>
      <c r="AH44" s="8">
        <f t="shared" si="17"/>
        <v>1.0400811995212116</v>
      </c>
      <c r="AI44" s="8">
        <f t="shared" si="17"/>
        <v>1.1683288932297167</v>
      </c>
      <c r="AJ44" s="8">
        <f t="shared" si="17"/>
        <v>0.66332681644249669</v>
      </c>
      <c r="AK44" s="8">
        <f t="shared" si="17"/>
        <v>0.21422318292028075</v>
      </c>
      <c r="AL44" s="8">
        <f t="shared" si="17"/>
        <v>0.70777719663286143</v>
      </c>
      <c r="AM44" s="8">
        <f t="shared" si="17"/>
        <v>0.1178008823300894</v>
      </c>
      <c r="AN44" s="8">
        <f t="shared" si="17"/>
        <v>0.57018725328952047</v>
      </c>
      <c r="AO44" s="8">
        <f t="shared" si="17"/>
        <v>7.9243332311183412E-2</v>
      </c>
      <c r="AP44" s="8">
        <f t="shared" si="18"/>
        <v>4.5609687566773598</v>
      </c>
      <c r="AQ44" s="8">
        <f t="shared" si="19"/>
        <v>6.7693788494282892</v>
      </c>
      <c r="AR44" s="24">
        <v>6.72</v>
      </c>
    </row>
    <row r="45" spans="1:44" x14ac:dyDescent="0.25">
      <c r="A45" s="6" t="s">
        <v>49</v>
      </c>
      <c r="B45" s="23">
        <v>145.5</v>
      </c>
      <c r="C45" s="8">
        <v>1.5323004552835173E-2</v>
      </c>
      <c r="D45" s="8">
        <v>1.0666707996267186</v>
      </c>
      <c r="E45" s="8">
        <v>0.46302896592011739</v>
      </c>
      <c r="F45" s="8">
        <v>1.2458748061135765</v>
      </c>
      <c r="G45" s="8">
        <v>1.8620543912473726</v>
      </c>
      <c r="H45" s="8">
        <v>1.375966939592469</v>
      </c>
      <c r="I45" s="8">
        <v>1.2688354292068729</v>
      </c>
      <c r="J45" s="8">
        <f t="shared" si="14"/>
        <v>1.2519274260879206E-2</v>
      </c>
      <c r="K45" s="8">
        <f t="shared" si="14"/>
        <v>-0.54573838992077872</v>
      </c>
      <c r="L45" s="8">
        <f t="shared" si="14"/>
        <v>0.17521315599497833</v>
      </c>
      <c r="M45" s="8">
        <f t="shared" si="14"/>
        <v>-0.85262769554000539</v>
      </c>
      <c r="N45" s="8">
        <f t="shared" si="14"/>
        <v>0.34220080059391167</v>
      </c>
      <c r="O45" s="8">
        <f t="shared" si="14"/>
        <v>1.1002536569586931</v>
      </c>
      <c r="P45" s="8">
        <f t="shared" si="14"/>
        <v>0.57355294162930992</v>
      </c>
      <c r="Q45" s="8">
        <f t="shared" si="14"/>
        <v>0.47242448511111956</v>
      </c>
      <c r="R45" s="8">
        <f t="shared" si="15"/>
        <v>-0.29137242587326351</v>
      </c>
      <c r="S45" s="8">
        <f t="shared" si="15"/>
        <v>-0.57640371275995683</v>
      </c>
      <c r="T45" s="8">
        <f t="shared" si="15"/>
        <v>-0.28089407634780977</v>
      </c>
      <c r="U45" s="8">
        <f t="shared" si="15"/>
        <v>-1.8031926595397241</v>
      </c>
      <c r="V45" s="8">
        <f t="shared" si="15"/>
        <v>0.23498417009702072</v>
      </c>
      <c r="W45" s="8">
        <f t="shared" si="15"/>
        <v>0.8384153706507399</v>
      </c>
      <c r="X45" s="8">
        <f t="shared" si="15"/>
        <v>1.1704123432325129</v>
      </c>
      <c r="Y45" s="8">
        <f t="shared" si="15"/>
        <v>0.56440093677582726</v>
      </c>
      <c r="Z45" s="8">
        <f t="shared" si="16"/>
        <v>0.27128433551246867</v>
      </c>
      <c r="AA45" s="8">
        <f t="shared" si="16"/>
        <v>-0.84219185055992429</v>
      </c>
      <c r="AB45" s="8">
        <f t="shared" si="16"/>
        <v>0.3389795128143625</v>
      </c>
      <c r="AC45" s="8">
        <f t="shared" si="16"/>
        <v>-1.0884268788777938</v>
      </c>
      <c r="AD45" s="8">
        <f t="shared" si="16"/>
        <v>0.75356684891040393</v>
      </c>
      <c r="AE45" s="8">
        <f t="shared" si="16"/>
        <v>1.3547101467960043</v>
      </c>
      <c r="AF45" s="8">
        <f t="shared" si="16"/>
        <v>1.2865763663968568</v>
      </c>
      <c r="AG45" s="8">
        <f t="shared" si="16"/>
        <v>1.0941675499890784</v>
      </c>
      <c r="AH45" s="8">
        <f t="shared" si="17"/>
        <v>0.27128433551246867</v>
      </c>
      <c r="AI45" s="8">
        <f t="shared" si="17"/>
        <v>0.84219185055992429</v>
      </c>
      <c r="AJ45" s="8">
        <f t="shared" si="17"/>
        <v>0.3389795128143625</v>
      </c>
      <c r="AK45" s="8">
        <f t="shared" si="17"/>
        <v>1.0884268788777938</v>
      </c>
      <c r="AL45" s="8">
        <f t="shared" si="17"/>
        <v>0.75356684891040393</v>
      </c>
      <c r="AM45" s="8">
        <f t="shared" si="17"/>
        <v>1.3547101467960043</v>
      </c>
      <c r="AN45" s="8">
        <f t="shared" si="17"/>
        <v>1.2865763663968568</v>
      </c>
      <c r="AO45" s="8">
        <f t="shared" si="17"/>
        <v>1.0941675499890784</v>
      </c>
      <c r="AP45" s="8">
        <f>SUM(AH45:AO45)</f>
        <v>7.029903489856892</v>
      </c>
      <c r="AQ45" s="8">
        <f t="shared" si="19"/>
        <v>8.1433796759292854</v>
      </c>
      <c r="AR45" s="24">
        <v>6.53</v>
      </c>
    </row>
    <row r="46" spans="1:44" x14ac:dyDescent="0.25">
      <c r="A46" s="10" t="s">
        <v>50</v>
      </c>
      <c r="B46" s="25">
        <v>264.3</v>
      </c>
      <c r="C46" s="12">
        <v>2.4742824565437069E-2</v>
      </c>
      <c r="D46" s="12">
        <v>1.3177849855379344</v>
      </c>
      <c r="E46" s="12">
        <v>1.2606557353104186</v>
      </c>
      <c r="F46" s="12">
        <v>1.5285450831597462</v>
      </c>
      <c r="G46" s="12">
        <v>1.9210501943941525</v>
      </c>
      <c r="H46" s="12">
        <v>0.98996251718216166</v>
      </c>
      <c r="I46" s="12">
        <v>1.0059126002443106</v>
      </c>
      <c r="J46" s="12">
        <f t="shared" si="14"/>
        <v>0.87367654610680279</v>
      </c>
      <c r="K46" s="12">
        <f t="shared" si="14"/>
        <v>0.14557260311451706</v>
      </c>
      <c r="L46" s="12">
        <f t="shared" si="14"/>
        <v>0.48021315599498049</v>
      </c>
      <c r="M46" s="12">
        <f t="shared" si="14"/>
        <v>0.59237230445999467</v>
      </c>
      <c r="N46" s="12">
        <f t="shared" si="14"/>
        <v>0.63720080059391504</v>
      </c>
      <c r="O46" s="12">
        <f t="shared" si="14"/>
        <v>1.1452536569586982</v>
      </c>
      <c r="P46" s="12">
        <f t="shared" si="14"/>
        <v>9.8552941629309901E-2</v>
      </c>
      <c r="Q46" s="12">
        <f t="shared" si="14"/>
        <v>0.13742448511111971</v>
      </c>
      <c r="R46" s="12">
        <f t="shared" si="15"/>
        <v>0.70796304411174493</v>
      </c>
      <c r="S46" s="12">
        <f t="shared" si="15"/>
        <v>0.66655035321862477</v>
      </c>
      <c r="T46" s="12">
        <f t="shared" si="15"/>
        <v>0.23976870052893329</v>
      </c>
      <c r="U46" s="12">
        <f t="shared" si="15"/>
        <v>0.38556238615587768</v>
      </c>
      <c r="V46" s="12">
        <f t="shared" si="15"/>
        <v>0.37006364431577116</v>
      </c>
      <c r="W46" s="12">
        <f t="shared" si="15"/>
        <v>0.88724073635334755</v>
      </c>
      <c r="X46" s="12">
        <f t="shared" si="15"/>
        <v>0.19816997544397566</v>
      </c>
      <c r="Y46" s="12">
        <f t="shared" si="15"/>
        <v>-0.15031296426160853</v>
      </c>
      <c r="Z46" s="12">
        <f t="shared" si="16"/>
        <v>1.2706198054974771</v>
      </c>
      <c r="AA46" s="12">
        <f t="shared" si="16"/>
        <v>0.40076221541865731</v>
      </c>
      <c r="AB46" s="12">
        <f t="shared" si="16"/>
        <v>0.85964228969110557</v>
      </c>
      <c r="AC46" s="12">
        <f t="shared" si="16"/>
        <v>1.1003281668178078</v>
      </c>
      <c r="AD46" s="12">
        <f t="shared" si="16"/>
        <v>0.88864632312915437</v>
      </c>
      <c r="AE46" s="12">
        <f t="shared" si="16"/>
        <v>1.403535512498612</v>
      </c>
      <c r="AF46" s="12">
        <f t="shared" si="16"/>
        <v>0.31433399860831951</v>
      </c>
      <c r="AG46" s="12">
        <f t="shared" si="16"/>
        <v>0.37945364895164246</v>
      </c>
      <c r="AH46" s="12">
        <f t="shared" si="17"/>
        <v>1.2706198054974771</v>
      </c>
      <c r="AI46" s="12">
        <f t="shared" si="17"/>
        <v>0.40076221541865731</v>
      </c>
      <c r="AJ46" s="12">
        <f t="shared" si="17"/>
        <v>0.85964228969110557</v>
      </c>
      <c r="AK46" s="12">
        <f t="shared" si="17"/>
        <v>1.1003281668178078</v>
      </c>
      <c r="AL46" s="12">
        <f t="shared" si="17"/>
        <v>0.88864632312915437</v>
      </c>
      <c r="AM46" s="12">
        <f t="shared" si="17"/>
        <v>1.403535512498612</v>
      </c>
      <c r="AN46" s="12">
        <f t="shared" si="17"/>
        <v>0.31433399860831951</v>
      </c>
      <c r="AO46" s="12">
        <f t="shared" si="17"/>
        <v>0.37945364895164246</v>
      </c>
      <c r="AP46" s="12">
        <f>SUM(AH46:AO46)</f>
        <v>6.6173219606127756</v>
      </c>
      <c r="AQ46" s="12">
        <f>(AH46*2)+(AI46*2)+SUM(AJ46:AO46)</f>
        <v>8.2887039815289114</v>
      </c>
      <c r="AR46" s="13">
        <v>8.56</v>
      </c>
    </row>
    <row r="47" spans="1:44" x14ac:dyDescent="0.25">
      <c r="A47" s="10" t="s">
        <v>51</v>
      </c>
      <c r="B47" s="25">
        <v>380.6</v>
      </c>
      <c r="C47" s="12">
        <v>1.865707124153744E-2</v>
      </c>
      <c r="D47" s="12">
        <v>1.876591966410174</v>
      </c>
      <c r="E47" s="12">
        <v>2.8563531348777977</v>
      </c>
      <c r="F47" s="12">
        <v>2.146757309378216</v>
      </c>
      <c r="G47" s="12">
        <v>2.4655255700037002</v>
      </c>
      <c r="H47" s="12">
        <v>1.2187868224496883</v>
      </c>
      <c r="I47" s="12">
        <v>1.8384691405705704</v>
      </c>
      <c r="J47" s="12">
        <f t="shared" si="14"/>
        <v>1.3997756827392549</v>
      </c>
      <c r="K47" s="12">
        <f t="shared" si="14"/>
        <v>-0.26171506836353636</v>
      </c>
      <c r="L47" s="12">
        <f t="shared" si="14"/>
        <v>0.99021315599497584</v>
      </c>
      <c r="M47" s="12">
        <f t="shared" si="14"/>
        <v>1.7723723044599946</v>
      </c>
      <c r="N47" s="12">
        <f t="shared" si="14"/>
        <v>1.1272008005939147</v>
      </c>
      <c r="O47" s="12">
        <f t="shared" si="14"/>
        <v>1.5052536569586945</v>
      </c>
      <c r="P47" s="12">
        <f t="shared" si="14"/>
        <v>0.39855294162930921</v>
      </c>
      <c r="Q47" s="12">
        <f t="shared" si="14"/>
        <v>1.0074244851111192</v>
      </c>
      <c r="R47" s="12">
        <f t="shared" si="15"/>
        <v>1.3184781557571874</v>
      </c>
      <c r="S47" s="12">
        <f t="shared" si="15"/>
        <v>-6.5739270969006974E-2</v>
      </c>
      <c r="T47" s="12">
        <f t="shared" si="15"/>
        <v>1.1103851471097026</v>
      </c>
      <c r="U47" s="12">
        <f t="shared" si="15"/>
        <v>2.1729194476927702</v>
      </c>
      <c r="V47" s="12">
        <f t="shared" si="15"/>
        <v>0.59443294047572692</v>
      </c>
      <c r="W47" s="12">
        <f t="shared" si="15"/>
        <v>1.2778436619741604</v>
      </c>
      <c r="X47" s="12">
        <f t="shared" si="15"/>
        <v>0.81221778667883993</v>
      </c>
      <c r="Y47" s="12">
        <f t="shared" si="15"/>
        <v>1.7058097041042692</v>
      </c>
      <c r="Z47" s="12">
        <f t="shared" si="16"/>
        <v>1.8811349171429197</v>
      </c>
      <c r="AA47" s="12">
        <f t="shared" si="16"/>
        <v>-0.33152740876897446</v>
      </c>
      <c r="AB47" s="12">
        <f t="shared" si="16"/>
        <v>1.7302587362718749</v>
      </c>
      <c r="AC47" s="12">
        <f t="shared" si="16"/>
        <v>2.8876852283547003</v>
      </c>
      <c r="AD47" s="12">
        <f t="shared" si="16"/>
        <v>1.1130156192891101</v>
      </c>
      <c r="AE47" s="12">
        <f t="shared" si="16"/>
        <v>1.794138438119425</v>
      </c>
      <c r="AF47" s="12">
        <f t="shared" si="16"/>
        <v>0.92838180984318375</v>
      </c>
      <c r="AG47" s="12">
        <f t="shared" si="16"/>
        <v>2.2355763173175203</v>
      </c>
      <c r="AH47" s="12">
        <f t="shared" si="17"/>
        <v>1.8811349171429197</v>
      </c>
      <c r="AI47" s="12">
        <f t="shared" si="17"/>
        <v>0.33152740876897446</v>
      </c>
      <c r="AJ47" s="12">
        <f t="shared" si="17"/>
        <v>1.7302587362718749</v>
      </c>
      <c r="AK47" s="12">
        <f t="shared" si="17"/>
        <v>2.8876852283547003</v>
      </c>
      <c r="AL47" s="12">
        <f t="shared" si="17"/>
        <v>1.1130156192891101</v>
      </c>
      <c r="AM47" s="12">
        <f t="shared" si="17"/>
        <v>1.794138438119425</v>
      </c>
      <c r="AN47" s="12">
        <f t="shared" si="17"/>
        <v>0.92838180984318375</v>
      </c>
      <c r="AO47" s="12">
        <f t="shared" si="17"/>
        <v>2.2355763173175203</v>
      </c>
      <c r="AP47" s="12">
        <f>SUM(AH47:AO47)</f>
        <v>12.901718475107709</v>
      </c>
      <c r="AQ47" s="12">
        <f t="shared" ref="AQ47:AQ53" si="20">(AH47*2)+(AI47*2)+SUM(AJ47:AO47)</f>
        <v>15.114380801019603</v>
      </c>
      <c r="AR47" s="13">
        <v>24.31</v>
      </c>
    </row>
    <row r="48" spans="1:44" x14ac:dyDescent="0.25">
      <c r="A48" s="10" t="s">
        <v>52</v>
      </c>
      <c r="B48" s="25">
        <v>194.1</v>
      </c>
      <c r="C48" s="12">
        <v>1.7234394187318511E-2</v>
      </c>
      <c r="D48" s="12">
        <v>1.4221907660341149</v>
      </c>
      <c r="E48" s="12">
        <v>0.79784165484780756</v>
      </c>
      <c r="F48" s="12">
        <v>1.2244714226569973</v>
      </c>
      <c r="G48" s="12">
        <v>1.8427945229051284</v>
      </c>
      <c r="H48" s="12">
        <v>1.3523286511487511</v>
      </c>
      <c r="I48" s="12">
        <v>1.4829859818254374</v>
      </c>
      <c r="J48" s="12">
        <f t="shared" si="14"/>
        <v>0.42830023917889648</v>
      </c>
      <c r="K48" s="12">
        <f t="shared" si="14"/>
        <v>-0.37614701338983247</v>
      </c>
      <c r="L48" s="12">
        <f t="shared" si="14"/>
        <v>0.59021315599497814</v>
      </c>
      <c r="M48" s="12">
        <f t="shared" si="14"/>
        <v>-6.762769554000464E-2</v>
      </c>
      <c r="N48" s="12">
        <f t="shared" si="14"/>
        <v>0.31720080059391559</v>
      </c>
      <c r="O48" s="12">
        <f t="shared" si="14"/>
        <v>1.0852536569586932</v>
      </c>
      <c r="P48" s="12">
        <f t="shared" si="14"/>
        <v>0.54855294162931367</v>
      </c>
      <c r="Q48" s="12">
        <f t="shared" si="14"/>
        <v>0.6974244851111211</v>
      </c>
      <c r="R48" s="12">
        <f t="shared" si="15"/>
        <v>0.19112325705410338</v>
      </c>
      <c r="S48" s="12">
        <f t="shared" si="15"/>
        <v>-0.27148408449175443</v>
      </c>
      <c r="T48" s="12">
        <f t="shared" si="15"/>
        <v>0.42754871841890085</v>
      </c>
      <c r="U48" s="12">
        <f t="shared" si="15"/>
        <v>-0.61414580080543413</v>
      </c>
      <c r="V48" s="12">
        <f t="shared" si="15"/>
        <v>0.22353675702763703</v>
      </c>
      <c r="W48" s="12">
        <f t="shared" si="15"/>
        <v>0.82214024874987268</v>
      </c>
      <c r="X48" s="12">
        <f t="shared" si="15"/>
        <v>1.1192416922962818</v>
      </c>
      <c r="Y48" s="12">
        <f t="shared" si="15"/>
        <v>1.0444326613532129</v>
      </c>
      <c r="Z48" s="12">
        <f t="shared" si="16"/>
        <v>0.75378001843983555</v>
      </c>
      <c r="AA48" s="12">
        <f t="shared" si="16"/>
        <v>-0.53727222229172189</v>
      </c>
      <c r="AB48" s="12">
        <f t="shared" si="16"/>
        <v>1.0474223075810731</v>
      </c>
      <c r="AC48" s="12">
        <f t="shared" si="16"/>
        <v>0.10061997985649607</v>
      </c>
      <c r="AD48" s="12">
        <f t="shared" si="16"/>
        <v>0.74211943584102036</v>
      </c>
      <c r="AE48" s="12">
        <f t="shared" si="16"/>
        <v>1.3384350248951371</v>
      </c>
      <c r="AF48" s="12">
        <f t="shared" si="16"/>
        <v>1.2354057154606257</v>
      </c>
      <c r="AG48" s="12">
        <f t="shared" si="16"/>
        <v>1.5741992745664639</v>
      </c>
      <c r="AH48" s="12">
        <f t="shared" si="17"/>
        <v>0.75378001843983555</v>
      </c>
      <c r="AI48" s="12">
        <f t="shared" si="17"/>
        <v>0.53727222229172189</v>
      </c>
      <c r="AJ48" s="12">
        <f t="shared" si="17"/>
        <v>1.0474223075810731</v>
      </c>
      <c r="AK48" s="12">
        <f t="shared" si="17"/>
        <v>0.10061997985649607</v>
      </c>
      <c r="AL48" s="12">
        <f t="shared" si="17"/>
        <v>0.74211943584102036</v>
      </c>
      <c r="AM48" s="12">
        <f t="shared" si="17"/>
        <v>1.3384350248951371</v>
      </c>
      <c r="AN48" s="12">
        <f t="shared" si="17"/>
        <v>1.2354057154606257</v>
      </c>
      <c r="AO48" s="12">
        <f t="shared" si="17"/>
        <v>1.5741992745664639</v>
      </c>
      <c r="AP48" s="12">
        <f t="shared" ref="AP48:AP53" si="21">SUM(AH48:AO48)</f>
        <v>7.3292539789323738</v>
      </c>
      <c r="AQ48" s="12">
        <f t="shared" si="20"/>
        <v>8.6203062196639308</v>
      </c>
      <c r="AR48" s="13">
        <v>9.26</v>
      </c>
    </row>
    <row r="49" spans="1:44" x14ac:dyDescent="0.25">
      <c r="A49" s="10" t="s">
        <v>53</v>
      </c>
      <c r="B49" s="25">
        <v>432.8</v>
      </c>
      <c r="C49" s="12">
        <v>1.7866881134757189E-2</v>
      </c>
      <c r="D49" s="12">
        <v>0.5389095262040049</v>
      </c>
      <c r="E49" s="12">
        <v>1.3325358551602846</v>
      </c>
      <c r="F49" s="12">
        <v>1.1035554361233595</v>
      </c>
      <c r="G49" s="12">
        <v>1.0152923561492786</v>
      </c>
      <c r="H49" s="12">
        <v>1.1450779461337419</v>
      </c>
      <c r="I49" s="12">
        <v>0.65907061810907952</v>
      </c>
      <c r="J49" s="12">
        <f t="shared" si="14"/>
        <v>1.5852006202920481</v>
      </c>
      <c r="K49" s="12">
        <f t="shared" si="14"/>
        <v>-0.32414978257291849</v>
      </c>
      <c r="L49" s="12">
        <f t="shared" si="14"/>
        <v>-0.80978684400502321</v>
      </c>
      <c r="M49" s="12">
        <f t="shared" si="14"/>
        <v>0.67237230445999441</v>
      </c>
      <c r="N49" s="12">
        <f t="shared" si="14"/>
        <v>0.16720080059391459</v>
      </c>
      <c r="O49" s="12">
        <f t="shared" si="14"/>
        <v>0.22525365695869196</v>
      </c>
      <c r="P49" s="12">
        <f t="shared" si="14"/>
        <v>0.30855294162931041</v>
      </c>
      <c r="Q49" s="12">
        <f t="shared" si="14"/>
        <v>-0.4725755148888805</v>
      </c>
      <c r="R49" s="12">
        <f t="shared" si="15"/>
        <v>1.5336557117906633</v>
      </c>
      <c r="S49" s="12">
        <f t="shared" si="15"/>
        <v>-0.17799480092092268</v>
      </c>
      <c r="T49" s="12">
        <f t="shared" si="15"/>
        <v>-1.9623787819989216</v>
      </c>
      <c r="U49" s="12">
        <f t="shared" si="15"/>
        <v>0.50673913609058185</v>
      </c>
      <c r="V49" s="12">
        <f t="shared" si="15"/>
        <v>0.15485227861132356</v>
      </c>
      <c r="W49" s="12">
        <f t="shared" si="15"/>
        <v>-0.11096674023319152</v>
      </c>
      <c r="X49" s="12">
        <f t="shared" si="15"/>
        <v>0.62800344330838265</v>
      </c>
      <c r="Y49" s="12">
        <f t="shared" si="15"/>
        <v>-1.4517323064491794</v>
      </c>
      <c r="Z49" s="12">
        <f t="shared" si="16"/>
        <v>2.0963124731763956</v>
      </c>
      <c r="AA49" s="12">
        <f t="shared" si="16"/>
        <v>-0.44378293872089014</v>
      </c>
      <c r="AB49" s="12">
        <f t="shared" si="16"/>
        <v>-1.3425051928367493</v>
      </c>
      <c r="AC49" s="12">
        <f t="shared" si="16"/>
        <v>1.221504916752512</v>
      </c>
      <c r="AD49" s="12">
        <f t="shared" si="16"/>
        <v>0.67343495742470683</v>
      </c>
      <c r="AE49" s="12">
        <f t="shared" si="16"/>
        <v>0.40532803591207289</v>
      </c>
      <c r="AF49" s="12">
        <f t="shared" si="16"/>
        <v>0.74416746647272647</v>
      </c>
      <c r="AG49" s="12">
        <f t="shared" si="16"/>
        <v>-0.92196569323592836</v>
      </c>
      <c r="AH49" s="12">
        <f t="shared" si="17"/>
        <v>2.0963124731763956</v>
      </c>
      <c r="AI49" s="12">
        <f t="shared" si="17"/>
        <v>0.44378293872089014</v>
      </c>
      <c r="AJ49" s="12">
        <f t="shared" si="17"/>
        <v>1.3425051928367493</v>
      </c>
      <c r="AK49" s="12">
        <f t="shared" si="17"/>
        <v>1.221504916752512</v>
      </c>
      <c r="AL49" s="12">
        <f t="shared" si="17"/>
        <v>0.67343495742470683</v>
      </c>
      <c r="AM49" s="12">
        <f t="shared" si="17"/>
        <v>0.40532803591207289</v>
      </c>
      <c r="AN49" s="12">
        <f t="shared" si="17"/>
        <v>0.74416746647272647</v>
      </c>
      <c r="AO49" s="12">
        <f t="shared" si="17"/>
        <v>0.92196569323592836</v>
      </c>
      <c r="AP49" s="12">
        <f t="shared" si="21"/>
        <v>7.8490016745319817</v>
      </c>
      <c r="AQ49" s="12">
        <f t="shared" si="20"/>
        <v>10.389097086429267</v>
      </c>
      <c r="AR49" s="13">
        <v>6.05</v>
      </c>
    </row>
    <row r="50" spans="1:44" x14ac:dyDescent="0.25">
      <c r="A50" s="10" t="s">
        <v>54</v>
      </c>
      <c r="B50" s="25">
        <v>115.6</v>
      </c>
      <c r="C50" s="12">
        <v>2.1897797631446281E-2</v>
      </c>
      <c r="D50" s="12">
        <v>1.6795968578391307</v>
      </c>
      <c r="E50" s="12">
        <v>2.0337951202085147</v>
      </c>
      <c r="F50" s="12">
        <v>1.9214016130913794</v>
      </c>
      <c r="G50" s="12">
        <v>4.9310511400073995</v>
      </c>
      <c r="H50" s="12">
        <v>0.91728745013993351</v>
      </c>
      <c r="I50" s="12">
        <v>1.2820965947957403</v>
      </c>
      <c r="J50" s="12">
        <f t="shared" si="14"/>
        <v>-0.31935848103408843</v>
      </c>
      <c r="K50" s="12">
        <f t="shared" si="14"/>
        <v>-3.0651822039694011E-2</v>
      </c>
      <c r="L50" s="12">
        <f t="shared" si="14"/>
        <v>0.83021315599497714</v>
      </c>
      <c r="M50" s="12">
        <f t="shared" si="14"/>
        <v>1.2823723044599917</v>
      </c>
      <c r="N50" s="12">
        <f t="shared" si="14"/>
        <v>0.96720080059391345</v>
      </c>
      <c r="O50" s="12">
        <f t="shared" si="14"/>
        <v>2.5052536569586943</v>
      </c>
      <c r="P50" s="12">
        <f t="shared" si="14"/>
        <v>-1.1447058370687777E-2</v>
      </c>
      <c r="Q50" s="12">
        <f t="shared" si="14"/>
        <v>0.4874244851111218</v>
      </c>
      <c r="R50" s="12">
        <f t="shared" si="15"/>
        <v>-0.67650209197286704</v>
      </c>
      <c r="S50" s="12">
        <f t="shared" si="15"/>
        <v>0.34970472516279905</v>
      </c>
      <c r="T50" s="12">
        <f t="shared" si="15"/>
        <v>0.83725057563338257</v>
      </c>
      <c r="U50" s="12">
        <f t="shared" si="15"/>
        <v>1.4307118543427004</v>
      </c>
      <c r="V50" s="12">
        <f t="shared" si="15"/>
        <v>0.52116949683165914</v>
      </c>
      <c r="W50" s="12">
        <f t="shared" si="15"/>
        <v>2.3628517886986518</v>
      </c>
      <c r="X50" s="12">
        <f t="shared" si="15"/>
        <v>-2.6980888675470327E-2</v>
      </c>
      <c r="Y50" s="12">
        <f t="shared" si="15"/>
        <v>0.59640305174765751</v>
      </c>
      <c r="Z50" s="12">
        <f t="shared" si="16"/>
        <v>-0.11384533058713486</v>
      </c>
      <c r="AA50" s="12">
        <f t="shared" si="16"/>
        <v>8.3916587362831585E-2</v>
      </c>
      <c r="AB50" s="12">
        <f t="shared" si="16"/>
        <v>1.4571241647955548</v>
      </c>
      <c r="AC50" s="12">
        <f t="shared" si="16"/>
        <v>2.1454776350046307</v>
      </c>
      <c r="AD50" s="12">
        <f t="shared" si="16"/>
        <v>1.0397521756450425</v>
      </c>
      <c r="AE50" s="12">
        <f t="shared" si="16"/>
        <v>2.8791465648439161</v>
      </c>
      <c r="AF50" s="12">
        <f t="shared" si="16"/>
        <v>8.9183134488873508E-2</v>
      </c>
      <c r="AG50" s="12">
        <f t="shared" si="16"/>
        <v>1.1261696649609085</v>
      </c>
      <c r="AH50" s="12">
        <f t="shared" si="17"/>
        <v>0.11384533058713486</v>
      </c>
      <c r="AI50" s="12">
        <f t="shared" si="17"/>
        <v>8.3916587362831585E-2</v>
      </c>
      <c r="AJ50" s="12">
        <f t="shared" si="17"/>
        <v>1.4571241647955548</v>
      </c>
      <c r="AK50" s="12">
        <f t="shared" si="17"/>
        <v>2.1454776350046307</v>
      </c>
      <c r="AL50" s="12">
        <f t="shared" si="17"/>
        <v>1.0397521756450425</v>
      </c>
      <c r="AM50" s="12">
        <f t="shared" si="17"/>
        <v>2.8791465648439161</v>
      </c>
      <c r="AN50" s="12">
        <f t="shared" si="17"/>
        <v>8.9183134488873508E-2</v>
      </c>
      <c r="AO50" s="12">
        <f t="shared" si="17"/>
        <v>1.1261696649609085</v>
      </c>
      <c r="AP50" s="12">
        <f t="shared" si="21"/>
        <v>8.9346152576888933</v>
      </c>
      <c r="AQ50" s="12">
        <f t="shared" si="20"/>
        <v>9.1323771756388599</v>
      </c>
      <c r="AR50" s="13">
        <v>14.92</v>
      </c>
    </row>
    <row r="51" spans="1:44" x14ac:dyDescent="0.25">
      <c r="A51" s="10" t="s">
        <v>55</v>
      </c>
      <c r="B51" s="25">
        <v>150.80000000000001</v>
      </c>
      <c r="C51" s="12">
        <v>2.3401517703337975E-2</v>
      </c>
      <c r="D51" s="12">
        <v>1.4420438092901335</v>
      </c>
      <c r="E51" s="12">
        <v>0.68499926860262783</v>
      </c>
      <c r="F51" s="12">
        <v>2.4320267614355493</v>
      </c>
      <c r="G51" s="12">
        <v>1.41607258323319</v>
      </c>
      <c r="H51" s="12">
        <v>1.2617672469222549</v>
      </c>
      <c r="I51" s="12">
        <v>1.2820965947957419</v>
      </c>
      <c r="J51" s="12">
        <f t="shared" si="14"/>
        <v>6.413654973389718E-2</v>
      </c>
      <c r="K51" s="12">
        <f t="shared" si="14"/>
        <v>6.516449843125259E-2</v>
      </c>
      <c r="L51" s="12">
        <f t="shared" si="14"/>
        <v>0.61021315599497739</v>
      </c>
      <c r="M51" s="12">
        <f t="shared" si="14"/>
        <v>-0.28762769554000422</v>
      </c>
      <c r="N51" s="12">
        <f t="shared" si="14"/>
        <v>1.3072008005939153</v>
      </c>
      <c r="O51" s="12">
        <f t="shared" si="14"/>
        <v>0.70525365695869546</v>
      </c>
      <c r="P51" s="12">
        <f t="shared" si="14"/>
        <v>0.4485529416293137</v>
      </c>
      <c r="Q51" s="12">
        <f t="shared" si="14"/>
        <v>0.48742448511112341</v>
      </c>
      <c r="R51" s="12">
        <f t="shared" si="15"/>
        <v>-0.23147282805229411</v>
      </c>
      <c r="S51" s="12">
        <f t="shared" si="15"/>
        <v>0.5219792677584052</v>
      </c>
      <c r="T51" s="12">
        <f t="shared" si="15"/>
        <v>0.46169053985343989</v>
      </c>
      <c r="U51" s="12">
        <f t="shared" si="15"/>
        <v>-0.94738186312587114</v>
      </c>
      <c r="V51" s="12">
        <f t="shared" si="15"/>
        <v>0.67685431457530276</v>
      </c>
      <c r="W51" s="12">
        <f t="shared" si="15"/>
        <v>0.40983716059456826</v>
      </c>
      <c r="X51" s="12">
        <f t="shared" si="15"/>
        <v>0.91455908855132662</v>
      </c>
      <c r="Y51" s="12">
        <f t="shared" si="15"/>
        <v>0.59640305174766106</v>
      </c>
      <c r="Z51" s="12">
        <f t="shared" si="16"/>
        <v>0.3311839333334381</v>
      </c>
      <c r="AA51" s="12">
        <f t="shared" si="16"/>
        <v>0.25619112995843774</v>
      </c>
      <c r="AB51" s="12">
        <f t="shared" si="16"/>
        <v>1.0815641290156122</v>
      </c>
      <c r="AC51" s="12">
        <f t="shared" si="16"/>
        <v>-0.23261608246394094</v>
      </c>
      <c r="AD51" s="12">
        <f t="shared" si="16"/>
        <v>1.1954369933886859</v>
      </c>
      <c r="AE51" s="12">
        <f t="shared" si="16"/>
        <v>0.92613193673983263</v>
      </c>
      <c r="AF51" s="12">
        <f t="shared" si="16"/>
        <v>1.0307231117156705</v>
      </c>
      <c r="AG51" s="12">
        <f t="shared" si="16"/>
        <v>1.1261696649609121</v>
      </c>
      <c r="AH51" s="12">
        <f t="shared" si="17"/>
        <v>0.3311839333334381</v>
      </c>
      <c r="AI51" s="12">
        <f t="shared" si="17"/>
        <v>0.25619112995843774</v>
      </c>
      <c r="AJ51" s="12">
        <f t="shared" si="17"/>
        <v>1.0815641290156122</v>
      </c>
      <c r="AK51" s="12">
        <f t="shared" si="17"/>
        <v>0.23261608246394094</v>
      </c>
      <c r="AL51" s="12">
        <f t="shared" si="17"/>
        <v>1.1954369933886859</v>
      </c>
      <c r="AM51" s="12">
        <f t="shared" si="17"/>
        <v>0.92613193673983263</v>
      </c>
      <c r="AN51" s="12">
        <f t="shared" si="17"/>
        <v>1.0307231117156705</v>
      </c>
      <c r="AO51" s="12">
        <f t="shared" si="17"/>
        <v>1.1261696649609121</v>
      </c>
      <c r="AP51" s="12">
        <f t="shared" si="21"/>
        <v>6.1800169815765296</v>
      </c>
      <c r="AQ51" s="12">
        <f t="shared" si="20"/>
        <v>6.767392044868406</v>
      </c>
      <c r="AR51" s="13">
        <v>8.8800000000000008</v>
      </c>
    </row>
    <row r="52" spans="1:44" x14ac:dyDescent="0.25">
      <c r="A52" s="10" t="s">
        <v>56</v>
      </c>
      <c r="B52" s="25">
        <v>232.3</v>
      </c>
      <c r="C52" s="12">
        <v>1.3882368086915002E-2</v>
      </c>
      <c r="D52" s="12">
        <v>1.556294397262318</v>
      </c>
      <c r="E52" s="12">
        <v>1.38912300409774</v>
      </c>
      <c r="F52" s="12">
        <v>0.9673830090951504</v>
      </c>
      <c r="G52" s="12">
        <v>2.2530748072141549</v>
      </c>
      <c r="H52" s="12">
        <v>0.79854510642378373</v>
      </c>
      <c r="I52" s="12">
        <v>1.2470375959885212</v>
      </c>
      <c r="J52" s="12">
        <f t="shared" si="14"/>
        <v>0.68748927527404058</v>
      </c>
      <c r="K52" s="12">
        <f t="shared" si="14"/>
        <v>-0.68818391305644866</v>
      </c>
      <c r="L52" s="12">
        <f t="shared" si="14"/>
        <v>0.72021315599497815</v>
      </c>
      <c r="M52" s="12">
        <f t="shared" si="14"/>
        <v>0.73237230445999402</v>
      </c>
      <c r="N52" s="12">
        <f t="shared" si="14"/>
        <v>-2.2799199406083544E-2</v>
      </c>
      <c r="O52" s="12">
        <f t="shared" si="14"/>
        <v>1.3752536569586968</v>
      </c>
      <c r="P52" s="12">
        <f t="shared" si="14"/>
        <v>-0.21144705837068928</v>
      </c>
      <c r="Q52" s="12">
        <f t="shared" si="14"/>
        <v>0.44742448511112165</v>
      </c>
      <c r="R52" s="12">
        <f t="shared" si="15"/>
        <v>0.49190083354241393</v>
      </c>
      <c r="S52" s="12">
        <f t="shared" si="15"/>
        <v>-0.83251600367630774</v>
      </c>
      <c r="T52" s="12">
        <f t="shared" si="15"/>
        <v>0.64947055774341278</v>
      </c>
      <c r="U52" s="12">
        <f t="shared" si="15"/>
        <v>0.59762169854160974</v>
      </c>
      <c r="V52" s="12">
        <f t="shared" si="15"/>
        <v>6.7851939283994592E-2</v>
      </c>
      <c r="W52" s="12">
        <f t="shared" si="15"/>
        <v>1.1367926054999791</v>
      </c>
      <c r="X52" s="12">
        <f t="shared" si="15"/>
        <v>-0.43634609616538383</v>
      </c>
      <c r="Y52" s="12">
        <f t="shared" si="15"/>
        <v>0.5110640784894559</v>
      </c>
      <c r="Z52" s="12">
        <f t="shared" si="16"/>
        <v>1.054557594928146</v>
      </c>
      <c r="AA52" s="12">
        <f t="shared" si="16"/>
        <v>-1.0983041414762753</v>
      </c>
      <c r="AB52" s="12">
        <f t="shared" si="16"/>
        <v>1.2693441469055851</v>
      </c>
      <c r="AC52" s="12">
        <f t="shared" si="16"/>
        <v>1.3123874792035399</v>
      </c>
      <c r="AD52" s="12">
        <f t="shared" si="16"/>
        <v>0.58643461809737785</v>
      </c>
      <c r="AE52" s="12">
        <f t="shared" si="16"/>
        <v>1.6530873816452436</v>
      </c>
      <c r="AF52" s="12">
        <f t="shared" si="16"/>
        <v>-0.32018207300104001</v>
      </c>
      <c r="AG52" s="12">
        <f t="shared" si="16"/>
        <v>1.0408306917027068</v>
      </c>
      <c r="AH52" s="12">
        <f t="shared" si="17"/>
        <v>1.054557594928146</v>
      </c>
      <c r="AI52" s="12">
        <f t="shared" si="17"/>
        <v>1.0983041414762753</v>
      </c>
      <c r="AJ52" s="12">
        <f t="shared" si="17"/>
        <v>1.2693441469055851</v>
      </c>
      <c r="AK52" s="12">
        <f t="shared" si="17"/>
        <v>1.3123874792035399</v>
      </c>
      <c r="AL52" s="12">
        <f t="shared" si="17"/>
        <v>0.58643461809737785</v>
      </c>
      <c r="AM52" s="12">
        <f t="shared" si="17"/>
        <v>1.6530873816452436</v>
      </c>
      <c r="AN52" s="12">
        <f t="shared" si="17"/>
        <v>0.32018207300104001</v>
      </c>
      <c r="AO52" s="12">
        <f t="shared" si="17"/>
        <v>1.0408306917027068</v>
      </c>
      <c r="AP52" s="12">
        <f t="shared" si="21"/>
        <v>8.3351281269599156</v>
      </c>
      <c r="AQ52" s="12">
        <f t="shared" si="20"/>
        <v>10.487989863364335</v>
      </c>
      <c r="AR52" s="13">
        <v>6.55</v>
      </c>
    </row>
    <row r="53" spans="1:44" x14ac:dyDescent="0.25">
      <c r="A53" s="10" t="s">
        <v>57</v>
      </c>
      <c r="B53" s="25">
        <v>111.5</v>
      </c>
      <c r="C53" s="12">
        <v>1.6194089159203815E-2</v>
      </c>
      <c r="D53" s="12">
        <v>0.52235951599884345</v>
      </c>
      <c r="E53" s="12">
        <v>0.55446732631106466</v>
      </c>
      <c r="F53" s="12">
        <v>0.44354706533387689</v>
      </c>
      <c r="G53" s="12">
        <v>0.2748840714057228</v>
      </c>
      <c r="H53" s="12">
        <v>0.55112283393335459</v>
      </c>
      <c r="I53" s="12">
        <v>0.53719022592020904</v>
      </c>
      <c r="J53" s="12">
        <f t="shared" si="14"/>
        <v>-0.37145616872709997</v>
      </c>
      <c r="K53" s="12">
        <f t="shared" si="14"/>
        <v>-0.46597027461583179</v>
      </c>
      <c r="L53" s="12">
        <f t="shared" si="14"/>
        <v>-0.8547868440050207</v>
      </c>
      <c r="M53" s="12">
        <f t="shared" si="14"/>
        <v>-0.59262769554000427</v>
      </c>
      <c r="N53" s="12">
        <f t="shared" si="14"/>
        <v>-1.1477991994060841</v>
      </c>
      <c r="O53" s="12">
        <f t="shared" si="14"/>
        <v>-1.6597463430413044</v>
      </c>
      <c r="P53" s="12">
        <f t="shared" si="14"/>
        <v>-0.74644705837068603</v>
      </c>
      <c r="Q53" s="12">
        <f t="shared" si="14"/>
        <v>-0.76757551488887588</v>
      </c>
      <c r="R53" s="12">
        <f t="shared" si="15"/>
        <v>-0.73695918723054143</v>
      </c>
      <c r="S53" s="12">
        <f t="shared" si="15"/>
        <v>-0.43298330681731617</v>
      </c>
      <c r="T53" s="12">
        <f t="shared" si="15"/>
        <v>-2.0391978802266331</v>
      </c>
      <c r="U53" s="12">
        <f t="shared" si="15"/>
        <v>-1.4093682222519324</v>
      </c>
      <c r="V53" s="12">
        <f t="shared" si="15"/>
        <v>-0.44728164883835325</v>
      </c>
      <c r="W53" s="12">
        <f t="shared" si="15"/>
        <v>-2.1562070591088545</v>
      </c>
      <c r="X53" s="12">
        <f t="shared" si="15"/>
        <v>-1.5313980262008877</v>
      </c>
      <c r="Y53" s="12">
        <f t="shared" si="15"/>
        <v>-2.0811072342284045</v>
      </c>
      <c r="Z53" s="12">
        <f t="shared" si="16"/>
        <v>-0.17430242584480926</v>
      </c>
      <c r="AA53" s="12">
        <f t="shared" si="16"/>
        <v>-0.69877144461728369</v>
      </c>
      <c r="AB53" s="12">
        <f t="shared" si="16"/>
        <v>-1.4193242910644608</v>
      </c>
      <c r="AC53" s="12">
        <f t="shared" si="16"/>
        <v>-0.69460244159000217</v>
      </c>
      <c r="AD53" s="12">
        <f t="shared" si="16"/>
        <v>7.1301029975030017E-2</v>
      </c>
      <c r="AE53" s="12">
        <f t="shared" si="16"/>
        <v>-1.6399122829635902</v>
      </c>
      <c r="AF53" s="12">
        <f t="shared" si="16"/>
        <v>-1.4152340030365438</v>
      </c>
      <c r="AG53" s="12">
        <f t="shared" si="16"/>
        <v>-1.5513406210151535</v>
      </c>
      <c r="AH53" s="12">
        <f t="shared" si="17"/>
        <v>0.17430242584480926</v>
      </c>
      <c r="AI53" s="12">
        <f t="shared" si="17"/>
        <v>0.69877144461728369</v>
      </c>
      <c r="AJ53" s="12">
        <f t="shared" si="17"/>
        <v>1.4193242910644608</v>
      </c>
      <c r="AK53" s="12">
        <f t="shared" si="17"/>
        <v>0.69460244159000217</v>
      </c>
      <c r="AL53" s="12">
        <f t="shared" si="17"/>
        <v>7.1301029975030017E-2</v>
      </c>
      <c r="AM53" s="12">
        <f t="shared" si="17"/>
        <v>1.6399122829635902</v>
      </c>
      <c r="AN53" s="12">
        <f t="shared" si="17"/>
        <v>1.4152340030365438</v>
      </c>
      <c r="AO53" s="12">
        <f t="shared" si="17"/>
        <v>1.5513406210151535</v>
      </c>
      <c r="AP53" s="12">
        <f t="shared" si="21"/>
        <v>7.6647885401068727</v>
      </c>
      <c r="AQ53" s="12">
        <f t="shared" si="20"/>
        <v>8.5378624105689678</v>
      </c>
      <c r="AR53" s="13">
        <v>0.49</v>
      </c>
    </row>
    <row r="54" spans="1:44" x14ac:dyDescent="0.25">
      <c r="A54" s="26" t="s">
        <v>58</v>
      </c>
      <c r="B54" s="27">
        <v>91.2</v>
      </c>
      <c r="C54" s="28">
        <v>1.9644205837759221E-2</v>
      </c>
      <c r="D54" s="28">
        <v>1.7448644856363373</v>
      </c>
      <c r="E54" s="28">
        <v>1.2826916094111311</v>
      </c>
      <c r="F54" s="28">
        <v>2.5975636553359509</v>
      </c>
      <c r="G54" s="28">
        <v>1.0843986446584482</v>
      </c>
      <c r="H54" s="28">
        <v>0.55112283393335371</v>
      </c>
      <c r="I54" s="28">
        <v>0.99550810060371198</v>
      </c>
      <c r="J54" s="28">
        <f t="shared" si="14"/>
        <v>-0.66139414937002539</v>
      </c>
      <c r="K54" s="28">
        <f t="shared" si="14"/>
        <v>-0.18733375556203674</v>
      </c>
      <c r="L54" s="28">
        <f t="shared" si="14"/>
        <v>0.88521315599497996</v>
      </c>
      <c r="M54" s="28">
        <f t="shared" si="14"/>
        <v>0.61737230445999536</v>
      </c>
      <c r="N54" s="28">
        <f t="shared" si="14"/>
        <v>1.4022008005939133</v>
      </c>
      <c r="O54" s="28">
        <f t="shared" si="14"/>
        <v>0.32025365695869756</v>
      </c>
      <c r="P54" s="28">
        <f t="shared" si="14"/>
        <v>-0.74644705837068848</v>
      </c>
      <c r="Q54" s="28">
        <f t="shared" si="14"/>
        <v>0.12242448511112107</v>
      </c>
      <c r="R54" s="28">
        <f t="shared" si="15"/>
        <v>-1.0734195733005818</v>
      </c>
      <c r="S54" s="28">
        <f t="shared" si="15"/>
        <v>6.7995844067314154E-2</v>
      </c>
      <c r="T54" s="28">
        <f t="shared" si="15"/>
        <v>0.93114058457837334</v>
      </c>
      <c r="U54" s="28">
        <f t="shared" si="15"/>
        <v>0.42343012051047391</v>
      </c>
      <c r="V54" s="28">
        <f t="shared" si="15"/>
        <v>0.72035448423896675</v>
      </c>
      <c r="W54" s="28">
        <f t="shared" si="15"/>
        <v>-7.8909681943587252E-3</v>
      </c>
      <c r="X54" s="28">
        <f t="shared" si="15"/>
        <v>-1.5313980262008926</v>
      </c>
      <c r="Y54" s="28">
        <f t="shared" si="15"/>
        <v>-0.18231507923343115</v>
      </c>
      <c r="Z54" s="28">
        <f t="shared" si="16"/>
        <v>-0.51076281191484962</v>
      </c>
      <c r="AA54" s="28">
        <f t="shared" si="16"/>
        <v>-0.19779229373265331</v>
      </c>
      <c r="AB54" s="28">
        <f t="shared" si="16"/>
        <v>1.5510141737405456</v>
      </c>
      <c r="AC54" s="28">
        <f t="shared" si="16"/>
        <v>1.1381959011724041</v>
      </c>
      <c r="AD54" s="28">
        <f t="shared" si="16"/>
        <v>1.23893716305235</v>
      </c>
      <c r="AE54" s="28">
        <f t="shared" si="16"/>
        <v>0.50840380795090567</v>
      </c>
      <c r="AF54" s="28">
        <f t="shared" si="16"/>
        <v>-1.4152340030365487</v>
      </c>
      <c r="AG54" s="28">
        <f t="shared" si="16"/>
        <v>0.34745153397981987</v>
      </c>
      <c r="AH54" s="28">
        <f t="shared" si="17"/>
        <v>0.51076281191484962</v>
      </c>
      <c r="AI54" s="28">
        <f t="shared" si="17"/>
        <v>0.19779229373265331</v>
      </c>
      <c r="AJ54" s="28">
        <f t="shared" si="17"/>
        <v>1.5510141737405456</v>
      </c>
      <c r="AK54" s="28">
        <f t="shared" si="17"/>
        <v>1.1381959011724041</v>
      </c>
      <c r="AL54" s="28">
        <f t="shared" si="17"/>
        <v>1.23893716305235</v>
      </c>
      <c r="AM54" s="28">
        <f t="shared" si="17"/>
        <v>0.50840380795090567</v>
      </c>
      <c r="AN54" s="28">
        <f t="shared" si="17"/>
        <v>1.4152340030365487</v>
      </c>
      <c r="AO54" s="28">
        <f t="shared" si="17"/>
        <v>0.34745153397981987</v>
      </c>
      <c r="AP54" s="16">
        <f>SUM(AH54:AO54)</f>
        <v>6.907791688580077</v>
      </c>
      <c r="AQ54" s="16">
        <f>(AH54*2)+(AI54*2)+SUM(AJ54:AO54)</f>
        <v>7.6163467942275798</v>
      </c>
      <c r="AR54" s="29">
        <v>6.3</v>
      </c>
    </row>
    <row r="55" spans="1:44" x14ac:dyDescent="0.25">
      <c r="A55" s="26" t="s">
        <v>59</v>
      </c>
      <c r="B55" s="27">
        <v>88.9</v>
      </c>
      <c r="C55" s="28">
        <v>2.9598693560035673E-2</v>
      </c>
      <c r="D55" s="28">
        <v>1.0593027662111181</v>
      </c>
      <c r="E55" s="28">
        <v>1.1166479031080725</v>
      </c>
      <c r="F55" s="28">
        <v>0.82197083124975889</v>
      </c>
      <c r="G55" s="28">
        <v>0.72041254799158172</v>
      </c>
      <c r="H55" s="28">
        <v>0.93332135233803826</v>
      </c>
      <c r="I55" s="28">
        <v>0.86065381704048571</v>
      </c>
      <c r="J55" s="28">
        <f t="shared" si="14"/>
        <v>-0.69824455470499702</v>
      </c>
      <c r="K55" s="28">
        <f t="shared" si="14"/>
        <v>0.4040958986910147</v>
      </c>
      <c r="L55" s="28">
        <f t="shared" si="14"/>
        <v>0.16521315599498024</v>
      </c>
      <c r="M55" s="28">
        <f t="shared" si="14"/>
        <v>0.41737230445999557</v>
      </c>
      <c r="N55" s="28">
        <f t="shared" si="14"/>
        <v>-0.25779919940608154</v>
      </c>
      <c r="O55" s="28">
        <f t="shared" si="14"/>
        <v>-0.26974634304130285</v>
      </c>
      <c r="P55" s="28">
        <f t="shared" si="14"/>
        <v>1.3552941629312677E-2</v>
      </c>
      <c r="Q55" s="28">
        <f t="shared" si="14"/>
        <v>-8.7575514888877423E-2</v>
      </c>
      <c r="R55" s="28">
        <f t="shared" si="15"/>
        <v>-1.1161828621196197</v>
      </c>
      <c r="S55" s="28">
        <f t="shared" si="15"/>
        <v>1.1313666003552942</v>
      </c>
      <c r="T55" s="28">
        <f t="shared" si="15"/>
        <v>-0.29796498706507668</v>
      </c>
      <c r="U55" s="28">
        <f t="shared" si="15"/>
        <v>0.12048824567371277</v>
      </c>
      <c r="V55" s="28">
        <f t="shared" si="15"/>
        <v>-3.9753743568228202E-2</v>
      </c>
      <c r="W55" s="28">
        <f t="shared" si="15"/>
        <v>-0.64804576296180916</v>
      </c>
      <c r="X55" s="28">
        <f t="shared" si="15"/>
        <v>2.418976226076941E-2</v>
      </c>
      <c r="Y55" s="28">
        <f t="shared" si="15"/>
        <v>-0.63034468883898487</v>
      </c>
      <c r="Z55" s="28">
        <f t="shared" si="16"/>
        <v>-0.55352610073388753</v>
      </c>
      <c r="AA55" s="28">
        <f t="shared" si="16"/>
        <v>0.86557846255532678</v>
      </c>
      <c r="AB55" s="28">
        <f t="shared" si="16"/>
        <v>0.3219086020970956</v>
      </c>
      <c r="AC55" s="28">
        <f t="shared" si="16"/>
        <v>0.83525402633564294</v>
      </c>
      <c r="AD55" s="28">
        <f t="shared" si="16"/>
        <v>0.47882893524515507</v>
      </c>
      <c r="AE55" s="28">
        <f t="shared" si="16"/>
        <v>-0.13175098681654474</v>
      </c>
      <c r="AF55" s="28">
        <f t="shared" si="16"/>
        <v>0.14035378542511323</v>
      </c>
      <c r="AG55" s="28">
        <f t="shared" si="16"/>
        <v>-0.10057807562573384</v>
      </c>
      <c r="AH55" s="28">
        <f t="shared" si="17"/>
        <v>0.55352610073388753</v>
      </c>
      <c r="AI55" s="28">
        <f t="shared" si="17"/>
        <v>0.86557846255532678</v>
      </c>
      <c r="AJ55" s="28">
        <f t="shared" si="17"/>
        <v>0.3219086020970956</v>
      </c>
      <c r="AK55" s="28">
        <f t="shared" si="17"/>
        <v>0.83525402633564294</v>
      </c>
      <c r="AL55" s="28">
        <f t="shared" si="17"/>
        <v>0.47882893524515507</v>
      </c>
      <c r="AM55" s="28">
        <f t="shared" si="17"/>
        <v>0.13175098681654474</v>
      </c>
      <c r="AN55" s="28">
        <f t="shared" si="17"/>
        <v>0.14035378542511323</v>
      </c>
      <c r="AO55" s="28">
        <f t="shared" si="17"/>
        <v>0.10057807562573384</v>
      </c>
      <c r="AP55" s="16">
        <f t="shared" ref="AP55:AP60" si="22">SUM(AH55:AO55)</f>
        <v>3.4277789748344993</v>
      </c>
      <c r="AQ55" s="16">
        <f t="shared" ref="AQ55:AQ60" si="23">(AH55*2)+(AI55*2)+SUM(AJ55:AO55)</f>
        <v>4.8468835381237145</v>
      </c>
      <c r="AR55" s="29">
        <v>4.4000000000000004</v>
      </c>
    </row>
    <row r="56" spans="1:44" x14ac:dyDescent="0.25">
      <c r="A56" s="26" t="s">
        <v>60</v>
      </c>
      <c r="B56" s="27">
        <v>249.5</v>
      </c>
      <c r="C56" s="28">
        <v>2.3447817724286585E-2</v>
      </c>
      <c r="D56" s="28">
        <v>2.6083093653232678</v>
      </c>
      <c r="E56" s="28">
        <v>1.0786107762298383</v>
      </c>
      <c r="F56" s="28">
        <v>2.5618022288956364</v>
      </c>
      <c r="G56" s="28">
        <v>1.3631035996490131</v>
      </c>
      <c r="H56" s="28">
        <v>1.6026349084135623</v>
      </c>
      <c r="I56" s="28">
        <v>1.2688354292068749</v>
      </c>
      <c r="J56" s="28">
        <f t="shared" si="14"/>
        <v>0.79053993668985567</v>
      </c>
      <c r="K56" s="28">
        <f t="shared" si="14"/>
        <v>6.8016057871849195E-2</v>
      </c>
      <c r="L56" s="28">
        <f t="shared" si="14"/>
        <v>1.4652131559949806</v>
      </c>
      <c r="M56" s="28">
        <f t="shared" si="14"/>
        <v>0.3673723044599958</v>
      </c>
      <c r="N56" s="28">
        <f t="shared" si="14"/>
        <v>1.3822008005939164</v>
      </c>
      <c r="O56" s="28">
        <f t="shared" si="14"/>
        <v>0.65025365695869775</v>
      </c>
      <c r="P56" s="28">
        <f t="shared" si="14"/>
        <v>0.79355294162931056</v>
      </c>
      <c r="Q56" s="28">
        <f t="shared" si="14"/>
        <v>0.47242448511112189</v>
      </c>
      <c r="R56" s="28">
        <f t="shared" si="15"/>
        <v>0.6114866334015886</v>
      </c>
      <c r="S56" s="28">
        <f t="shared" si="15"/>
        <v>0.52710627635045315</v>
      </c>
      <c r="T56" s="28">
        <f t="shared" si="15"/>
        <v>1.9212534061800426</v>
      </c>
      <c r="U56" s="28">
        <f t="shared" si="15"/>
        <v>4.4752776964522754E-2</v>
      </c>
      <c r="V56" s="28">
        <f t="shared" si="15"/>
        <v>0.71119655378345981</v>
      </c>
      <c r="W56" s="28">
        <f t="shared" si="15"/>
        <v>0.3501617136247237</v>
      </c>
      <c r="X56" s="28">
        <f t="shared" si="15"/>
        <v>1.6207140714714157</v>
      </c>
      <c r="Y56" s="28">
        <f t="shared" si="15"/>
        <v>0.56440093677583225</v>
      </c>
      <c r="Z56" s="28">
        <f t="shared" si="16"/>
        <v>1.1741433947873208</v>
      </c>
      <c r="AA56" s="28">
        <f t="shared" si="16"/>
        <v>0.26131813855048569</v>
      </c>
      <c r="AB56" s="28">
        <f t="shared" si="16"/>
        <v>2.5411269953422151</v>
      </c>
      <c r="AC56" s="28">
        <f t="shared" si="16"/>
        <v>0.75951855762645293</v>
      </c>
      <c r="AD56" s="28">
        <f t="shared" si="16"/>
        <v>1.2297792325968431</v>
      </c>
      <c r="AE56" s="28">
        <f t="shared" si="16"/>
        <v>0.86645648976998813</v>
      </c>
      <c r="AF56" s="28">
        <f t="shared" si="16"/>
        <v>1.7368780946357596</v>
      </c>
      <c r="AG56" s="28">
        <f t="shared" si="16"/>
        <v>1.0941675499890833</v>
      </c>
      <c r="AH56" s="28">
        <f t="shared" si="17"/>
        <v>1.1741433947873208</v>
      </c>
      <c r="AI56" s="28">
        <f t="shared" si="17"/>
        <v>0.26131813855048569</v>
      </c>
      <c r="AJ56" s="28">
        <f t="shared" si="17"/>
        <v>2.5411269953422151</v>
      </c>
      <c r="AK56" s="28">
        <f t="shared" si="17"/>
        <v>0.75951855762645293</v>
      </c>
      <c r="AL56" s="28">
        <f t="shared" si="17"/>
        <v>1.2297792325968431</v>
      </c>
      <c r="AM56" s="28">
        <f t="shared" si="17"/>
        <v>0.86645648976998813</v>
      </c>
      <c r="AN56" s="28">
        <f t="shared" si="17"/>
        <v>1.7368780946357596</v>
      </c>
      <c r="AO56" s="28">
        <f t="shared" si="17"/>
        <v>1.0941675499890833</v>
      </c>
      <c r="AP56" s="16">
        <f t="shared" si="22"/>
        <v>9.6633884532981504</v>
      </c>
      <c r="AQ56" s="16">
        <f t="shared" si="23"/>
        <v>11.098849986635955</v>
      </c>
      <c r="AR56" s="29">
        <v>16.440000000000001</v>
      </c>
    </row>
    <row r="57" spans="1:44" x14ac:dyDescent="0.25">
      <c r="A57" s="26" t="s">
        <v>61</v>
      </c>
      <c r="B57" s="27">
        <v>325.7</v>
      </c>
      <c r="C57" s="28">
        <v>3.2772076547182553E-2</v>
      </c>
      <c r="D57" s="28">
        <v>1.4571152529944986</v>
      </c>
      <c r="E57" s="28">
        <v>1.2650324149804788</v>
      </c>
      <c r="F57" s="28">
        <v>0.83924218568362174</v>
      </c>
      <c r="G57" s="28">
        <v>0.81614376638455</v>
      </c>
      <c r="H57" s="28">
        <v>1.2749545397822117</v>
      </c>
      <c r="I57" s="28">
        <v>1.5729850515431509</v>
      </c>
      <c r="J57" s="28">
        <f t="shared" si="14"/>
        <v>1.1750438408611361</v>
      </c>
      <c r="K57" s="28">
        <f t="shared" si="14"/>
        <v>0.5510294894377501</v>
      </c>
      <c r="L57" s="28">
        <f t="shared" si="14"/>
        <v>0.62521315599497784</v>
      </c>
      <c r="M57" s="28">
        <f t="shared" si="14"/>
        <v>0.59737230445999456</v>
      </c>
      <c r="N57" s="28">
        <f t="shared" si="14"/>
        <v>-0.22779919940608712</v>
      </c>
      <c r="O57" s="28">
        <f t="shared" si="14"/>
        <v>-8.9746343041301233E-2</v>
      </c>
      <c r="P57" s="28">
        <f t="shared" si="14"/>
        <v>0.46355294162931093</v>
      </c>
      <c r="Q57" s="28">
        <f t="shared" si="14"/>
        <v>0.78242448511112117</v>
      </c>
      <c r="R57" s="28">
        <f t="shared" si="15"/>
        <v>1.0576866509226925</v>
      </c>
      <c r="S57" s="28">
        <f t="shared" si="15"/>
        <v>1.395548286871833</v>
      </c>
      <c r="T57" s="28">
        <f t="shared" si="15"/>
        <v>0.48729690592934588</v>
      </c>
      <c r="U57" s="28">
        <f t="shared" si="15"/>
        <v>0.39313593302679656</v>
      </c>
      <c r="V57" s="28">
        <f t="shared" si="15"/>
        <v>-2.6016847884968157E-2</v>
      </c>
      <c r="W57" s="28">
        <f t="shared" si="15"/>
        <v>-0.45274430015139899</v>
      </c>
      <c r="X57" s="28">
        <f t="shared" si="15"/>
        <v>0.94526147911306435</v>
      </c>
      <c r="Y57" s="28">
        <f t="shared" si="15"/>
        <v>1.225777979526891</v>
      </c>
      <c r="Z57" s="28">
        <f t="shared" si="16"/>
        <v>1.6203434123084248</v>
      </c>
      <c r="AA57" s="28">
        <f t="shared" si="16"/>
        <v>1.1297601490718656</v>
      </c>
      <c r="AB57" s="28">
        <f t="shared" si="16"/>
        <v>1.1071704950915182</v>
      </c>
      <c r="AC57" s="28">
        <f t="shared" si="16"/>
        <v>1.1079017136887268</v>
      </c>
      <c r="AD57" s="28">
        <f t="shared" si="16"/>
        <v>0.4925658309284151</v>
      </c>
      <c r="AE57" s="28">
        <f t="shared" si="16"/>
        <v>6.355047599386543E-2</v>
      </c>
      <c r="AF57" s="28">
        <f t="shared" si="16"/>
        <v>1.0614255022774082</v>
      </c>
      <c r="AG57" s="28">
        <f t="shared" si="16"/>
        <v>1.7555445927401421</v>
      </c>
      <c r="AH57" s="28">
        <f t="shared" si="17"/>
        <v>1.6203434123084248</v>
      </c>
      <c r="AI57" s="28">
        <f t="shared" si="17"/>
        <v>1.1297601490718656</v>
      </c>
      <c r="AJ57" s="28">
        <f t="shared" si="17"/>
        <v>1.1071704950915182</v>
      </c>
      <c r="AK57" s="28">
        <f t="shared" si="17"/>
        <v>1.1079017136887268</v>
      </c>
      <c r="AL57" s="28">
        <f t="shared" si="17"/>
        <v>0.4925658309284151</v>
      </c>
      <c r="AM57" s="28">
        <f t="shared" si="17"/>
        <v>6.355047599386543E-2</v>
      </c>
      <c r="AN57" s="28">
        <f t="shared" si="17"/>
        <v>1.0614255022774082</v>
      </c>
      <c r="AO57" s="28">
        <f t="shared" si="17"/>
        <v>1.7555445927401421</v>
      </c>
      <c r="AP57" s="16">
        <f t="shared" si="22"/>
        <v>8.3382621721003662</v>
      </c>
      <c r="AQ57" s="16">
        <f t="shared" si="23"/>
        <v>11.088365733480657</v>
      </c>
      <c r="AR57" s="29">
        <v>12.3</v>
      </c>
    </row>
    <row r="58" spans="1:44" x14ac:dyDescent="0.25">
      <c r="A58" s="26" t="s">
        <v>62</v>
      </c>
      <c r="B58" s="27">
        <v>188.5</v>
      </c>
      <c r="C58" s="28">
        <v>9.5450688935190368E-3</v>
      </c>
      <c r="D58" s="28">
        <v>1.9904780943213534</v>
      </c>
      <c r="E58" s="28">
        <v>1.5043855486038593</v>
      </c>
      <c r="F58" s="28">
        <v>1.2458748061135787</v>
      </c>
      <c r="G58" s="28">
        <v>0.61000594797901575</v>
      </c>
      <c r="H58" s="28">
        <v>1.1254061924001306</v>
      </c>
      <c r="I58" s="28">
        <v>1.3788876957273248</v>
      </c>
      <c r="J58" s="28">
        <f t="shared" si="14"/>
        <v>0.3860646446212595</v>
      </c>
      <c r="K58" s="28">
        <f t="shared" si="14"/>
        <v>-1.2286100845387202</v>
      </c>
      <c r="L58" s="28">
        <f t="shared" si="14"/>
        <v>1.0752131559949798</v>
      </c>
      <c r="M58" s="28">
        <f t="shared" si="14"/>
        <v>0.8473723044599939</v>
      </c>
      <c r="N58" s="28">
        <f t="shared" si="14"/>
        <v>0.34220080059391422</v>
      </c>
      <c r="O58" s="28">
        <f t="shared" si="14"/>
        <v>-0.5097463430413034</v>
      </c>
      <c r="P58" s="28">
        <f t="shared" si="14"/>
        <v>0.28355294162931022</v>
      </c>
      <c r="Q58" s="28">
        <f t="shared" si="14"/>
        <v>0.59242448511112145</v>
      </c>
      <c r="R58" s="28">
        <f t="shared" si="15"/>
        <v>0.14211069092099862</v>
      </c>
      <c r="S58" s="28">
        <f t="shared" si="15"/>
        <v>-1.8041842021752599</v>
      </c>
      <c r="T58" s="28">
        <f t="shared" si="15"/>
        <v>1.2554878882065055</v>
      </c>
      <c r="U58" s="28">
        <f t="shared" si="15"/>
        <v>0.77181327657274745</v>
      </c>
      <c r="V58" s="28">
        <f t="shared" si="15"/>
        <v>0.23498417009702188</v>
      </c>
      <c r="W58" s="28">
        <f t="shared" si="15"/>
        <v>-0.90844771337568786</v>
      </c>
      <c r="X58" s="28">
        <f t="shared" si="15"/>
        <v>0.57683279237214347</v>
      </c>
      <c r="Y58" s="28">
        <f t="shared" si="15"/>
        <v>0.8204178565504352</v>
      </c>
      <c r="Z58" s="28">
        <f t="shared" si="16"/>
        <v>0.70476745230673077</v>
      </c>
      <c r="AA58" s="28">
        <f t="shared" si="16"/>
        <v>-2.0699723399752274</v>
      </c>
      <c r="AB58" s="28">
        <f t="shared" si="16"/>
        <v>1.8753614773686778</v>
      </c>
      <c r="AC58" s="28">
        <f t="shared" si="16"/>
        <v>1.4865790572346778</v>
      </c>
      <c r="AD58" s="28">
        <f t="shared" si="16"/>
        <v>0.75356684891040515</v>
      </c>
      <c r="AE58" s="28">
        <f t="shared" si="16"/>
        <v>-0.39215293723042344</v>
      </c>
      <c r="AF58" s="28">
        <f t="shared" si="16"/>
        <v>0.69299681553648729</v>
      </c>
      <c r="AG58" s="28">
        <f t="shared" si="16"/>
        <v>1.3501844697636862</v>
      </c>
      <c r="AH58" s="28">
        <f t="shared" si="17"/>
        <v>0.70476745230673077</v>
      </c>
      <c r="AI58" s="28">
        <f t="shared" si="17"/>
        <v>2.0699723399752274</v>
      </c>
      <c r="AJ58" s="28">
        <f t="shared" si="17"/>
        <v>1.8753614773686778</v>
      </c>
      <c r="AK58" s="28">
        <f t="shared" si="17"/>
        <v>1.4865790572346778</v>
      </c>
      <c r="AL58" s="28">
        <f t="shared" si="17"/>
        <v>0.75356684891040515</v>
      </c>
      <c r="AM58" s="28">
        <f t="shared" si="17"/>
        <v>0.39215293723042344</v>
      </c>
      <c r="AN58" s="28">
        <f t="shared" si="17"/>
        <v>0.69299681553648729</v>
      </c>
      <c r="AO58" s="28">
        <f t="shared" si="17"/>
        <v>1.3501844697636862</v>
      </c>
      <c r="AP58" s="16">
        <f t="shared" si="22"/>
        <v>9.3255813983263156</v>
      </c>
      <c r="AQ58" s="16">
        <f t="shared" si="23"/>
        <v>12.100321190608273</v>
      </c>
      <c r="AR58" s="29">
        <v>7.27</v>
      </c>
    </row>
    <row r="59" spans="1:44" x14ac:dyDescent="0.25">
      <c r="A59" s="26" t="s">
        <v>63</v>
      </c>
      <c r="B59" s="27">
        <v>308.3</v>
      </c>
      <c r="C59" s="28">
        <v>6.4486253265046856E-3</v>
      </c>
      <c r="D59" s="28">
        <v>1.5889954507749955</v>
      </c>
      <c r="E59" s="28">
        <v>1.5201085536605561</v>
      </c>
      <c r="F59" s="28">
        <v>1.2942883839003052</v>
      </c>
      <c r="G59" s="28">
        <v>1.7075114054408562</v>
      </c>
      <c r="H59" s="28">
        <v>0.86780680645030761</v>
      </c>
      <c r="I59" s="28">
        <v>0.97840586729198786</v>
      </c>
      <c r="J59" s="28">
        <f t="shared" si="14"/>
        <v>1.095835010572408</v>
      </c>
      <c r="K59" s="28">
        <f t="shared" si="14"/>
        <v>-1.7943740456296247</v>
      </c>
      <c r="L59" s="28">
        <f t="shared" si="14"/>
        <v>0.75021315599497906</v>
      </c>
      <c r="M59" s="28">
        <f t="shared" si="14"/>
        <v>0.86237230445999646</v>
      </c>
      <c r="N59" s="28">
        <f t="shared" si="14"/>
        <v>0.39720080059391583</v>
      </c>
      <c r="O59" s="28">
        <f t="shared" si="14"/>
        <v>0.97525365695869537</v>
      </c>
      <c r="P59" s="28">
        <f t="shared" si="14"/>
        <v>-9.1447058370688367E-2</v>
      </c>
      <c r="Q59" s="28">
        <f t="shared" si="14"/>
        <v>9.7424485111123685E-2</v>
      </c>
      <c r="R59" s="28">
        <f t="shared" si="15"/>
        <v>0.96576825665090693</v>
      </c>
      <c r="S59" s="28">
        <f t="shared" si="15"/>
        <v>-2.8214088997524094</v>
      </c>
      <c r="T59" s="28">
        <f t="shared" si="15"/>
        <v>0.70068328989522477</v>
      </c>
      <c r="U59" s="28">
        <f t="shared" si="15"/>
        <v>0.79453391718550836</v>
      </c>
      <c r="V59" s="28">
        <f t="shared" si="15"/>
        <v>0.2601684788496707</v>
      </c>
      <c r="W59" s="28">
        <f t="shared" si="15"/>
        <v>0.7027893548101809</v>
      </c>
      <c r="X59" s="28">
        <f t="shared" si="15"/>
        <v>-0.19072697167143574</v>
      </c>
      <c r="Y59" s="28">
        <f t="shared" si="15"/>
        <v>-0.2356519375198014</v>
      </c>
      <c r="Z59" s="28">
        <f t="shared" si="16"/>
        <v>1.5284250180366392</v>
      </c>
      <c r="AA59" s="28">
        <f t="shared" si="16"/>
        <v>-3.087197037552377</v>
      </c>
      <c r="AB59" s="28">
        <f t="shared" si="16"/>
        <v>1.3205568790573969</v>
      </c>
      <c r="AC59" s="28">
        <f t="shared" si="16"/>
        <v>1.5092996978474384</v>
      </c>
      <c r="AD59" s="28">
        <f t="shared" si="16"/>
        <v>0.77875115766305392</v>
      </c>
      <c r="AE59" s="28">
        <f t="shared" si="16"/>
        <v>1.2190841309554452</v>
      </c>
      <c r="AF59" s="28">
        <f t="shared" si="16"/>
        <v>-7.45629485070919E-2</v>
      </c>
      <c r="AG59" s="28">
        <f t="shared" si="16"/>
        <v>0.29411467569344962</v>
      </c>
      <c r="AH59" s="28">
        <f t="shared" si="17"/>
        <v>1.5284250180366392</v>
      </c>
      <c r="AI59" s="28">
        <f t="shared" si="17"/>
        <v>3.087197037552377</v>
      </c>
      <c r="AJ59" s="28">
        <f t="shared" si="17"/>
        <v>1.3205568790573969</v>
      </c>
      <c r="AK59" s="28">
        <f t="shared" si="17"/>
        <v>1.5092996978474384</v>
      </c>
      <c r="AL59" s="28">
        <f t="shared" si="17"/>
        <v>0.77875115766305392</v>
      </c>
      <c r="AM59" s="28">
        <f t="shared" si="17"/>
        <v>1.2190841309554452</v>
      </c>
      <c r="AN59" s="28">
        <f t="shared" si="17"/>
        <v>7.45629485070919E-2</v>
      </c>
      <c r="AO59" s="28">
        <f t="shared" si="17"/>
        <v>0.29411467569344962</v>
      </c>
      <c r="AP59" s="16">
        <f t="shared" si="22"/>
        <v>9.8119915453128943</v>
      </c>
      <c r="AQ59" s="16">
        <f t="shared" si="23"/>
        <v>14.427613600901909</v>
      </c>
      <c r="AR59" s="29">
        <v>6.95</v>
      </c>
    </row>
    <row r="60" spans="1:44" x14ac:dyDescent="0.25">
      <c r="A60" s="26" t="s">
        <v>64</v>
      </c>
      <c r="B60" s="27">
        <v>271.5</v>
      </c>
      <c r="C60" s="28">
        <v>1.8309927774861196E-2</v>
      </c>
      <c r="D60" s="28">
        <v>1.0232190252139017</v>
      </c>
      <c r="E60" s="28">
        <v>1.230440037067676</v>
      </c>
      <c r="F60" s="28">
        <v>0.48201805906944839</v>
      </c>
      <c r="G60" s="28">
        <v>1.0547457066942183</v>
      </c>
      <c r="H60" s="28">
        <v>0.42350350265664288</v>
      </c>
      <c r="I60" s="28">
        <v>1.6511886516945389</v>
      </c>
      <c r="J60" s="28">
        <f t="shared" si="14"/>
        <v>0.91245231915695668</v>
      </c>
      <c r="K60" s="28">
        <f t="shared" si="14"/>
        <v>-0.28881149996196998</v>
      </c>
      <c r="L60" s="28">
        <f t="shared" si="14"/>
        <v>0.11521315599498097</v>
      </c>
      <c r="M60" s="28">
        <f t="shared" si="14"/>
        <v>0.55737230445999686</v>
      </c>
      <c r="N60" s="28">
        <f t="shared" si="14"/>
        <v>-1.0277991994060807</v>
      </c>
      <c r="O60" s="28">
        <f t="shared" si="14"/>
        <v>0.28025365695869991</v>
      </c>
      <c r="P60" s="28">
        <f t="shared" si="14"/>
        <v>-1.1264470583706889</v>
      </c>
      <c r="Q60" s="28">
        <f t="shared" si="14"/>
        <v>0.8524244851111239</v>
      </c>
      <c r="R60" s="28">
        <f t="shared" si="15"/>
        <v>0.75296063822373027</v>
      </c>
      <c r="S60" s="28">
        <f t="shared" si="15"/>
        <v>-0.11445774958151765</v>
      </c>
      <c r="T60" s="28">
        <f t="shared" si="15"/>
        <v>-0.38331954065142615</v>
      </c>
      <c r="U60" s="28">
        <f t="shared" si="15"/>
        <v>0.33254755805944775</v>
      </c>
      <c r="V60" s="28">
        <f t="shared" si="15"/>
        <v>-0.39233406610530125</v>
      </c>
      <c r="W60" s="28">
        <f t="shared" si="15"/>
        <v>-5.1291293263335841E-2</v>
      </c>
      <c r="X60" s="28">
        <f t="shared" si="15"/>
        <v>-2.3091919204317235</v>
      </c>
      <c r="Y60" s="28">
        <f t="shared" si="15"/>
        <v>1.3751211827287491</v>
      </c>
      <c r="Z60" s="28">
        <f t="shared" si="16"/>
        <v>1.3156173996094624</v>
      </c>
      <c r="AA60" s="28">
        <f t="shared" si="16"/>
        <v>-0.38024588738148513</v>
      </c>
      <c r="AB60" s="28">
        <f t="shared" si="16"/>
        <v>0.23655404851074613</v>
      </c>
      <c r="AC60" s="28">
        <f t="shared" si="16"/>
        <v>1.047313338721378</v>
      </c>
      <c r="AD60" s="28">
        <f t="shared" si="16"/>
        <v>0.12624861270808202</v>
      </c>
      <c r="AE60" s="28">
        <f t="shared" si="16"/>
        <v>0.46500348288192861</v>
      </c>
      <c r="AF60" s="28">
        <f t="shared" si="16"/>
        <v>-2.1930278972673798</v>
      </c>
      <c r="AG60" s="28">
        <f t="shared" si="16"/>
        <v>1.9048877959420001</v>
      </c>
      <c r="AH60" s="28">
        <f t="shared" si="17"/>
        <v>1.3156173996094624</v>
      </c>
      <c r="AI60" s="28">
        <f t="shared" si="17"/>
        <v>0.38024588738148513</v>
      </c>
      <c r="AJ60" s="28">
        <f t="shared" si="17"/>
        <v>0.23655404851074613</v>
      </c>
      <c r="AK60" s="28">
        <f t="shared" si="17"/>
        <v>1.047313338721378</v>
      </c>
      <c r="AL60" s="28">
        <f t="shared" si="17"/>
        <v>0.12624861270808202</v>
      </c>
      <c r="AM60" s="28">
        <f t="shared" si="17"/>
        <v>0.46500348288192861</v>
      </c>
      <c r="AN60" s="28">
        <f t="shared" si="17"/>
        <v>2.1930278972673798</v>
      </c>
      <c r="AO60" s="28">
        <f t="shared" si="17"/>
        <v>1.9048877959420001</v>
      </c>
      <c r="AP60" s="16">
        <f t="shared" si="22"/>
        <v>7.6688984630224617</v>
      </c>
      <c r="AQ60" s="16">
        <f t="shared" si="23"/>
        <v>9.3647617500134093</v>
      </c>
      <c r="AR60" s="29">
        <v>5.0199999999999996</v>
      </c>
    </row>
    <row r="61" spans="1:44" x14ac:dyDescent="0.25">
      <c r="A61" s="18" t="s">
        <v>39</v>
      </c>
      <c r="B61" s="19">
        <f>AVERAGE(B39:B60)</f>
        <v>200.69545454545457</v>
      </c>
      <c r="C61" s="19">
        <f t="shared" ref="C61:AP61" si="24">AVERAGE(C39:C60)</f>
        <v>2.0464522918255026E-2</v>
      </c>
      <c r="D61" s="19">
        <f t="shared" si="24"/>
        <v>1.2927652545448332</v>
      </c>
      <c r="E61" s="19">
        <f t="shared" si="24"/>
        <v>1.1709368004280338</v>
      </c>
      <c r="F61" s="19">
        <f t="shared" si="24"/>
        <v>1.2949996911543087</v>
      </c>
      <c r="G61" s="19">
        <f t="shared" si="24"/>
        <v>1.3434432480441012</v>
      </c>
      <c r="H61" s="19">
        <f t="shared" si="24"/>
        <v>0.97662686431937284</v>
      </c>
      <c r="I61" s="19">
        <f t="shared" si="24"/>
        <v>1.1110425760127318</v>
      </c>
      <c r="J61" s="19">
        <f t="shared" si="24"/>
        <v>0.26360361069488208</v>
      </c>
      <c r="K61" s="19">
        <f t="shared" si="24"/>
        <v>-0.22515194673343766</v>
      </c>
      <c r="L61" s="19">
        <f t="shared" si="24"/>
        <v>0.33975861054043349</v>
      </c>
      <c r="M61" s="19">
        <f t="shared" si="24"/>
        <v>0.33782684991454048</v>
      </c>
      <c r="N61" s="19">
        <f t="shared" si="24"/>
        <v>-0.17098101758790288</v>
      </c>
      <c r="O61" s="19">
        <f t="shared" si="24"/>
        <v>0.32752638423142372</v>
      </c>
      <c r="P61" s="19">
        <f t="shared" si="24"/>
        <v>1.7347598111298955E-3</v>
      </c>
      <c r="Q61" s="19">
        <f t="shared" si="24"/>
        <v>0.20787903056566701</v>
      </c>
      <c r="R61" s="19">
        <f t="shared" si="24"/>
        <v>0</v>
      </c>
      <c r="S61" s="19">
        <f t="shared" si="24"/>
        <v>3.5956086592973819E-17</v>
      </c>
      <c r="T61" s="19">
        <f t="shared" si="24"/>
        <v>4.0371746350005693E-17</v>
      </c>
      <c r="U61" s="19">
        <f t="shared" si="24"/>
        <v>0</v>
      </c>
      <c r="V61" s="19">
        <f t="shared" si="24"/>
        <v>0</v>
      </c>
      <c r="W61" s="19">
        <f t="shared" si="24"/>
        <v>-1.2237685612345476E-16</v>
      </c>
      <c r="X61" s="19">
        <f t="shared" si="24"/>
        <v>0</v>
      </c>
      <c r="Y61" s="19">
        <f t="shared" si="24"/>
        <v>-1.2111523905001707E-16</v>
      </c>
      <c r="Z61" s="19">
        <f t="shared" si="24"/>
        <v>0.56265676138573228</v>
      </c>
      <c r="AA61" s="19">
        <f t="shared" si="24"/>
        <v>-0.26578813779996746</v>
      </c>
      <c r="AB61" s="19">
        <f t="shared" si="24"/>
        <v>0.61987358916217239</v>
      </c>
      <c r="AC61" s="19">
        <f t="shared" si="24"/>
        <v>0.71476578066193031</v>
      </c>
      <c r="AD61" s="19">
        <f t="shared" si="24"/>
        <v>0.51858267881338327</v>
      </c>
      <c r="AE61" s="19">
        <f t="shared" si="24"/>
        <v>0.51629477614526431</v>
      </c>
      <c r="AF61" s="19">
        <f t="shared" si="24"/>
        <v>0.11616402316434381</v>
      </c>
      <c r="AG61" s="19">
        <f t="shared" si="24"/>
        <v>0.52976661321325091</v>
      </c>
      <c r="AH61" s="19">
        <f t="shared" si="24"/>
        <v>0.92642746276252563</v>
      </c>
      <c r="AI61" s="19">
        <f t="shared" si="24"/>
        <v>0.76403498273958581</v>
      </c>
      <c r="AJ61" s="19">
        <f t="shared" si="24"/>
        <v>0.99499022466374498</v>
      </c>
      <c r="AK61" s="19">
        <f t="shared" si="24"/>
        <v>1.0268549263947366</v>
      </c>
      <c r="AL61" s="19">
        <f t="shared" si="24"/>
        <v>0.86280787648682733</v>
      </c>
      <c r="AM61" s="19">
        <f t="shared" si="24"/>
        <v>0.8727269912815756</v>
      </c>
      <c r="AN61" s="19">
        <f t="shared" si="24"/>
        <v>0.84145815864240958</v>
      </c>
      <c r="AO61" s="19">
        <f t="shared" si="24"/>
        <v>0.971007895400541</v>
      </c>
      <c r="AP61" s="19">
        <f t="shared" si="24"/>
        <v>7.2603085183719456</v>
      </c>
    </row>
    <row r="62" spans="1:44" x14ac:dyDescent="0.25">
      <c r="A62" s="18" t="s">
        <v>40</v>
      </c>
      <c r="B62" s="19">
        <f>_xlfn.STDEV.P(B39:B60)</f>
        <v>98.974108080082928</v>
      </c>
      <c r="C62" s="19">
        <f t="shared" ref="C62:AP62" si="25">_xlfn.STDEV.P(C39:C60)</f>
        <v>7.0504083201694745E-3</v>
      </c>
      <c r="D62" s="19">
        <f t="shared" si="25"/>
        <v>0.4986803983303863</v>
      </c>
      <c r="E62" s="19">
        <f t="shared" si="25"/>
        <v>0.5439082427687596</v>
      </c>
      <c r="F62" s="19">
        <f t="shared" si="25"/>
        <v>0.70297181800882536</v>
      </c>
      <c r="G62" s="19">
        <f t="shared" si="25"/>
        <v>0.98155274137945359</v>
      </c>
      <c r="H62" s="19">
        <f t="shared" si="25"/>
        <v>0.30253736139439508</v>
      </c>
      <c r="I62" s="19">
        <f t="shared" si="25"/>
        <v>0.34256487510261213</v>
      </c>
      <c r="J62" s="19">
        <f t="shared" si="25"/>
        <v>0.86172991724074632</v>
      </c>
      <c r="K62" s="19">
        <f t="shared" si="25"/>
        <v>0.55618386226608019</v>
      </c>
      <c r="L62" s="19">
        <f t="shared" si="25"/>
        <v>0.58579182831079368</v>
      </c>
      <c r="M62" s="19">
        <f t="shared" si="25"/>
        <v>0.66019265282413953</v>
      </c>
      <c r="N62" s="19">
        <f t="shared" si="25"/>
        <v>2.1838995280828111</v>
      </c>
      <c r="O62" s="19">
        <f t="shared" si="25"/>
        <v>0.92165208293773715</v>
      </c>
      <c r="P62" s="19">
        <f t="shared" si="25"/>
        <v>0.48856130501742595</v>
      </c>
      <c r="Q62" s="19">
        <f t="shared" si="25"/>
        <v>0.46871902101488994</v>
      </c>
      <c r="R62" s="19">
        <f t="shared" si="25"/>
        <v>1</v>
      </c>
      <c r="S62" s="19">
        <f t="shared" si="25"/>
        <v>1</v>
      </c>
      <c r="T62" s="19">
        <f t="shared" si="25"/>
        <v>1</v>
      </c>
      <c r="U62" s="19">
        <f t="shared" si="25"/>
        <v>1</v>
      </c>
      <c r="V62" s="19">
        <f t="shared" si="25"/>
        <v>1</v>
      </c>
      <c r="W62" s="19">
        <f t="shared" si="25"/>
        <v>1</v>
      </c>
      <c r="X62" s="19">
        <f t="shared" si="25"/>
        <v>1</v>
      </c>
      <c r="Y62" s="19">
        <f t="shared" si="25"/>
        <v>1</v>
      </c>
      <c r="Z62" s="19">
        <f t="shared" si="25"/>
        <v>0.99999999999999978</v>
      </c>
      <c r="AA62" s="19">
        <f t="shared" si="25"/>
        <v>1</v>
      </c>
      <c r="AB62" s="19">
        <f t="shared" si="25"/>
        <v>1</v>
      </c>
      <c r="AC62" s="19">
        <f t="shared" si="25"/>
        <v>0.99999999999999967</v>
      </c>
      <c r="AD62" s="19">
        <f t="shared" si="25"/>
        <v>1</v>
      </c>
      <c r="AE62" s="19">
        <f t="shared" si="25"/>
        <v>1</v>
      </c>
      <c r="AF62" s="19">
        <f t="shared" si="25"/>
        <v>1</v>
      </c>
      <c r="AG62" s="19">
        <f t="shared" si="25"/>
        <v>1</v>
      </c>
      <c r="AH62" s="19">
        <f t="shared" si="25"/>
        <v>0.67698950314792139</v>
      </c>
      <c r="AI62" s="19">
        <f t="shared" si="25"/>
        <v>0.69777781517134474</v>
      </c>
      <c r="AJ62" s="19">
        <f t="shared" si="25"/>
        <v>0.62788352372425238</v>
      </c>
      <c r="AK62" s="19">
        <f t="shared" si="25"/>
        <v>0.67561755553280145</v>
      </c>
      <c r="AL62" s="19">
        <f t="shared" si="25"/>
        <v>0.72421720708469528</v>
      </c>
      <c r="AM62" s="19">
        <f t="shared" si="25"/>
        <v>0.71056871206344119</v>
      </c>
      <c r="AN62" s="19">
        <f t="shared" si="25"/>
        <v>0.55266829792548411</v>
      </c>
      <c r="AO62" s="19">
        <f t="shared" si="25"/>
        <v>0.58120248755941373</v>
      </c>
      <c r="AP62" s="19">
        <f t="shared" si="25"/>
        <v>2.2110830556751404</v>
      </c>
    </row>
    <row r="65" spans="1:42" ht="15.75" thickBot="1" x14ac:dyDescent="0.3">
      <c r="A65" s="30" t="s">
        <v>65</v>
      </c>
      <c r="B65" s="4" t="s">
        <v>66</v>
      </c>
    </row>
    <row r="66" spans="1:42" x14ac:dyDescent="0.25">
      <c r="A66" s="31" t="s">
        <v>7</v>
      </c>
      <c r="B66" s="2" t="s">
        <v>8</v>
      </c>
      <c r="C66" s="2" t="s">
        <v>9</v>
      </c>
      <c r="D66" s="68" t="s">
        <v>10</v>
      </c>
      <c r="E66" s="68" t="s">
        <v>11</v>
      </c>
      <c r="F66" s="68" t="s">
        <v>12</v>
      </c>
      <c r="G66" s="68" t="s">
        <v>85</v>
      </c>
      <c r="H66" s="68" t="s">
        <v>87</v>
      </c>
      <c r="I66" s="68" t="s">
        <v>86</v>
      </c>
      <c r="J66" s="2" t="s">
        <v>8</v>
      </c>
      <c r="K66" s="2" t="s">
        <v>9</v>
      </c>
      <c r="L66" s="68" t="s">
        <v>10</v>
      </c>
      <c r="M66" s="68" t="s">
        <v>11</v>
      </c>
      <c r="N66" s="68" t="s">
        <v>12</v>
      </c>
      <c r="O66" s="68" t="s">
        <v>85</v>
      </c>
      <c r="P66" s="68" t="s">
        <v>87</v>
      </c>
      <c r="Q66" s="68" t="s">
        <v>86</v>
      </c>
      <c r="R66" s="2" t="s">
        <v>8</v>
      </c>
      <c r="S66" s="2" t="s">
        <v>9</v>
      </c>
      <c r="T66" s="68" t="s">
        <v>10</v>
      </c>
      <c r="U66" s="68" t="s">
        <v>11</v>
      </c>
      <c r="V66" s="68" t="s">
        <v>12</v>
      </c>
      <c r="W66" s="68" t="s">
        <v>85</v>
      </c>
      <c r="X66" s="68" t="s">
        <v>87</v>
      </c>
      <c r="Y66" s="68" t="s">
        <v>86</v>
      </c>
      <c r="Z66" s="2" t="s">
        <v>8</v>
      </c>
      <c r="AA66" s="2" t="s">
        <v>9</v>
      </c>
      <c r="AB66" s="68" t="s">
        <v>10</v>
      </c>
      <c r="AC66" s="68" t="s">
        <v>11</v>
      </c>
      <c r="AD66" s="68" t="s">
        <v>12</v>
      </c>
      <c r="AE66" s="68" t="s">
        <v>85</v>
      </c>
      <c r="AF66" s="68" t="s">
        <v>87</v>
      </c>
      <c r="AG66" s="68" t="s">
        <v>86</v>
      </c>
      <c r="AH66" s="2" t="s">
        <v>8</v>
      </c>
      <c r="AI66" s="2" t="s">
        <v>9</v>
      </c>
      <c r="AJ66" s="68" t="s">
        <v>10</v>
      </c>
      <c r="AK66" s="68" t="s">
        <v>11</v>
      </c>
      <c r="AL66" s="68" t="s">
        <v>12</v>
      </c>
      <c r="AM66" s="68" t="s">
        <v>85</v>
      </c>
      <c r="AN66" s="68" t="s">
        <v>87</v>
      </c>
      <c r="AO66" s="68" t="s">
        <v>86</v>
      </c>
    </row>
    <row r="67" spans="1:42" x14ac:dyDescent="0.25">
      <c r="A67" s="32" t="s">
        <v>67</v>
      </c>
      <c r="B67" s="33">
        <v>286.07499999999999</v>
      </c>
      <c r="C67" s="34">
        <v>2.3375E-2</v>
      </c>
      <c r="D67" s="35">
        <v>1.0144522918556409</v>
      </c>
      <c r="E67" s="35">
        <v>1.0150625086072924</v>
      </c>
      <c r="F67" s="35">
        <v>1.089211838518868</v>
      </c>
      <c r="G67" s="35">
        <v>1.0608387289670347</v>
      </c>
      <c r="H67" s="35">
        <v>0.94692950041708657</v>
      </c>
      <c r="I67" s="36">
        <v>0.94789662552230958</v>
      </c>
      <c r="J67" s="33">
        <f>LOG((B67/B$70),2)</f>
        <v>0.15719356902579273</v>
      </c>
      <c r="K67" s="33">
        <f t="shared" ref="K67:Q69" si="26">LOG((C67/C$70),2)</f>
        <v>-5.6908480366648806E-2</v>
      </c>
      <c r="L67" s="33">
        <f t="shared" si="26"/>
        <v>-1.0404403258960258</v>
      </c>
      <c r="M67" s="33">
        <f t="shared" si="26"/>
        <v>-0.81453959043370816</v>
      </c>
      <c r="N67" s="33">
        <f t="shared" si="26"/>
        <v>-0.59936287560683865</v>
      </c>
      <c r="O67" s="33">
        <f t="shared" si="26"/>
        <v>-0.57166580535534661</v>
      </c>
      <c r="P67" s="33">
        <f t="shared" si="26"/>
        <v>-0.39821894912770811</v>
      </c>
      <c r="Q67" s="33">
        <f t="shared" si="26"/>
        <v>-0.28093981464207779</v>
      </c>
      <c r="R67" s="33">
        <f>(J67-J$70)/J$71</f>
        <v>1.4128070871996687</v>
      </c>
      <c r="S67" s="33">
        <f t="shared" ref="S67:Y69" si="27">(K67-K$70)/K$71</f>
        <v>-0.57816545525960339</v>
      </c>
      <c r="T67" s="33">
        <f t="shared" si="27"/>
        <v>-1.1688121302460497</v>
      </c>
      <c r="U67" s="33">
        <f t="shared" si="27"/>
        <v>-1.2749413839966717</v>
      </c>
      <c r="V67" s="33">
        <f t="shared" si="27"/>
        <v>-1.296527865875531</v>
      </c>
      <c r="W67" s="33">
        <f t="shared" si="27"/>
        <v>-1.3519168975541787</v>
      </c>
      <c r="X67" s="33">
        <f t="shared" si="27"/>
        <v>-1.1366318620630509</v>
      </c>
      <c r="Y67" s="33">
        <f t="shared" si="27"/>
        <v>-0.7522961139219827</v>
      </c>
      <c r="Z67" s="33">
        <f t="shared" ref="Z67:AG69" si="28">R67-R$67</f>
        <v>0</v>
      </c>
      <c r="AA67" s="33">
        <f t="shared" si="28"/>
        <v>0</v>
      </c>
      <c r="AB67" s="33">
        <f t="shared" si="28"/>
        <v>0</v>
      </c>
      <c r="AC67" s="33">
        <f t="shared" si="28"/>
        <v>0</v>
      </c>
      <c r="AD67" s="33">
        <f t="shared" si="28"/>
        <v>0</v>
      </c>
      <c r="AE67" s="33">
        <f t="shared" si="28"/>
        <v>0</v>
      </c>
      <c r="AF67" s="33">
        <f t="shared" si="28"/>
        <v>0</v>
      </c>
      <c r="AG67" s="33">
        <f t="shared" si="28"/>
        <v>0</v>
      </c>
      <c r="AH67" s="33">
        <f t="shared" ref="AH67:AO69" si="29">ABS(Z67)</f>
        <v>0</v>
      </c>
      <c r="AI67" s="33">
        <f t="shared" si="29"/>
        <v>0</v>
      </c>
      <c r="AJ67" s="33">
        <f t="shared" si="29"/>
        <v>0</v>
      </c>
      <c r="AK67" s="33">
        <f t="shared" si="29"/>
        <v>0</v>
      </c>
      <c r="AL67" s="33">
        <f t="shared" si="29"/>
        <v>0</v>
      </c>
      <c r="AM67" s="33">
        <f t="shared" si="29"/>
        <v>0</v>
      </c>
      <c r="AN67" s="33">
        <f t="shared" si="29"/>
        <v>0</v>
      </c>
      <c r="AO67" s="33">
        <f t="shared" si="29"/>
        <v>0</v>
      </c>
      <c r="AP67" s="8">
        <f>SUM(AH67,AI67:AM67,AN67:AO67)</f>
        <v>0</v>
      </c>
    </row>
    <row r="68" spans="1:42" x14ac:dyDescent="0.25">
      <c r="A68" s="37" t="s">
        <v>68</v>
      </c>
      <c r="B68" s="38">
        <v>240.72857142857146</v>
      </c>
      <c r="C68" s="12">
        <v>2.6571428571428576E-2</v>
      </c>
      <c r="D68" s="39">
        <v>1.7405845752850679</v>
      </c>
      <c r="E68" s="39">
        <v>1.7318880580506415</v>
      </c>
      <c r="F68" s="39">
        <v>1.6593828972433593</v>
      </c>
      <c r="G68" s="39">
        <v>1.6584734717473673</v>
      </c>
      <c r="H68" s="39">
        <v>1.1750515029967075</v>
      </c>
      <c r="I68" s="40">
        <v>0.96749496473837138</v>
      </c>
      <c r="J68" s="41">
        <f>LOG((B68/B$70),2)</f>
        <v>-9.1792475919490385E-2</v>
      </c>
      <c r="K68" s="41">
        <f t="shared" si="26"/>
        <v>0.12800094879614213</v>
      </c>
      <c r="L68" s="41">
        <f t="shared" si="26"/>
        <v>-0.26156942828878066</v>
      </c>
      <c r="M68" s="41">
        <f t="shared" si="26"/>
        <v>-4.3762479896808655E-2</v>
      </c>
      <c r="N68" s="41">
        <f t="shared" si="26"/>
        <v>7.9993782538635115E-3</v>
      </c>
      <c r="O68" s="41">
        <f t="shared" si="26"/>
        <v>7.2984778950764426E-2</v>
      </c>
      <c r="P68" s="41">
        <f t="shared" si="26"/>
        <v>-8.6823882147385067E-2</v>
      </c>
      <c r="Q68" s="41">
        <f t="shared" si="26"/>
        <v>-0.25141539391578488</v>
      </c>
      <c r="R68" s="41">
        <f>(J68-J$70)/J$71</f>
        <v>-0.7610121580190885</v>
      </c>
      <c r="S68" s="41">
        <f t="shared" si="27"/>
        <v>1.406800728629312</v>
      </c>
      <c r="T68" s="41">
        <f t="shared" si="27"/>
        <v>-0.10509277689360129</v>
      </c>
      <c r="U68" s="41">
        <f t="shared" si="27"/>
        <v>0.1074769651208487</v>
      </c>
      <c r="V68" s="41">
        <f t="shared" si="27"/>
        <v>0.15912017108836726</v>
      </c>
      <c r="W68" s="41">
        <f t="shared" si="27"/>
        <v>0.31645806410328536</v>
      </c>
      <c r="X68" s="41">
        <f t="shared" si="27"/>
        <v>-0.16041653538348999</v>
      </c>
      <c r="Y68" s="41">
        <f t="shared" si="27"/>
        <v>-0.66093338522829581</v>
      </c>
      <c r="Z68" s="41">
        <f t="shared" si="28"/>
        <v>-2.1738192452187572</v>
      </c>
      <c r="AA68" s="41">
        <f t="shared" si="28"/>
        <v>1.9849661838889154</v>
      </c>
      <c r="AB68" s="41">
        <f t="shared" si="28"/>
        <v>1.0637193533524485</v>
      </c>
      <c r="AC68" s="41">
        <f t="shared" si="28"/>
        <v>1.3824183491175204</v>
      </c>
      <c r="AD68" s="41">
        <f t="shared" si="28"/>
        <v>1.4556480369638982</v>
      </c>
      <c r="AE68" s="41">
        <f t="shared" si="28"/>
        <v>1.6683749616574639</v>
      </c>
      <c r="AF68" s="41">
        <f t="shared" si="28"/>
        <v>0.9762153266795609</v>
      </c>
      <c r="AG68" s="41">
        <f t="shared" si="28"/>
        <v>9.136272869368689E-2</v>
      </c>
      <c r="AH68" s="38">
        <f t="shared" si="29"/>
        <v>2.1738192452187572</v>
      </c>
      <c r="AI68" s="38">
        <f t="shared" si="29"/>
        <v>1.9849661838889154</v>
      </c>
      <c r="AJ68" s="38">
        <f t="shared" si="29"/>
        <v>1.0637193533524485</v>
      </c>
      <c r="AK68" s="38">
        <f t="shared" si="29"/>
        <v>1.3824183491175204</v>
      </c>
      <c r="AL68" s="38">
        <f t="shared" si="29"/>
        <v>1.4556480369638982</v>
      </c>
      <c r="AM68" s="38">
        <f t="shared" si="29"/>
        <v>1.6683749616574639</v>
      </c>
      <c r="AN68" s="38">
        <f t="shared" si="29"/>
        <v>0.9762153266795609</v>
      </c>
      <c r="AO68" s="38">
        <f t="shared" si="29"/>
        <v>9.136272869368689E-2</v>
      </c>
      <c r="AP68" s="28">
        <f>SUM(AH68,AI68:AM68,AN68:AO68)</f>
        <v>10.796524185572251</v>
      </c>
    </row>
    <row r="69" spans="1:42" x14ac:dyDescent="0.25">
      <c r="A69" s="42" t="s">
        <v>69</v>
      </c>
      <c r="B69" s="43">
        <v>242.82500000000005</v>
      </c>
      <c r="C69" s="28">
        <v>2.2999999999999993E-2</v>
      </c>
      <c r="D69" s="44">
        <v>3.5047079485736221</v>
      </c>
      <c r="E69" s="44">
        <v>2.6087327790312984</v>
      </c>
      <c r="F69" s="44">
        <v>2.2020277669105686</v>
      </c>
      <c r="G69" s="44">
        <v>2.0106664025125753</v>
      </c>
      <c r="H69" s="44">
        <v>1.621837185403048</v>
      </c>
      <c r="I69" s="45">
        <v>1.539652096396934</v>
      </c>
      <c r="J69" s="41">
        <f>LOG((B69/B$70),2)</f>
        <v>-7.9282895875889506E-2</v>
      </c>
      <c r="K69" s="41">
        <f t="shared" si="26"/>
        <v>-8.0240984197273019E-2</v>
      </c>
      <c r="L69" s="41">
        <f t="shared" si="26"/>
        <v>0.74815288293574422</v>
      </c>
      <c r="M69" s="41">
        <f t="shared" si="26"/>
        <v>0.54724100854225399</v>
      </c>
      <c r="N69" s="41">
        <f t="shared" si="26"/>
        <v>0.41618521729555918</v>
      </c>
      <c r="O69" s="41">
        <f t="shared" si="26"/>
        <v>0.35080258174013607</v>
      </c>
      <c r="P69" s="41">
        <f t="shared" si="26"/>
        <v>0.37808112187848725</v>
      </c>
      <c r="Q69" s="41">
        <f t="shared" si="26"/>
        <v>0.41886294090244608</v>
      </c>
      <c r="R69" s="41">
        <f>(J69-J$70)/J$71</f>
        <v>-0.65179492918058024</v>
      </c>
      <c r="S69" s="41">
        <f t="shared" si="27"/>
        <v>-0.82863527336970866</v>
      </c>
      <c r="T69" s="41">
        <f t="shared" si="27"/>
        <v>1.2739049071396509</v>
      </c>
      <c r="U69" s="41">
        <f t="shared" si="27"/>
        <v>1.167464418875823</v>
      </c>
      <c r="V69" s="41">
        <f t="shared" si="27"/>
        <v>1.1374076947871636</v>
      </c>
      <c r="W69" s="41">
        <f t="shared" si="27"/>
        <v>1.0354588334508932</v>
      </c>
      <c r="X69" s="41">
        <f t="shared" si="27"/>
        <v>1.2970483974465408</v>
      </c>
      <c r="Y69" s="41">
        <f t="shared" si="27"/>
        <v>1.4132294991502785</v>
      </c>
      <c r="Z69" s="41">
        <f>R69-R$67</f>
        <v>-2.064602016380249</v>
      </c>
      <c r="AA69" s="41">
        <f t="shared" si="28"/>
        <v>-0.25046981811010527</v>
      </c>
      <c r="AB69" s="41">
        <f t="shared" si="28"/>
        <v>2.4427170373857008</v>
      </c>
      <c r="AC69" s="41">
        <f t="shared" si="28"/>
        <v>2.4424058028724946</v>
      </c>
      <c r="AD69" s="41">
        <f t="shared" si="28"/>
        <v>2.4339355606626949</v>
      </c>
      <c r="AE69" s="41">
        <f t="shared" si="28"/>
        <v>2.3873757310050721</v>
      </c>
      <c r="AF69" s="41">
        <f t="shared" si="28"/>
        <v>2.4336802595095914</v>
      </c>
      <c r="AG69" s="41">
        <f t="shared" si="28"/>
        <v>2.1655256130722611</v>
      </c>
      <c r="AH69" s="43">
        <f t="shared" si="29"/>
        <v>2.064602016380249</v>
      </c>
      <c r="AI69" s="43">
        <f t="shared" si="29"/>
        <v>0.25046981811010527</v>
      </c>
      <c r="AJ69" s="43">
        <f t="shared" si="29"/>
        <v>2.4427170373857008</v>
      </c>
      <c r="AK69" s="43">
        <f t="shared" si="29"/>
        <v>2.4424058028724946</v>
      </c>
      <c r="AL69" s="43">
        <f t="shared" si="29"/>
        <v>2.4339355606626949</v>
      </c>
      <c r="AM69" s="43">
        <f t="shared" si="29"/>
        <v>2.3873757310050721</v>
      </c>
      <c r="AN69" s="43">
        <f t="shared" si="29"/>
        <v>2.4336802595095914</v>
      </c>
      <c r="AO69" s="43">
        <f t="shared" si="29"/>
        <v>2.1655256130722611</v>
      </c>
      <c r="AP69" s="28">
        <f>SUM(AH69,AI69:AM69,AN69:AO69)</f>
        <v>16.620711838998169</v>
      </c>
    </row>
    <row r="70" spans="1:42" x14ac:dyDescent="0.25">
      <c r="A70" s="46" t="s">
        <v>39</v>
      </c>
      <c r="B70" s="47">
        <f>AVERAGE(B67:B69)</f>
        <v>256.54285714285714</v>
      </c>
      <c r="C70" s="47">
        <f t="shared" ref="C70:AO70" si="30">AVERAGE(C67:C69)</f>
        <v>2.4315476190476189E-2</v>
      </c>
      <c r="D70" s="47">
        <f t="shared" si="30"/>
        <v>2.0865816052381105</v>
      </c>
      <c r="E70" s="47">
        <f t="shared" si="30"/>
        <v>1.7852277818964108</v>
      </c>
      <c r="F70" s="47">
        <f t="shared" si="30"/>
        <v>1.650207500890932</v>
      </c>
      <c r="G70" s="47">
        <f t="shared" si="30"/>
        <v>1.5766595344089922</v>
      </c>
      <c r="H70" s="47">
        <f t="shared" si="30"/>
        <v>1.2479393962722807</v>
      </c>
      <c r="I70" s="47">
        <f t="shared" si="30"/>
        <v>1.1516812288858718</v>
      </c>
      <c r="J70" s="47">
        <f t="shared" si="30"/>
        <v>-4.6272675898623855E-3</v>
      </c>
      <c r="K70" s="47">
        <f t="shared" si="30"/>
        <v>-3.0495052559265656E-3</v>
      </c>
      <c r="L70" s="47">
        <f t="shared" si="30"/>
        <v>-0.1846189570830207</v>
      </c>
      <c r="M70" s="47">
        <f t="shared" si="30"/>
        <v>-0.10368702059608763</v>
      </c>
      <c r="N70" s="47">
        <f t="shared" si="30"/>
        <v>-5.8392760019138644E-2</v>
      </c>
      <c r="O70" s="47">
        <f t="shared" si="30"/>
        <v>-4.9292814888148705E-2</v>
      </c>
      <c r="P70" s="47">
        <f t="shared" si="30"/>
        <v>-3.5653903132201979E-2</v>
      </c>
      <c r="Q70" s="47">
        <f t="shared" si="30"/>
        <v>-3.7830755885138866E-2</v>
      </c>
      <c r="R70" s="47">
        <f t="shared" si="30"/>
        <v>0</v>
      </c>
      <c r="S70" s="47">
        <f t="shared" si="30"/>
        <v>0</v>
      </c>
      <c r="T70" s="47">
        <f t="shared" si="30"/>
        <v>0</v>
      </c>
      <c r="U70" s="47">
        <f t="shared" si="30"/>
        <v>0</v>
      </c>
      <c r="V70" s="47">
        <f t="shared" si="30"/>
        <v>0</v>
      </c>
      <c r="W70" s="47">
        <f t="shared" si="30"/>
        <v>0</v>
      </c>
      <c r="X70" s="47">
        <f t="shared" si="30"/>
        <v>0</v>
      </c>
      <c r="Y70" s="47">
        <f t="shared" si="30"/>
        <v>0</v>
      </c>
      <c r="Z70" s="47">
        <f t="shared" si="30"/>
        <v>-1.4128070871996687</v>
      </c>
      <c r="AA70" s="47">
        <f t="shared" si="30"/>
        <v>0.57816545525960339</v>
      </c>
      <c r="AB70" s="47">
        <f t="shared" si="30"/>
        <v>1.1688121302460497</v>
      </c>
      <c r="AC70" s="47">
        <f t="shared" si="30"/>
        <v>1.2749413839966717</v>
      </c>
      <c r="AD70" s="47">
        <f t="shared" si="30"/>
        <v>1.296527865875531</v>
      </c>
      <c r="AE70" s="47">
        <f t="shared" si="30"/>
        <v>1.3519168975541787</v>
      </c>
      <c r="AF70" s="47">
        <f t="shared" si="30"/>
        <v>1.1366318620630509</v>
      </c>
      <c r="AG70" s="47">
        <f t="shared" si="30"/>
        <v>0.7522961139219827</v>
      </c>
      <c r="AH70" s="47">
        <f t="shared" si="30"/>
        <v>1.4128070871996687</v>
      </c>
      <c r="AI70" s="47">
        <f t="shared" si="30"/>
        <v>0.74514533399967353</v>
      </c>
      <c r="AJ70" s="47">
        <f t="shared" si="30"/>
        <v>1.1688121302460497</v>
      </c>
      <c r="AK70" s="47">
        <f t="shared" si="30"/>
        <v>1.2749413839966717</v>
      </c>
      <c r="AL70" s="47">
        <f t="shared" si="30"/>
        <v>1.296527865875531</v>
      </c>
      <c r="AM70" s="47">
        <f t="shared" si="30"/>
        <v>1.3519168975541787</v>
      </c>
      <c r="AN70" s="47">
        <f t="shared" si="30"/>
        <v>1.1366318620630509</v>
      </c>
      <c r="AO70" s="47">
        <f t="shared" si="30"/>
        <v>0.7522961139219827</v>
      </c>
    </row>
    <row r="71" spans="1:42" ht="15.75" thickBot="1" x14ac:dyDescent="0.3">
      <c r="A71" s="48" t="s">
        <v>70</v>
      </c>
      <c r="B71" s="49">
        <f>_xlfn.STDEV.P(B67:B69)</f>
        <v>20.89990988002571</v>
      </c>
      <c r="C71" s="49">
        <f t="shared" ref="C71:AO71" si="31">_xlfn.STDEV.P(C67:C69)</f>
        <v>1.6025286495293528E-3</v>
      </c>
      <c r="D71" s="49">
        <f t="shared" si="31"/>
        <v>1.045666858199819</v>
      </c>
      <c r="E71" s="49">
        <f t="shared" si="31"/>
        <v>0.65170549448519433</v>
      </c>
      <c r="F71" s="49">
        <f t="shared" si="31"/>
        <v>0.45435152583599009</v>
      </c>
      <c r="G71" s="49">
        <f t="shared" si="31"/>
        <v>0.39205721743587379</v>
      </c>
      <c r="H71" s="49">
        <f t="shared" si="31"/>
        <v>0.28030885293772079</v>
      </c>
      <c r="I71" s="49">
        <f t="shared" si="31"/>
        <v>0.27445348027546401</v>
      </c>
      <c r="J71" s="49">
        <f t="shared" si="31"/>
        <v>0.11453852269130453</v>
      </c>
      <c r="K71" s="49">
        <f t="shared" si="31"/>
        <v>9.3154951788911186E-2</v>
      </c>
      <c r="L71" s="49">
        <f t="shared" si="31"/>
        <v>0.73221465337876313</v>
      </c>
      <c r="M71" s="49">
        <f t="shared" si="31"/>
        <v>0.55755706008165495</v>
      </c>
      <c r="N71" s="49">
        <f t="shared" si="31"/>
        <v>0.417245267013516</v>
      </c>
      <c r="O71" s="49">
        <f t="shared" si="31"/>
        <v>0.38639430530992647</v>
      </c>
      <c r="P71" s="49">
        <f t="shared" si="31"/>
        <v>0.31898194841857608</v>
      </c>
      <c r="Q71" s="49">
        <f t="shared" si="31"/>
        <v>0.32315607412821312</v>
      </c>
      <c r="R71" s="49">
        <f t="shared" si="31"/>
        <v>1</v>
      </c>
      <c r="S71" s="49">
        <f t="shared" si="31"/>
        <v>1</v>
      </c>
      <c r="T71" s="49">
        <f t="shared" si="31"/>
        <v>0.99999999999999978</v>
      </c>
      <c r="U71" s="49">
        <f t="shared" si="31"/>
        <v>1</v>
      </c>
      <c r="V71" s="49">
        <f t="shared" si="31"/>
        <v>1</v>
      </c>
      <c r="W71" s="49">
        <f t="shared" si="31"/>
        <v>0.99999999999999978</v>
      </c>
      <c r="X71" s="49">
        <f t="shared" si="31"/>
        <v>1</v>
      </c>
      <c r="Y71" s="49">
        <f t="shared" si="31"/>
        <v>0.99999999999999978</v>
      </c>
      <c r="Z71" s="49">
        <f t="shared" si="31"/>
        <v>0.99999999999999978</v>
      </c>
      <c r="AA71" s="49">
        <f t="shared" si="31"/>
        <v>0.99999999999999989</v>
      </c>
      <c r="AB71" s="49">
        <f t="shared" si="31"/>
        <v>1</v>
      </c>
      <c r="AC71" s="49">
        <f t="shared" si="31"/>
        <v>1</v>
      </c>
      <c r="AD71" s="49">
        <f t="shared" si="31"/>
        <v>1</v>
      </c>
      <c r="AE71" s="49">
        <f t="shared" si="31"/>
        <v>1.0000000000000002</v>
      </c>
      <c r="AF71" s="49">
        <f t="shared" si="31"/>
        <v>1</v>
      </c>
      <c r="AG71" s="49">
        <f t="shared" si="31"/>
        <v>0.99999999999999956</v>
      </c>
      <c r="AH71" s="49">
        <f t="shared" si="31"/>
        <v>0.99999999999999978</v>
      </c>
      <c r="AI71" s="49">
        <f t="shared" si="31"/>
        <v>0.88262887153891534</v>
      </c>
      <c r="AJ71" s="49">
        <f t="shared" si="31"/>
        <v>1</v>
      </c>
      <c r="AK71" s="49">
        <f t="shared" si="31"/>
        <v>1</v>
      </c>
      <c r="AL71" s="49">
        <f t="shared" si="31"/>
        <v>1</v>
      </c>
      <c r="AM71" s="49">
        <f t="shared" si="31"/>
        <v>1.0000000000000002</v>
      </c>
      <c r="AN71" s="49">
        <f t="shared" si="31"/>
        <v>1</v>
      </c>
      <c r="AO71" s="49">
        <f t="shared" si="31"/>
        <v>0.99999999999999956</v>
      </c>
    </row>
    <row r="72" spans="1:42" x14ac:dyDescent="0.25">
      <c r="A72" s="4"/>
    </row>
    <row r="73" spans="1:42" ht="15.75" thickBot="1" x14ac:dyDescent="0.3">
      <c r="A73" s="30" t="s">
        <v>71</v>
      </c>
      <c r="B73" s="4" t="s">
        <v>72</v>
      </c>
    </row>
    <row r="74" spans="1:42" x14ac:dyDescent="0.25">
      <c r="A74" s="31" t="s">
        <v>7</v>
      </c>
      <c r="B74" s="2" t="s">
        <v>8</v>
      </c>
      <c r="C74" s="2" t="s">
        <v>9</v>
      </c>
      <c r="D74" s="68" t="s">
        <v>10</v>
      </c>
      <c r="E74" s="68" t="s">
        <v>11</v>
      </c>
      <c r="F74" s="68" t="s">
        <v>12</v>
      </c>
      <c r="G74" s="68" t="s">
        <v>85</v>
      </c>
      <c r="H74" s="68" t="s">
        <v>87</v>
      </c>
      <c r="I74" s="68" t="s">
        <v>86</v>
      </c>
      <c r="J74" s="2" t="s">
        <v>8</v>
      </c>
      <c r="K74" s="2" t="s">
        <v>9</v>
      </c>
      <c r="L74" s="68" t="s">
        <v>10</v>
      </c>
      <c r="M74" s="68" t="s">
        <v>11</v>
      </c>
      <c r="N74" s="68" t="s">
        <v>12</v>
      </c>
      <c r="O74" s="68" t="s">
        <v>85</v>
      </c>
      <c r="P74" s="68" t="s">
        <v>87</v>
      </c>
      <c r="Q74" s="68" t="s">
        <v>86</v>
      </c>
      <c r="R74" s="2" t="s">
        <v>8</v>
      </c>
      <c r="S74" s="2" t="s">
        <v>9</v>
      </c>
      <c r="T74" s="68" t="s">
        <v>10</v>
      </c>
      <c r="U74" s="68" t="s">
        <v>11</v>
      </c>
      <c r="V74" s="68" t="s">
        <v>12</v>
      </c>
      <c r="W74" s="68" t="s">
        <v>85</v>
      </c>
      <c r="X74" s="68" t="s">
        <v>87</v>
      </c>
      <c r="Y74" s="68" t="s">
        <v>86</v>
      </c>
      <c r="Z74" s="2" t="s">
        <v>8</v>
      </c>
      <c r="AA74" s="2" t="s">
        <v>9</v>
      </c>
      <c r="AB74" s="68" t="s">
        <v>10</v>
      </c>
      <c r="AC74" s="68" t="s">
        <v>11</v>
      </c>
      <c r="AD74" s="68" t="s">
        <v>12</v>
      </c>
      <c r="AE74" s="68" t="s">
        <v>85</v>
      </c>
      <c r="AF74" s="68" t="s">
        <v>87</v>
      </c>
      <c r="AG74" s="68" t="s">
        <v>86</v>
      </c>
      <c r="AH74" s="2" t="s">
        <v>8</v>
      </c>
      <c r="AI74" s="2" t="s">
        <v>9</v>
      </c>
      <c r="AJ74" s="68" t="s">
        <v>10</v>
      </c>
      <c r="AK74" s="68" t="s">
        <v>11</v>
      </c>
      <c r="AL74" s="68" t="s">
        <v>12</v>
      </c>
      <c r="AM74" s="68" t="s">
        <v>85</v>
      </c>
      <c r="AN74" s="68" t="s">
        <v>87</v>
      </c>
      <c r="AO74" s="68" t="s">
        <v>86</v>
      </c>
    </row>
    <row r="75" spans="1:42" x14ac:dyDescent="0.25">
      <c r="A75" s="32" t="s">
        <v>73</v>
      </c>
      <c r="B75" s="33">
        <v>144.24285714285716</v>
      </c>
      <c r="C75" s="50">
        <v>2.2368020689644049E-2</v>
      </c>
      <c r="D75" s="35">
        <v>0.94468276213345725</v>
      </c>
      <c r="E75" s="35">
        <v>0.83613166670555317</v>
      </c>
      <c r="F75" s="35">
        <v>0.98279219355317338</v>
      </c>
      <c r="G75" s="35">
        <v>0.86852637040854552</v>
      </c>
      <c r="H75" s="35">
        <v>0.9245946149597547</v>
      </c>
      <c r="I75" s="36">
        <v>0.91451610098891667</v>
      </c>
      <c r="J75" s="33">
        <f>LOG((B75/B$78),2)</f>
        <v>-0.46463099255658219</v>
      </c>
      <c r="K75" s="33">
        <f t="shared" ref="K75:Q77" si="32">LOG((C75/C$78),2)</f>
        <v>0.12418965033609823</v>
      </c>
      <c r="L75" s="33">
        <f t="shared" si="32"/>
        <v>-0.45246781580876422</v>
      </c>
      <c r="M75" s="33">
        <f t="shared" si="32"/>
        <v>-0.47450577023316914</v>
      </c>
      <c r="N75" s="33">
        <f t="shared" si="32"/>
        <v>-0.38862837046735393</v>
      </c>
      <c r="O75" s="33">
        <f t="shared" si="32"/>
        <v>-0.59453870641174478</v>
      </c>
      <c r="P75" s="33">
        <f t="shared" si="32"/>
        <v>-7.5272282993343251E-2</v>
      </c>
      <c r="Q75" s="33">
        <f t="shared" si="32"/>
        <v>-0.27737826015561257</v>
      </c>
      <c r="R75" s="33">
        <f>(J75-J$78)/J$79</f>
        <v>-1.398671299547152</v>
      </c>
      <c r="S75" s="33">
        <f>(K75-K$78)/K$79</f>
        <v>1.3737175232698977</v>
      </c>
      <c r="T75" s="33">
        <f t="shared" ref="T75:Y77" si="33">(L75-L$78)/L$79</f>
        <v>-1.2789646343381276</v>
      </c>
      <c r="U75" s="33">
        <f t="shared" si="33"/>
        <v>-1.4055157853567857</v>
      </c>
      <c r="V75" s="33">
        <f t="shared" si="33"/>
        <v>-1.4068334404430591</v>
      </c>
      <c r="W75" s="33">
        <f t="shared" si="33"/>
        <v>-0.95493521870386777</v>
      </c>
      <c r="X75" s="33">
        <f t="shared" si="33"/>
        <v>-1.1648892504435904</v>
      </c>
      <c r="Y75" s="33">
        <f t="shared" si="33"/>
        <v>-1.3865864145067464</v>
      </c>
      <c r="Z75" s="33">
        <f>R75-R$75</f>
        <v>0</v>
      </c>
      <c r="AA75" s="33">
        <f t="shared" ref="AA75:AG77" si="34">S75-S$75</f>
        <v>0</v>
      </c>
      <c r="AB75" s="33">
        <f t="shared" si="34"/>
        <v>0</v>
      </c>
      <c r="AC75" s="33">
        <f t="shared" si="34"/>
        <v>0</v>
      </c>
      <c r="AD75" s="33">
        <f t="shared" si="34"/>
        <v>0</v>
      </c>
      <c r="AE75" s="33">
        <f t="shared" si="34"/>
        <v>0</v>
      </c>
      <c r="AF75" s="33">
        <f t="shared" si="34"/>
        <v>0</v>
      </c>
      <c r="AG75" s="33">
        <f t="shared" si="34"/>
        <v>0</v>
      </c>
      <c r="AH75" s="33">
        <f t="shared" ref="AH75:AO77" si="35">ABS(Z75)</f>
        <v>0</v>
      </c>
      <c r="AI75" s="35">
        <f t="shared" si="35"/>
        <v>0</v>
      </c>
      <c r="AJ75" s="35">
        <f t="shared" si="35"/>
        <v>0</v>
      </c>
      <c r="AK75" s="35">
        <f t="shared" si="35"/>
        <v>0</v>
      </c>
      <c r="AL75" s="35">
        <f t="shared" si="35"/>
        <v>0</v>
      </c>
      <c r="AM75" s="35">
        <f t="shared" si="35"/>
        <v>0</v>
      </c>
      <c r="AN75" s="35">
        <f t="shared" si="35"/>
        <v>0</v>
      </c>
      <c r="AO75" s="36">
        <f t="shared" si="35"/>
        <v>0</v>
      </c>
      <c r="AP75" s="8">
        <f>SUM(AH75,AI75:AM75,AN75:AO75)</f>
        <v>0</v>
      </c>
    </row>
    <row r="76" spans="1:42" x14ac:dyDescent="0.25">
      <c r="A76" s="37" t="s">
        <v>74</v>
      </c>
      <c r="B76" s="38">
        <v>235.25</v>
      </c>
      <c r="C76" s="51">
        <v>1.923461796374416E-2</v>
      </c>
      <c r="D76" s="39">
        <v>1.2944714780720818</v>
      </c>
      <c r="E76" s="39">
        <v>1.363721387427032</v>
      </c>
      <c r="F76" s="39">
        <v>1.4709609625342848</v>
      </c>
      <c r="G76" s="39">
        <v>2.014968155664091</v>
      </c>
      <c r="H76" s="39">
        <v>1.0293598217917086</v>
      </c>
      <c r="I76" s="40">
        <v>1.1668574190312011</v>
      </c>
      <c r="J76" s="41">
        <f>LOG((B76/B$78),2)</f>
        <v>0.24106385152454965</v>
      </c>
      <c r="K76" s="41">
        <f t="shared" si="32"/>
        <v>-9.3542774693766068E-2</v>
      </c>
      <c r="L76" s="41">
        <f t="shared" si="32"/>
        <v>1.9935236217568631E-3</v>
      </c>
      <c r="M76" s="41">
        <f t="shared" si="32"/>
        <v>0.23124110878337362</v>
      </c>
      <c r="N76" s="41">
        <f t="shared" si="32"/>
        <v>0.19317228596696773</v>
      </c>
      <c r="O76" s="41">
        <f t="shared" si="32"/>
        <v>0.61957677415690515</v>
      </c>
      <c r="P76" s="41">
        <f t="shared" si="32"/>
        <v>7.9582229018390765E-2</v>
      </c>
      <c r="Q76" s="41">
        <f t="shared" si="32"/>
        <v>7.4169550034161633E-2</v>
      </c>
      <c r="R76" s="41">
        <f t="shared" ref="R76:S77" si="36">(J76-J$78)/J$79</f>
        <v>0.88041283460731135</v>
      </c>
      <c r="S76" s="41">
        <f t="shared" si="36"/>
        <v>-0.97784866643563628</v>
      </c>
      <c r="T76" s="41">
        <f t="shared" si="33"/>
        <v>0.11680928545204999</v>
      </c>
      <c r="U76" s="41">
        <f t="shared" si="33"/>
        <v>0.83838249529411846</v>
      </c>
      <c r="V76" s="41">
        <f t="shared" si="33"/>
        <v>0.82837572605288057</v>
      </c>
      <c r="W76" s="41">
        <f t="shared" si="33"/>
        <v>1.3808357768557746</v>
      </c>
      <c r="X76" s="41">
        <f t="shared" si="33"/>
        <v>1.2769046857369606</v>
      </c>
      <c r="Y76" s="41">
        <f t="shared" si="33"/>
        <v>0.45239159594910172</v>
      </c>
      <c r="Z76" s="41">
        <f t="shared" ref="Z76:Z77" si="37">R76-R$18</f>
        <v>2.2055661749135158</v>
      </c>
      <c r="AA76" s="41">
        <f t="shared" si="34"/>
        <v>-2.351566189705534</v>
      </c>
      <c r="AB76" s="41">
        <f t="shared" si="34"/>
        <v>1.3957739197901775</v>
      </c>
      <c r="AC76" s="41">
        <f t="shared" si="34"/>
        <v>2.243898280650904</v>
      </c>
      <c r="AD76" s="41">
        <f t="shared" si="34"/>
        <v>2.2352091664959399</v>
      </c>
      <c r="AE76" s="41">
        <f t="shared" si="34"/>
        <v>2.3357709955596424</v>
      </c>
      <c r="AF76" s="41">
        <f t="shared" si="34"/>
        <v>2.441793936180551</v>
      </c>
      <c r="AG76" s="41">
        <f t="shared" si="34"/>
        <v>1.8389780104558482</v>
      </c>
      <c r="AH76" s="38">
        <f t="shared" si="35"/>
        <v>2.2055661749135158</v>
      </c>
      <c r="AI76" s="39">
        <f t="shared" si="35"/>
        <v>2.351566189705534</v>
      </c>
      <c r="AJ76" s="39">
        <f t="shared" si="35"/>
        <v>1.3957739197901775</v>
      </c>
      <c r="AK76" s="39">
        <f t="shared" si="35"/>
        <v>2.243898280650904</v>
      </c>
      <c r="AL76" s="39">
        <f t="shared" si="35"/>
        <v>2.2352091664959399</v>
      </c>
      <c r="AM76" s="39">
        <f t="shared" si="35"/>
        <v>2.3357709955596424</v>
      </c>
      <c r="AN76" s="39">
        <f t="shared" si="35"/>
        <v>2.441793936180551</v>
      </c>
      <c r="AO76" s="40">
        <f t="shared" si="35"/>
        <v>1.8389780104558482</v>
      </c>
      <c r="AP76" s="28">
        <f>SUM(AH76,AI76:AM76,AN76:AO76)</f>
        <v>17.04855667375211</v>
      </c>
    </row>
    <row r="77" spans="1:42" x14ac:dyDescent="0.25">
      <c r="A77" s="52" t="s">
        <v>75</v>
      </c>
      <c r="B77" s="43">
        <v>217.65714285714284</v>
      </c>
      <c r="C77" s="53">
        <v>1.9966630809164138E-2</v>
      </c>
      <c r="D77" s="44">
        <v>1.6388977772107816</v>
      </c>
      <c r="E77" s="44">
        <v>1.2854166918659444</v>
      </c>
      <c r="F77" s="44">
        <v>1.4061085928926143</v>
      </c>
      <c r="G77" s="44">
        <v>1.0509030883996691</v>
      </c>
      <c r="H77" s="44">
        <v>0.96839287656774953</v>
      </c>
      <c r="I77" s="45">
        <v>1.2437806590154394</v>
      </c>
      <c r="J77" s="41">
        <f>LOG((B77/B$78),2)</f>
        <v>0.12892649441438633</v>
      </c>
      <c r="K77" s="41">
        <f t="shared" si="32"/>
        <v>-3.9657038533052892E-2</v>
      </c>
      <c r="L77" s="41">
        <f t="shared" si="32"/>
        <v>0.3423562180530057</v>
      </c>
      <c r="M77" s="41">
        <f t="shared" si="32"/>
        <v>0.14592829327897203</v>
      </c>
      <c r="N77" s="41">
        <f t="shared" si="32"/>
        <v>0.12812134334397238</v>
      </c>
      <c r="O77" s="41">
        <f t="shared" si="32"/>
        <v>-0.31955063080220864</v>
      </c>
      <c r="P77" s="41">
        <f t="shared" si="32"/>
        <v>-8.5007760126803739E-3</v>
      </c>
      <c r="Q77" s="41">
        <f t="shared" si="32"/>
        <v>0.16627335273728597</v>
      </c>
      <c r="R77" s="41">
        <f t="shared" si="36"/>
        <v>0.51825846493984051</v>
      </c>
      <c r="S77" s="41">
        <f t="shared" si="36"/>
        <v>-0.3958688568342616</v>
      </c>
      <c r="T77" s="41">
        <f t="shared" si="33"/>
        <v>1.1621553488860776</v>
      </c>
      <c r="U77" s="41">
        <f t="shared" si="33"/>
        <v>0.56713329006266699</v>
      </c>
      <c r="V77" s="41">
        <f t="shared" si="33"/>
        <v>0.57845771439017835</v>
      </c>
      <c r="W77" s="41">
        <f t="shared" si="33"/>
        <v>-0.42590055815190697</v>
      </c>
      <c r="X77" s="41">
        <f t="shared" si="33"/>
        <v>-0.11201543529337041</v>
      </c>
      <c r="Y77" s="41">
        <f t="shared" si="33"/>
        <v>0.93419481855764452</v>
      </c>
      <c r="Z77" s="41">
        <f t="shared" si="37"/>
        <v>1.8434118052460449</v>
      </c>
      <c r="AA77" s="41">
        <f t="shared" si="34"/>
        <v>-1.7695863801041594</v>
      </c>
      <c r="AB77" s="41">
        <f t="shared" si="34"/>
        <v>2.4411199832242052</v>
      </c>
      <c r="AC77" s="41">
        <f t="shared" si="34"/>
        <v>1.9726490754194526</v>
      </c>
      <c r="AD77" s="41">
        <f t="shared" si="34"/>
        <v>1.9852911548332375</v>
      </c>
      <c r="AE77" s="41">
        <f t="shared" si="34"/>
        <v>0.5290346605519608</v>
      </c>
      <c r="AF77" s="41">
        <f t="shared" si="34"/>
        <v>1.0528738151502199</v>
      </c>
      <c r="AG77" s="41">
        <f t="shared" si="34"/>
        <v>2.3207812330643911</v>
      </c>
      <c r="AH77" s="43">
        <f t="shared" si="35"/>
        <v>1.8434118052460449</v>
      </c>
      <c r="AI77" s="44">
        <f t="shared" si="35"/>
        <v>1.7695863801041594</v>
      </c>
      <c r="AJ77" s="44">
        <f t="shared" si="35"/>
        <v>2.4411199832242052</v>
      </c>
      <c r="AK77" s="44">
        <f t="shared" si="35"/>
        <v>1.9726490754194526</v>
      </c>
      <c r="AL77" s="44">
        <f t="shared" si="35"/>
        <v>1.9852911548332375</v>
      </c>
      <c r="AM77" s="44">
        <f t="shared" si="35"/>
        <v>0.5290346605519608</v>
      </c>
      <c r="AN77" s="44">
        <f t="shared" si="35"/>
        <v>1.0528738151502199</v>
      </c>
      <c r="AO77" s="45">
        <f t="shared" si="35"/>
        <v>2.3207812330643911</v>
      </c>
      <c r="AP77" s="28">
        <f>SUM(AH77,AI77:AM77,AN77:AO77)</f>
        <v>13.914748107593672</v>
      </c>
    </row>
    <row r="78" spans="1:42" x14ac:dyDescent="0.25">
      <c r="A78" s="54" t="s">
        <v>39</v>
      </c>
      <c r="B78" s="47">
        <f>AVERAGE(B75:B77)</f>
        <v>199.04999999999998</v>
      </c>
      <c r="C78" s="47">
        <f t="shared" ref="C78:AO78" si="38">AVERAGE(C75:C77)</f>
        <v>2.0523089820850781E-2</v>
      </c>
      <c r="D78" s="47">
        <f t="shared" si="38"/>
        <v>1.2926840058054403</v>
      </c>
      <c r="E78" s="47">
        <f t="shared" si="38"/>
        <v>1.1617565819995097</v>
      </c>
      <c r="F78" s="47">
        <f t="shared" si="38"/>
        <v>1.2866205829933575</v>
      </c>
      <c r="G78" s="47">
        <f t="shared" si="38"/>
        <v>1.3114658714907685</v>
      </c>
      <c r="H78" s="47">
        <f t="shared" si="38"/>
        <v>0.97411577110640435</v>
      </c>
      <c r="I78" s="47">
        <f t="shared" si="38"/>
        <v>1.1083847263451858</v>
      </c>
      <c r="J78" s="47">
        <f t="shared" si="38"/>
        <v>-3.1546882205882067E-2</v>
      </c>
      <c r="K78" s="47">
        <f t="shared" si="38"/>
        <v>-3.003387630240243E-3</v>
      </c>
      <c r="L78" s="47">
        <f t="shared" si="38"/>
        <v>-3.6039358044667215E-2</v>
      </c>
      <c r="M78" s="47">
        <f t="shared" si="38"/>
        <v>-3.2445456056941165E-2</v>
      </c>
      <c r="N78" s="47">
        <f t="shared" si="38"/>
        <v>-2.244491371880461E-2</v>
      </c>
      <c r="O78" s="47">
        <f t="shared" si="38"/>
        <v>-9.8170854352349415E-2</v>
      </c>
      <c r="P78" s="47">
        <f t="shared" si="38"/>
        <v>-1.3969433292109531E-3</v>
      </c>
      <c r="Q78" s="47">
        <f t="shared" si="38"/>
        <v>-1.231178579472165E-2</v>
      </c>
      <c r="R78" s="47">
        <f t="shared" si="38"/>
        <v>0</v>
      </c>
      <c r="S78" s="47">
        <f t="shared" si="38"/>
        <v>0</v>
      </c>
      <c r="T78" s="47">
        <f t="shared" si="38"/>
        <v>0</v>
      </c>
      <c r="U78" s="47">
        <f t="shared" si="38"/>
        <v>0</v>
      </c>
      <c r="V78" s="47">
        <f t="shared" si="38"/>
        <v>0</v>
      </c>
      <c r="W78" s="47">
        <f t="shared" si="38"/>
        <v>0</v>
      </c>
      <c r="X78" s="47">
        <f t="shared" si="38"/>
        <v>-6.4763009769800802E-17</v>
      </c>
      <c r="Y78" s="47">
        <f t="shared" si="38"/>
        <v>0</v>
      </c>
      <c r="Z78" s="47">
        <f t="shared" si="38"/>
        <v>1.3496593267198536</v>
      </c>
      <c r="AA78" s="47">
        <f t="shared" si="38"/>
        <v>-1.3737175232698977</v>
      </c>
      <c r="AB78" s="47">
        <f t="shared" si="38"/>
        <v>1.2789646343381276</v>
      </c>
      <c r="AC78" s="47">
        <f t="shared" si="38"/>
        <v>1.4055157853567855</v>
      </c>
      <c r="AD78" s="47">
        <f t="shared" si="38"/>
        <v>1.4068334404430594</v>
      </c>
      <c r="AE78" s="47">
        <f t="shared" si="38"/>
        <v>0.95493521870386777</v>
      </c>
      <c r="AF78" s="47">
        <f t="shared" si="38"/>
        <v>1.1648892504435902</v>
      </c>
      <c r="AG78" s="47">
        <f t="shared" si="38"/>
        <v>1.3865864145067466</v>
      </c>
      <c r="AH78" s="47">
        <f t="shared" si="38"/>
        <v>1.3496593267198536</v>
      </c>
      <c r="AI78" s="47">
        <f t="shared" si="38"/>
        <v>1.3737175232698977</v>
      </c>
      <c r="AJ78" s="47">
        <f t="shared" si="38"/>
        <v>1.2789646343381276</v>
      </c>
      <c r="AK78" s="47">
        <f t="shared" si="38"/>
        <v>1.4055157853567855</v>
      </c>
      <c r="AL78" s="47">
        <f t="shared" si="38"/>
        <v>1.4068334404430594</v>
      </c>
      <c r="AM78" s="47">
        <f t="shared" si="38"/>
        <v>0.95493521870386777</v>
      </c>
      <c r="AN78" s="47">
        <f t="shared" si="38"/>
        <v>1.1648892504435902</v>
      </c>
      <c r="AO78" s="47">
        <f t="shared" si="38"/>
        <v>1.3865864145067466</v>
      </c>
    </row>
    <row r="79" spans="1:42" ht="15.75" thickBot="1" x14ac:dyDescent="0.3">
      <c r="A79" s="55" t="s">
        <v>70</v>
      </c>
      <c r="B79" s="49">
        <f>_xlfn.STDEV.P(B75:B77)</f>
        <v>39.414416455020536</v>
      </c>
      <c r="C79" s="49">
        <f t="shared" ref="C79:AO79" si="39">_xlfn.STDEV.P(C75:C77)</f>
        <v>1.338354246686248E-3</v>
      </c>
      <c r="D79" s="49">
        <f t="shared" si="39"/>
        <v>0.28341491149023978</v>
      </c>
      <c r="E79" s="49">
        <f t="shared" si="39"/>
        <v>0.23246016925038462</v>
      </c>
      <c r="F79" s="49">
        <f t="shared" si="39"/>
        <v>0.21646435447034787</v>
      </c>
      <c r="G79" s="49">
        <f t="shared" si="39"/>
        <v>0.50299232246898518</v>
      </c>
      <c r="H79" s="49">
        <f t="shared" si="39"/>
        <v>4.2961228893510818E-2</v>
      </c>
      <c r="I79" s="49">
        <f t="shared" si="39"/>
        <v>0.14063683523070997</v>
      </c>
      <c r="J79" s="49">
        <f t="shared" si="39"/>
        <v>0.30963966336545251</v>
      </c>
      <c r="K79" s="49">
        <f t="shared" si="39"/>
        <v>9.2590387624653256E-2</v>
      </c>
      <c r="L79" s="49">
        <f t="shared" si="39"/>
        <v>0.32559810223337521</v>
      </c>
      <c r="M79" s="49">
        <f t="shared" si="39"/>
        <v>0.31451821372750532</v>
      </c>
      <c r="N79" s="49">
        <f t="shared" si="39"/>
        <v>0.26028913318496744</v>
      </c>
      <c r="O79" s="49">
        <f t="shared" si="39"/>
        <v>0.51979217263880451</v>
      </c>
      <c r="P79" s="49">
        <f t="shared" si="39"/>
        <v>6.3418337525220136E-2</v>
      </c>
      <c r="Q79" s="49">
        <f t="shared" si="39"/>
        <v>0.1911647709711505</v>
      </c>
      <c r="R79" s="49">
        <f t="shared" si="39"/>
        <v>1</v>
      </c>
      <c r="S79" s="49">
        <f t="shared" si="39"/>
        <v>0.99999999999999978</v>
      </c>
      <c r="T79" s="49">
        <f t="shared" si="39"/>
        <v>0.99999999999999989</v>
      </c>
      <c r="U79" s="49">
        <f t="shared" si="39"/>
        <v>1</v>
      </c>
      <c r="V79" s="49">
        <f t="shared" si="39"/>
        <v>1</v>
      </c>
      <c r="W79" s="49">
        <f t="shared" si="39"/>
        <v>1</v>
      </c>
      <c r="X79" s="49">
        <f t="shared" si="39"/>
        <v>0.99999999999999978</v>
      </c>
      <c r="Y79" s="49">
        <f t="shared" si="39"/>
        <v>1</v>
      </c>
      <c r="Z79" s="49">
        <f t="shared" si="39"/>
        <v>0.96573777342117295</v>
      </c>
      <c r="AA79" s="49">
        <f t="shared" si="39"/>
        <v>1</v>
      </c>
      <c r="AB79" s="49">
        <f t="shared" si="39"/>
        <v>0.99999999999999989</v>
      </c>
      <c r="AC79" s="49">
        <f t="shared" si="39"/>
        <v>1</v>
      </c>
      <c r="AD79" s="49">
        <f t="shared" si="39"/>
        <v>0.99999999999999978</v>
      </c>
      <c r="AE79" s="49">
        <f t="shared" si="39"/>
        <v>1.0000000000000002</v>
      </c>
      <c r="AF79" s="49">
        <f t="shared" si="39"/>
        <v>1</v>
      </c>
      <c r="AG79" s="49">
        <f t="shared" si="39"/>
        <v>1</v>
      </c>
      <c r="AH79" s="49">
        <f t="shared" si="39"/>
        <v>0.96573777342117295</v>
      </c>
      <c r="AI79" s="49">
        <f t="shared" si="39"/>
        <v>1</v>
      </c>
      <c r="AJ79" s="49">
        <f t="shared" si="39"/>
        <v>0.99999999999999989</v>
      </c>
      <c r="AK79" s="49">
        <f t="shared" si="39"/>
        <v>1</v>
      </c>
      <c r="AL79" s="49">
        <f t="shared" si="39"/>
        <v>0.99999999999999978</v>
      </c>
      <c r="AM79" s="49">
        <f t="shared" si="39"/>
        <v>1.0000000000000002</v>
      </c>
      <c r="AN79" s="49">
        <f t="shared" si="39"/>
        <v>1</v>
      </c>
      <c r="AO79" s="49">
        <f t="shared" si="39"/>
        <v>1</v>
      </c>
    </row>
    <row r="81" spans="1:27" x14ac:dyDescent="0.25">
      <c r="S81" s="56"/>
      <c r="T81" s="56"/>
      <c r="U81" s="56"/>
      <c r="V81" s="56"/>
      <c r="W81" s="56"/>
      <c r="X81" s="56"/>
      <c r="Y81" s="56"/>
      <c r="Z81" s="56"/>
      <c r="AA81" s="56"/>
    </row>
    <row r="82" spans="1:27" ht="26.25" customHeight="1" x14ac:dyDescent="0.25">
      <c r="A82" s="72" t="s">
        <v>76</v>
      </c>
      <c r="B82" s="72"/>
      <c r="C82" s="72"/>
      <c r="D82" s="57"/>
      <c r="E82" s="57"/>
      <c r="F82" s="57"/>
      <c r="G82" s="57"/>
      <c r="H82" s="57"/>
      <c r="S82" s="58"/>
      <c r="T82" s="59"/>
      <c r="U82" s="59"/>
      <c r="V82" s="59"/>
      <c r="W82" s="59"/>
      <c r="X82" s="59"/>
      <c r="Y82" s="59"/>
      <c r="Z82" s="59"/>
      <c r="AA82" s="59"/>
    </row>
    <row r="83" spans="1:27" x14ac:dyDescent="0.25">
      <c r="A83" s="60" t="s">
        <v>77</v>
      </c>
      <c r="B83" s="60" t="s">
        <v>78</v>
      </c>
      <c r="C83" s="60" t="s">
        <v>79</v>
      </c>
      <c r="D83" s="61"/>
      <c r="E83" s="61"/>
      <c r="F83" s="61"/>
      <c r="G83" s="61"/>
      <c r="H83" s="61"/>
      <c r="S83" s="58"/>
      <c r="T83" s="59"/>
      <c r="U83" s="59"/>
      <c r="V83" s="59"/>
      <c r="W83" s="59"/>
      <c r="X83" s="59"/>
      <c r="Y83" s="59"/>
      <c r="Z83" s="59"/>
      <c r="AA83" s="59"/>
    </row>
    <row r="84" spans="1:27" x14ac:dyDescent="0.25">
      <c r="A84" s="6" t="s">
        <v>67</v>
      </c>
      <c r="B84" s="62">
        <v>0</v>
      </c>
      <c r="C84" s="62">
        <v>0</v>
      </c>
      <c r="D84" s="63"/>
      <c r="E84" s="63"/>
      <c r="F84" s="63"/>
      <c r="G84" s="63"/>
      <c r="H84" s="63"/>
      <c r="S84" s="58"/>
      <c r="T84" s="59"/>
      <c r="U84" s="59"/>
      <c r="V84" s="59"/>
      <c r="W84" s="59"/>
      <c r="X84" s="59"/>
      <c r="Y84" s="59"/>
      <c r="Z84" s="59"/>
      <c r="AA84" s="59"/>
    </row>
    <row r="85" spans="1:27" x14ac:dyDescent="0.25">
      <c r="A85" s="10" t="s">
        <v>68</v>
      </c>
      <c r="B85" s="62">
        <v>1.57</v>
      </c>
      <c r="C85" s="62">
        <v>0.26</v>
      </c>
      <c r="D85" s="63"/>
      <c r="E85" s="63"/>
      <c r="F85" s="63"/>
      <c r="G85" s="63"/>
      <c r="H85" s="63"/>
      <c r="S85" s="58"/>
      <c r="T85" s="59"/>
      <c r="U85" s="59"/>
      <c r="V85" s="59"/>
      <c r="W85" s="59"/>
      <c r="X85" s="59"/>
      <c r="Y85" s="59"/>
      <c r="Z85" s="59"/>
      <c r="AA85" s="59"/>
    </row>
    <row r="86" spans="1:27" x14ac:dyDescent="0.25">
      <c r="A86" s="14" t="s">
        <v>69</v>
      </c>
      <c r="B86" s="62">
        <v>5.8</v>
      </c>
      <c r="C86" s="62">
        <v>0.57999999999999996</v>
      </c>
      <c r="D86" s="63"/>
      <c r="E86" s="63"/>
      <c r="F86" s="63"/>
      <c r="G86" s="63"/>
      <c r="H86" s="63"/>
      <c r="S86" s="64"/>
    </row>
    <row r="87" spans="1:27" x14ac:dyDescent="0.25">
      <c r="S87" s="56"/>
      <c r="T87" s="56"/>
      <c r="U87" s="56"/>
      <c r="V87" s="56"/>
      <c r="W87" s="56"/>
      <c r="X87" s="56"/>
      <c r="Y87" s="56"/>
      <c r="Z87" s="56"/>
      <c r="AA87" s="56"/>
    </row>
    <row r="88" spans="1:27" ht="26.25" customHeight="1" x14ac:dyDescent="0.25">
      <c r="A88" s="72" t="s">
        <v>80</v>
      </c>
      <c r="B88" s="72"/>
      <c r="C88" s="72"/>
      <c r="D88" s="57"/>
      <c r="E88" s="57"/>
      <c r="F88" s="57"/>
      <c r="G88" s="57"/>
      <c r="H88" s="57"/>
      <c r="S88" s="58"/>
      <c r="T88" s="59"/>
      <c r="U88" s="59"/>
      <c r="V88" s="59"/>
      <c r="W88" s="59"/>
      <c r="X88" s="59"/>
      <c r="Y88" s="59"/>
      <c r="Z88" s="59"/>
      <c r="AA88" s="59"/>
    </row>
    <row r="89" spans="1:27" x14ac:dyDescent="0.25">
      <c r="A89" s="60" t="s">
        <v>77</v>
      </c>
      <c r="B89" s="60" t="s">
        <v>78</v>
      </c>
      <c r="C89" s="60" t="s">
        <v>79</v>
      </c>
      <c r="D89" s="61"/>
      <c r="E89" s="61"/>
      <c r="F89" s="61"/>
      <c r="G89" s="61"/>
      <c r="H89" s="61"/>
      <c r="S89" s="58"/>
      <c r="T89" s="65"/>
      <c r="U89" s="65"/>
      <c r="V89" s="65"/>
      <c r="W89" s="65"/>
      <c r="X89" s="65"/>
      <c r="Y89" s="65"/>
      <c r="Z89" s="65"/>
      <c r="AA89" s="65"/>
    </row>
    <row r="90" spans="1:27" x14ac:dyDescent="0.25">
      <c r="A90" s="6" t="s">
        <v>73</v>
      </c>
      <c r="B90" s="62" t="s">
        <v>81</v>
      </c>
      <c r="C90" s="62" t="s">
        <v>81</v>
      </c>
      <c r="D90" s="63"/>
      <c r="E90" s="63"/>
      <c r="F90" s="63"/>
      <c r="G90" s="63"/>
      <c r="H90" s="63"/>
      <c r="S90" s="58"/>
      <c r="T90" s="66"/>
      <c r="U90" s="66"/>
      <c r="V90" s="66"/>
      <c r="W90" s="66"/>
      <c r="X90" s="66"/>
      <c r="Y90" s="66"/>
      <c r="Z90" s="66"/>
      <c r="AA90" s="66"/>
    </row>
    <row r="91" spans="1:27" x14ac:dyDescent="0.25">
      <c r="A91" s="10" t="s">
        <v>74</v>
      </c>
      <c r="B91" s="62" t="s">
        <v>82</v>
      </c>
      <c r="C91" s="62" t="s">
        <v>83</v>
      </c>
      <c r="D91" s="63"/>
      <c r="E91" s="63"/>
      <c r="F91" s="63"/>
      <c r="G91" s="63"/>
      <c r="H91" s="63"/>
      <c r="S91" s="58"/>
      <c r="T91" s="65"/>
      <c r="U91" s="65"/>
      <c r="V91" s="65"/>
      <c r="W91" s="65"/>
      <c r="X91" s="65"/>
      <c r="Y91" s="65"/>
      <c r="Z91" s="65"/>
      <c r="AA91" s="65"/>
    </row>
    <row r="92" spans="1:27" x14ac:dyDescent="0.25">
      <c r="A92" s="26" t="s">
        <v>75</v>
      </c>
      <c r="B92" s="62" t="s">
        <v>84</v>
      </c>
      <c r="C92" s="62" t="s">
        <v>83</v>
      </c>
      <c r="D92" s="63"/>
      <c r="E92" s="63"/>
      <c r="F92" s="63"/>
      <c r="G92" s="63"/>
      <c r="H92" s="63"/>
    </row>
  </sheetData>
  <mergeCells count="14">
    <mergeCell ref="A88:C88"/>
    <mergeCell ref="B37:I37"/>
    <mergeCell ref="J37:Q37"/>
    <mergeCell ref="R37:Y37"/>
    <mergeCell ref="Z37:AG37"/>
    <mergeCell ref="A1:V1"/>
    <mergeCell ref="A2:Y6"/>
    <mergeCell ref="AH37:AO37"/>
    <mergeCell ref="A82:C82"/>
    <mergeCell ref="B8:I8"/>
    <mergeCell ref="J8:Q8"/>
    <mergeCell ref="R8:Y8"/>
    <mergeCell ref="Z8:AG8"/>
    <mergeCell ref="AH8:AO8"/>
  </mergeCells>
  <pageMargins left="0.511811024" right="0.511811024" top="0.78740157499999996" bottom="0.78740157499999996" header="0.31496062000000002" footer="0.31496062000000002"/>
  <pageSetup paperSize="9" orientation="portrait" r:id="rId1"/>
  <extLst>
    <ext xmlns:x14="http://schemas.microsoft.com/office/spreadsheetml/2009/9/main" uri="{05C60535-1F16-4fd2-B633-F4F36F0B64E0}">
      <x14:sparklineGroups xmlns:xm="http://schemas.microsoft.com/office/excel/2006/main">
        <x14:sparklineGroup displayEmptyCellsAs="gap" xr2:uid="{5C9B2D2B-54BE-4AA1-B852-56C671FE43E9}">
          <x14:colorSeries rgb="FF376092"/>
          <x14:colorNegative rgb="FFD00000"/>
          <x14:colorAxis rgb="FF000000"/>
          <x14:colorMarkers rgb="FFD00000"/>
          <x14:colorFirst rgb="FFD00000"/>
          <x14:colorLast rgb="FFD00000"/>
          <x14:colorHigh rgb="FFD00000"/>
          <x14:colorLow rgb="FFD00000"/>
          <x14:sparklines>
            <x14:sparkline>
              <xm:f>'Case study'!2:2</xm:f>
              <xm:sqref>AB5</xm:sqref>
            </x14:sparkline>
          </x14:sparklines>
        </x14:sparklineGroup>
      </x14:sparklineGroup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Case study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 MATTOS</dc:creator>
  <cp:lastModifiedBy>JACO MATTOS</cp:lastModifiedBy>
  <dcterms:created xsi:type="dcterms:W3CDTF">2023-03-09T17:37:03Z</dcterms:created>
  <dcterms:modified xsi:type="dcterms:W3CDTF">2023-03-14T18:03:04Z</dcterms:modified>
</cp:coreProperties>
</file>