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lcampus-my.sharepoint.com/personal/narjes_fallah_ul_ie/Documents/EOL_SOH/Supplementry_data/"/>
    </mc:Choice>
  </mc:AlternateContent>
  <xr:revisionPtr revIDLastSave="72" documentId="8_{AE1E3367-C162-4E63-B5F0-5767FC9E2C92}" xr6:coauthVersionLast="47" xr6:coauthVersionMax="47" xr10:uidLastSave="{2AE70DD5-F96D-454A-9381-E57D08BE397B}"/>
  <bookViews>
    <workbookView minimized="1" xWindow="4485" yWindow="1170" windowWidth="21600" windowHeight="11385" activeTab="2" xr2:uid="{6F2DBE90-AA18-413D-AB80-E9687AEC43B4}"/>
  </bookViews>
  <sheets>
    <sheet name="EOL_STOCK_by_year_of_register" sheetId="7" r:id="rId1"/>
    <sheet name="EOL_STOCK_by_age_of_disposal" sheetId="8" r:id="rId2"/>
    <sheet name="Reuse_Units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9" l="1"/>
  <c r="B78" i="9" s="1"/>
  <c r="B80" i="9" s="1"/>
  <c r="D32" i="9"/>
  <c r="D31" i="9"/>
  <c r="E31" i="9"/>
  <c r="F31" i="9"/>
  <c r="G31" i="9"/>
  <c r="H31" i="9"/>
  <c r="I31" i="9"/>
  <c r="I78" i="9" s="1"/>
  <c r="I80" i="9" s="1"/>
  <c r="J31" i="9"/>
  <c r="K31" i="9"/>
  <c r="K78" i="9" s="1"/>
  <c r="K80" i="9" s="1"/>
  <c r="L31" i="9"/>
  <c r="M31" i="9"/>
  <c r="N31" i="9"/>
  <c r="O31" i="9"/>
  <c r="P31" i="9"/>
  <c r="Q31" i="9"/>
  <c r="Q78" i="9" s="1"/>
  <c r="Q80" i="9" s="1"/>
  <c r="R31" i="9"/>
  <c r="S31" i="9"/>
  <c r="S78" i="9" s="1"/>
  <c r="S80" i="9" s="1"/>
  <c r="T31" i="9"/>
  <c r="U31" i="9"/>
  <c r="V31" i="9"/>
  <c r="W31" i="9"/>
  <c r="X31" i="9"/>
  <c r="Y31" i="9"/>
  <c r="Y78" i="9" s="1"/>
  <c r="Y80" i="9" s="1"/>
  <c r="Z31" i="9"/>
  <c r="AA31" i="9"/>
  <c r="AA78" i="9" s="1"/>
  <c r="AA80" i="9" s="1"/>
  <c r="AB31" i="9"/>
  <c r="AC31" i="9"/>
  <c r="AD31" i="9"/>
  <c r="AE31" i="9"/>
  <c r="AF31" i="9"/>
  <c r="AG31" i="9"/>
  <c r="AG78" i="9" s="1"/>
  <c r="AG80" i="9" s="1"/>
  <c r="AH31" i="9"/>
  <c r="AI31" i="9"/>
  <c r="AI78" i="9" s="1"/>
  <c r="AI80" i="9" s="1"/>
  <c r="AJ31" i="9"/>
  <c r="AK31" i="9"/>
  <c r="AL31" i="9"/>
  <c r="AM31" i="9"/>
  <c r="AN31" i="9"/>
  <c r="AO31" i="9"/>
  <c r="AO78" i="9" s="1"/>
  <c r="AO80" i="9" s="1"/>
  <c r="C31" i="9"/>
  <c r="C42" i="9" s="1"/>
  <c r="C47" i="9"/>
  <c r="C58" i="9" s="1"/>
  <c r="D28" i="8"/>
  <c r="E80" i="9"/>
  <c r="F80" i="9"/>
  <c r="M80" i="9"/>
  <c r="N80" i="9"/>
  <c r="U80" i="9"/>
  <c r="V80" i="9"/>
  <c r="AC80" i="9"/>
  <c r="AD80" i="9"/>
  <c r="AK80" i="9"/>
  <c r="AL80" i="9"/>
  <c r="D78" i="9"/>
  <c r="D80" i="9" s="1"/>
  <c r="E78" i="9"/>
  <c r="F78" i="9"/>
  <c r="G78" i="9"/>
  <c r="G80" i="9" s="1"/>
  <c r="H78" i="9"/>
  <c r="H80" i="9" s="1"/>
  <c r="J78" i="9"/>
  <c r="J80" i="9" s="1"/>
  <c r="L78" i="9"/>
  <c r="L80" i="9" s="1"/>
  <c r="M78" i="9"/>
  <c r="N78" i="9"/>
  <c r="O78" i="9"/>
  <c r="O80" i="9" s="1"/>
  <c r="P78" i="9"/>
  <c r="P80" i="9" s="1"/>
  <c r="R78" i="9"/>
  <c r="R80" i="9" s="1"/>
  <c r="T78" i="9"/>
  <c r="T80" i="9" s="1"/>
  <c r="U78" i="9"/>
  <c r="V78" i="9"/>
  <c r="W78" i="9"/>
  <c r="W80" i="9" s="1"/>
  <c r="X78" i="9"/>
  <c r="X80" i="9" s="1"/>
  <c r="Z78" i="9"/>
  <c r="Z80" i="9" s="1"/>
  <c r="AB78" i="9"/>
  <c r="AB80" i="9" s="1"/>
  <c r="AC78" i="9"/>
  <c r="AD78" i="9"/>
  <c r="AE78" i="9"/>
  <c r="AE80" i="9" s="1"/>
  <c r="AF78" i="9"/>
  <c r="AF80" i="9" s="1"/>
  <c r="AH78" i="9"/>
  <c r="AH80" i="9" s="1"/>
  <c r="AJ78" i="9"/>
  <c r="AJ80" i="9" s="1"/>
  <c r="AK78" i="9"/>
  <c r="AL78" i="9"/>
  <c r="AM78" i="9"/>
  <c r="AM80" i="9" s="1"/>
  <c r="AN78" i="9"/>
  <c r="AN80" i="9" s="1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AB74" i="9"/>
  <c r="AC74" i="9"/>
  <c r="AD74" i="9"/>
  <c r="AD75" i="9" s="1"/>
  <c r="AE74" i="9"/>
  <c r="AF74" i="9"/>
  <c r="AG74" i="9"/>
  <c r="AH74" i="9"/>
  <c r="AI74" i="9"/>
  <c r="AJ74" i="9"/>
  <c r="AK74" i="9"/>
  <c r="AL74" i="9"/>
  <c r="AM74" i="9"/>
  <c r="AN74" i="9"/>
  <c r="AO74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AI73" i="9"/>
  <c r="AJ73" i="9"/>
  <c r="AK73" i="9"/>
  <c r="AL73" i="9"/>
  <c r="AM73" i="9"/>
  <c r="AN73" i="9"/>
  <c r="AO73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AB72" i="9"/>
  <c r="AC72" i="9"/>
  <c r="AD72" i="9"/>
  <c r="AE72" i="9"/>
  <c r="AF72" i="9"/>
  <c r="AG72" i="9"/>
  <c r="AH72" i="9"/>
  <c r="AI72" i="9"/>
  <c r="AJ72" i="9"/>
  <c r="AK72" i="9"/>
  <c r="AL72" i="9"/>
  <c r="AM72" i="9"/>
  <c r="AN72" i="9"/>
  <c r="AO72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AK71" i="9"/>
  <c r="AL71" i="9"/>
  <c r="AM71" i="9"/>
  <c r="AN71" i="9"/>
  <c r="AO71" i="9"/>
  <c r="J70" i="9"/>
  <c r="K70" i="9"/>
  <c r="L70" i="9"/>
  <c r="M70" i="9"/>
  <c r="N70" i="9"/>
  <c r="O70" i="9"/>
  <c r="P70" i="9"/>
  <c r="Q70" i="9"/>
  <c r="Q75" i="9" s="1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AE70" i="9"/>
  <c r="AF70" i="9"/>
  <c r="AG70" i="9"/>
  <c r="AG75" i="9" s="1"/>
  <c r="AH70" i="9"/>
  <c r="AI70" i="9"/>
  <c r="AJ70" i="9"/>
  <c r="AK70" i="9"/>
  <c r="AL70" i="9"/>
  <c r="AM70" i="9"/>
  <c r="AN70" i="9"/>
  <c r="AO70" i="9"/>
  <c r="AO75" i="9" s="1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AA69" i="9"/>
  <c r="AB69" i="9"/>
  <c r="AC69" i="9"/>
  <c r="AD69" i="9"/>
  <c r="AE69" i="9"/>
  <c r="AF69" i="9"/>
  <c r="AG69" i="9"/>
  <c r="AH69" i="9"/>
  <c r="AI69" i="9"/>
  <c r="AJ69" i="9"/>
  <c r="AK69" i="9"/>
  <c r="AL69" i="9"/>
  <c r="AM69" i="9"/>
  <c r="AN69" i="9"/>
  <c r="AO69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AI68" i="9"/>
  <c r="AJ68" i="9"/>
  <c r="AK68" i="9"/>
  <c r="AL68" i="9"/>
  <c r="AM68" i="9"/>
  <c r="AN68" i="9"/>
  <c r="AO68" i="9"/>
  <c r="G67" i="9"/>
  <c r="H67" i="9"/>
  <c r="I67" i="9"/>
  <c r="J67" i="9"/>
  <c r="K67" i="9"/>
  <c r="L67" i="9"/>
  <c r="M67" i="9"/>
  <c r="N67" i="9"/>
  <c r="N75" i="9" s="1"/>
  <c r="O67" i="9"/>
  <c r="P67" i="9"/>
  <c r="Q67" i="9"/>
  <c r="R67" i="9"/>
  <c r="S67" i="9"/>
  <c r="T67" i="9"/>
  <c r="U67" i="9"/>
  <c r="V67" i="9"/>
  <c r="V75" i="9" s="1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L75" i="9" s="1"/>
  <c r="AM67" i="9"/>
  <c r="AN67" i="9"/>
  <c r="AO67" i="9"/>
  <c r="F66" i="9"/>
  <c r="G66" i="9"/>
  <c r="H66" i="9"/>
  <c r="I66" i="9"/>
  <c r="J66" i="9"/>
  <c r="K66" i="9"/>
  <c r="K75" i="9" s="1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M66" i="9"/>
  <c r="AN66" i="9"/>
  <c r="AO66" i="9"/>
  <c r="K72" i="9"/>
  <c r="J71" i="9"/>
  <c r="I70" i="9"/>
  <c r="H69" i="9"/>
  <c r="G68" i="9"/>
  <c r="F67" i="9"/>
  <c r="E66" i="9"/>
  <c r="K54" i="9"/>
  <c r="L54" i="9"/>
  <c r="L58" i="9" s="1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AH58" i="9" s="1"/>
  <c r="AI54" i="9"/>
  <c r="AJ54" i="9"/>
  <c r="AK54" i="9"/>
  <c r="AL54" i="9"/>
  <c r="AM54" i="9"/>
  <c r="AN54" i="9"/>
  <c r="AO54" i="9"/>
  <c r="J53" i="9"/>
  <c r="K53" i="9"/>
  <c r="L53" i="9"/>
  <c r="M53" i="9"/>
  <c r="N53" i="9"/>
  <c r="O53" i="9"/>
  <c r="O58" i="9" s="1"/>
  <c r="P53" i="9"/>
  <c r="Q53" i="9"/>
  <c r="R53" i="9"/>
  <c r="S53" i="9"/>
  <c r="T53" i="9"/>
  <c r="U53" i="9"/>
  <c r="V53" i="9"/>
  <c r="V58" i="9" s="1"/>
  <c r="W53" i="9"/>
  <c r="X53" i="9"/>
  <c r="Y53" i="9"/>
  <c r="Z53" i="9"/>
  <c r="AA53" i="9"/>
  <c r="AB53" i="9"/>
  <c r="AC53" i="9"/>
  <c r="AD53" i="9"/>
  <c r="AE53" i="9"/>
  <c r="AF53" i="9"/>
  <c r="AG53" i="9"/>
  <c r="AH53" i="9"/>
  <c r="AI53" i="9"/>
  <c r="AJ53" i="9"/>
  <c r="AK53" i="9"/>
  <c r="AL53" i="9"/>
  <c r="AM53" i="9"/>
  <c r="AN53" i="9"/>
  <c r="AO53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J52" i="9"/>
  <c r="AK52" i="9"/>
  <c r="AL52" i="9"/>
  <c r="AM52" i="9"/>
  <c r="AN52" i="9"/>
  <c r="AO52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M51" i="9"/>
  <c r="AN51" i="9"/>
  <c r="AO51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AN50" i="9"/>
  <c r="AO50" i="9"/>
  <c r="F49" i="9"/>
  <c r="G49" i="9"/>
  <c r="G58" i="9" s="1"/>
  <c r="H49" i="9"/>
  <c r="H58" i="9" s="1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AN49" i="9"/>
  <c r="E48" i="9"/>
  <c r="E58" i="9" s="1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AI48" i="9"/>
  <c r="AJ48" i="9"/>
  <c r="AK48" i="9"/>
  <c r="AL48" i="9"/>
  <c r="AM48" i="9"/>
  <c r="AN48" i="9"/>
  <c r="AO48" i="9"/>
  <c r="D47" i="9"/>
  <c r="D58" i="9" s="1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J47" i="9"/>
  <c r="AK47" i="9"/>
  <c r="AL47" i="9"/>
  <c r="AM47" i="9"/>
  <c r="AN47" i="9"/>
  <c r="AO47" i="9"/>
  <c r="J54" i="9"/>
  <c r="I53" i="9"/>
  <c r="H52" i="9"/>
  <c r="G51" i="9"/>
  <c r="F50" i="9"/>
  <c r="E49" i="9"/>
  <c r="D48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AI33" i="9"/>
  <c r="AJ33" i="9"/>
  <c r="AK33" i="9"/>
  <c r="AL33" i="9"/>
  <c r="AM33" i="9"/>
  <c r="AN33" i="9"/>
  <c r="AO33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AN32" i="9"/>
  <c r="AO32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F34" i="9"/>
  <c r="E33" i="9"/>
  <c r="C75" i="9"/>
  <c r="B75" i="9"/>
  <c r="M74" i="9"/>
  <c r="L73" i="9"/>
  <c r="R75" i="9"/>
  <c r="J75" i="9"/>
  <c r="D75" i="9"/>
  <c r="AN75" i="9"/>
  <c r="AE75" i="9"/>
  <c r="Y75" i="9"/>
  <c r="P75" i="9"/>
  <c r="I75" i="9"/>
  <c r="H75" i="9"/>
  <c r="G75" i="9"/>
  <c r="F75" i="9"/>
  <c r="E75" i="9"/>
  <c r="A62" i="9"/>
  <c r="B58" i="9"/>
  <c r="J58" i="9"/>
  <c r="AO49" i="9"/>
  <c r="AO58" i="9"/>
  <c r="F58" i="9"/>
  <c r="A45" i="9"/>
  <c r="A29" i="9"/>
  <c r="C5" i="9"/>
  <c r="C18" i="9"/>
  <c r="C6" i="9"/>
  <c r="C7" i="9"/>
  <c r="C8" i="9"/>
  <c r="C9" i="9"/>
  <c r="C10" i="9"/>
  <c r="C11" i="9"/>
  <c r="C12" i="9"/>
  <c r="C13" i="9"/>
  <c r="C14" i="9"/>
  <c r="C15" i="9"/>
  <c r="C16" i="9"/>
  <c r="C17" i="9"/>
  <c r="C19" i="9"/>
  <c r="C20" i="9"/>
  <c r="C21" i="9"/>
  <c r="C22" i="9"/>
  <c r="C23" i="9"/>
  <c r="C24" i="9"/>
  <c r="C25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AP44" i="7"/>
  <c r="AK28" i="8"/>
  <c r="C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L28" i="8"/>
  <c r="AM28" i="8"/>
  <c r="AN28" i="8"/>
  <c r="AO28" i="8"/>
  <c r="AP28" i="8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AN44" i="7"/>
  <c r="AO44" i="7"/>
  <c r="C44" i="7"/>
  <c r="C78" i="9" l="1"/>
  <c r="C80" i="9" s="1"/>
  <c r="AH75" i="9"/>
  <c r="Z75" i="9"/>
  <c r="AI75" i="9"/>
  <c r="AA75" i="9"/>
  <c r="S75" i="9"/>
  <c r="AF75" i="9"/>
  <c r="X75" i="9"/>
  <c r="AC75" i="9"/>
  <c r="O75" i="9"/>
  <c r="AJ75" i="9"/>
  <c r="AB75" i="9"/>
  <c r="T75" i="9"/>
  <c r="L75" i="9"/>
  <c r="AM75" i="9"/>
  <c r="W75" i="9"/>
  <c r="AK75" i="9"/>
  <c r="U75" i="9"/>
  <c r="M75" i="9"/>
  <c r="AI58" i="9"/>
  <c r="AA58" i="9"/>
  <c r="S58" i="9"/>
  <c r="K58" i="9"/>
  <c r="Z58" i="9"/>
  <c r="R58" i="9"/>
  <c r="AG58" i="9"/>
  <c r="AL58" i="9"/>
  <c r="AD58" i="9"/>
  <c r="N58" i="9"/>
  <c r="AB58" i="9"/>
  <c r="T58" i="9"/>
  <c r="AM58" i="9"/>
  <c r="W58" i="9"/>
  <c r="Y58" i="9"/>
  <c r="Q58" i="9"/>
  <c r="I58" i="9"/>
  <c r="AF58" i="9"/>
  <c r="P58" i="9"/>
  <c r="AN58" i="9"/>
  <c r="X58" i="9"/>
  <c r="AE58" i="9"/>
  <c r="AK58" i="9"/>
  <c r="AC58" i="9"/>
  <c r="U58" i="9"/>
  <c r="M58" i="9"/>
  <c r="AJ58" i="9"/>
  <c r="AA42" i="9"/>
  <c r="T42" i="9"/>
  <c r="AL42" i="9"/>
  <c r="P42" i="9"/>
  <c r="X42" i="9"/>
  <c r="AH42" i="9"/>
  <c r="J42" i="9"/>
  <c r="AO42" i="9"/>
  <c r="W42" i="9"/>
  <c r="AD42" i="9"/>
  <c r="V42" i="9"/>
  <c r="AN42" i="9"/>
  <c r="AM42" i="9"/>
  <c r="O42" i="9"/>
  <c r="G42" i="9"/>
  <c r="M42" i="9"/>
  <c r="Z42" i="9"/>
  <c r="R42" i="9"/>
  <c r="AG42" i="9"/>
  <c r="Y42" i="9"/>
  <c r="Q42" i="9"/>
  <c r="B42" i="9"/>
  <c r="N42" i="9"/>
  <c r="F42" i="9"/>
  <c r="AC42" i="9"/>
  <c r="U42" i="9"/>
  <c r="H42" i="9"/>
  <c r="AE42" i="9"/>
  <c r="D42" i="9"/>
  <c r="E42" i="9"/>
  <c r="AK42" i="9"/>
  <c r="AI42" i="9"/>
  <c r="S42" i="9"/>
  <c r="K42" i="9"/>
  <c r="AJ42" i="9"/>
  <c r="AB42" i="9"/>
  <c r="I42" i="9"/>
  <c r="AF42" i="9"/>
  <c r="L42" i="9"/>
</calcChain>
</file>

<file path=xl/sharedStrings.xml><?xml version="1.0" encoding="utf-8"?>
<sst xmlns="http://schemas.openxmlformats.org/spreadsheetml/2006/main" count="23" uniqueCount="21">
  <si>
    <t>year</t>
  </si>
  <si>
    <t>EOL Battery Packs-thousands number</t>
  </si>
  <si>
    <t>Recycle</t>
  </si>
  <si>
    <t>EOL -KM</t>
  </si>
  <si>
    <t>Age of Market Internace</t>
  </si>
  <si>
    <t>Year of disposal</t>
  </si>
  <si>
    <t>Age of disposal</t>
  </si>
  <si>
    <t>EOL_stock</t>
  </si>
  <si>
    <t>DOD</t>
  </si>
  <si>
    <t>Dist. Of DOD</t>
  </si>
  <si>
    <t>Alpha</t>
  </si>
  <si>
    <t>Betha</t>
  </si>
  <si>
    <t>SOH at disposal</t>
  </si>
  <si>
    <t>Percentage likelihood</t>
  </si>
  <si>
    <t>*red shows the EOL threshold</t>
  </si>
  <si>
    <t>Reuse - above 90% capacity</t>
  </si>
  <si>
    <t>*green shows 90% capacity threshold</t>
  </si>
  <si>
    <t>*orange shows 85% capacity threshold</t>
  </si>
  <si>
    <t>Reuse - between 85% to 90% capacity</t>
  </si>
  <si>
    <t>Reuse - between  80%  to 85% capacity</t>
  </si>
  <si>
    <t>Resue abovbe 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</si>
</sst>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3" borderId="1" xfId="0" applyFill="1" applyBorder="1"/>
    <xf numFmtId="0" fontId="0" fillId="3" borderId="4" xfId="0" applyFill="1" applyBorder="1"/>
    <xf numFmtId="0" fontId="0" fillId="3" borderId="6" xfId="0" applyFill="1" applyBorder="1"/>
    <xf numFmtId="0" fontId="0" fillId="0" borderId="9" xfId="0" applyBorder="1"/>
    <xf numFmtId="0" fontId="0" fillId="0" borderId="14" xfId="0" applyBorder="1"/>
    <xf numFmtId="0" fontId="0" fillId="3" borderId="3" xfId="0" applyFill="1" applyBorder="1"/>
    <xf numFmtId="0" fontId="0" fillId="0" borderId="13" xfId="0" applyBorder="1"/>
    <xf numFmtId="0" fontId="1" fillId="0" borderId="7" xfId="0" applyFont="1" applyBorder="1"/>
    <xf numFmtId="0" fontId="1" fillId="0" borderId="5" xfId="0" applyFont="1" applyBorder="1"/>
    <xf numFmtId="0" fontId="0" fillId="3" borderId="10" xfId="0" applyFill="1" applyBorder="1"/>
    <xf numFmtId="0" fontId="0" fillId="4" borderId="15" xfId="0" applyFill="1" applyBorder="1"/>
    <xf numFmtId="0" fontId="0" fillId="4" borderId="16" xfId="0" applyFill="1" applyBorder="1"/>
    <xf numFmtId="0" fontId="0" fillId="5" borderId="2" xfId="0" applyFill="1" applyBorder="1"/>
    <xf numFmtId="0" fontId="0" fillId="5" borderId="3" xfId="0" applyFill="1" applyBorder="1"/>
    <xf numFmtId="0" fontId="4" fillId="0" borderId="0" xfId="0" applyFont="1"/>
    <xf numFmtId="0" fontId="0" fillId="6" borderId="9" xfId="0" applyFill="1" applyBorder="1"/>
    <xf numFmtId="0" fontId="0" fillId="6" borderId="17" xfId="0" applyFill="1" applyBorder="1"/>
    <xf numFmtId="0" fontId="0" fillId="6" borderId="14" xfId="0" applyFill="1" applyBorder="1"/>
    <xf numFmtId="0" fontId="2" fillId="7" borderId="0" xfId="0" applyFont="1" applyFill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752381C-1F29-452E-B01F-8231A247AA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EOL_STOCK_by_year_of_register!$H$1:$AP$1</c:f>
              <c:numCache>
                <c:formatCode>General</c:formatCode>
                <c:ptCount val="3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</c:numCache>
            </c:numRef>
          </c:cat>
          <c:val>
            <c:numRef>
              <c:f>EOL_STOCK_by_year_of_register!$H$44:$AP$44</c:f>
              <c:numCache>
                <c:formatCode>General</c:formatCode>
                <c:ptCount val="35"/>
                <c:pt idx="0">
                  <c:v>29.856487021412804</c:v>
                </c:pt>
                <c:pt idx="1">
                  <c:v>50.465017455749944</c:v>
                </c:pt>
                <c:pt idx="2">
                  <c:v>79.279587263883528</c:v>
                </c:pt>
                <c:pt idx="3">
                  <c:v>121.23116326719267</c:v>
                </c:pt>
                <c:pt idx="4">
                  <c:v>191.17297178029784</c:v>
                </c:pt>
                <c:pt idx="5">
                  <c:v>297.72132356720192</c:v>
                </c:pt>
                <c:pt idx="6">
                  <c:v>434.94425449124236</c:v>
                </c:pt>
                <c:pt idx="7">
                  <c:v>602.59439127700398</c:v>
                </c:pt>
                <c:pt idx="8">
                  <c:v>811.62699793704451</c:v>
                </c:pt>
                <c:pt idx="9">
                  <c:v>1086.9007390468119</c:v>
                </c:pt>
                <c:pt idx="10">
                  <c:v>1471.1356770620118</c:v>
                </c:pt>
                <c:pt idx="11">
                  <c:v>2014.6966727036231</c:v>
                </c:pt>
                <c:pt idx="12">
                  <c:v>2758.6410490695607</c:v>
                </c:pt>
                <c:pt idx="13">
                  <c:v>3733.1732701153073</c:v>
                </c:pt>
                <c:pt idx="14">
                  <c:v>4930.2552142098866</c:v>
                </c:pt>
                <c:pt idx="15">
                  <c:v>6334.7372758590827</c:v>
                </c:pt>
                <c:pt idx="16">
                  <c:v>7916.197943954312</c:v>
                </c:pt>
                <c:pt idx="17">
                  <c:v>9627.0385056284067</c:v>
                </c:pt>
                <c:pt idx="18">
                  <c:v>11419.847073459352</c:v>
                </c:pt>
                <c:pt idx="19">
                  <c:v>13244.142081165903</c:v>
                </c:pt>
                <c:pt idx="20">
                  <c:v>15049.506995017686</c:v>
                </c:pt>
                <c:pt idx="21">
                  <c:v>16826.853803756585</c:v>
                </c:pt>
                <c:pt idx="22">
                  <c:v>18595.684099710939</c:v>
                </c:pt>
                <c:pt idx="23">
                  <c:v>20399.503323587862</c:v>
                </c:pt>
                <c:pt idx="24">
                  <c:v>22265.076394200434</c:v>
                </c:pt>
                <c:pt idx="25">
                  <c:v>24237.981344394313</c:v>
                </c:pt>
                <c:pt idx="26">
                  <c:v>26401.375392922455</c:v>
                </c:pt>
                <c:pt idx="27">
                  <c:v>28816.127803440722</c:v>
                </c:pt>
                <c:pt idx="28">
                  <c:v>31537.326322679757</c:v>
                </c:pt>
                <c:pt idx="29">
                  <c:v>34609.169967276248</c:v>
                </c:pt>
                <c:pt idx="30">
                  <c:v>38050.098165454227</c:v>
                </c:pt>
                <c:pt idx="31">
                  <c:v>41850.459285156481</c:v>
                </c:pt>
                <c:pt idx="32">
                  <c:v>45994.262390624805</c:v>
                </c:pt>
                <c:pt idx="33">
                  <c:v>50315.259401226162</c:v>
                </c:pt>
                <c:pt idx="34">
                  <c:v>54940.179648197205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F-4E0B-B0B4-BEE482847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769264"/>
        <c:axId val="723771760"/>
      </c:barChart>
      <c:catAx>
        <c:axId val="723769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771760"/>
        <c:crosses val="autoZero"/>
        <c:auto val="1"/>
        <c:lblAlgn val="ctr"/>
        <c:lblOffset val="100"/>
        <c:noMultiLvlLbl val="0"/>
      </c:catAx>
      <c:valAx>
        <c:axId val="72377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EOL Battery </a:t>
                </a:r>
                <a:r>
                  <a:rPr lang="en-IE" baseline="0"/>
                  <a:t> Packs</a:t>
                </a:r>
                <a:endParaRPr lang="en-I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76926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E" sz="1200"/>
              <a:t>Age of </a:t>
            </a:r>
          </a:p>
          <a:p>
            <a:pPr>
              <a:defRPr/>
            </a:pPr>
            <a:r>
              <a:rPr lang="en-IE" sz="1200"/>
              <a:t>disposal</a:t>
            </a:r>
          </a:p>
        </c:rich>
      </c:tx>
      <c:layout>
        <c:manualLayout>
          <c:xMode val="edge"/>
          <c:yMode val="edge"/>
          <c:x val="0.89763120804949348"/>
          <c:y val="5.3140106051472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35653179595807"/>
          <c:y val="6.2888481131649465E-2"/>
          <c:w val="0.74497719701662857"/>
          <c:h val="0.70372386351352645"/>
        </c:manualLayout>
      </c:layout>
      <c:areaChart>
        <c:grouping val="stacked"/>
        <c:varyColors val="0"/>
        <c:ser>
          <c:idx val="0"/>
          <c:order val="0"/>
          <c:tx>
            <c:strRef>
              <c:f>EOL_STOCK_by_age_of_disposal!$A$3:$B$3</c:f>
              <c:strCache>
                <c:ptCount val="2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EOL_STOCK_by_age_of_disposal!$L$3:$AP$3</c:f>
              <c:numCache>
                <c:formatCode>General</c:formatCode>
                <c:ptCount val="31"/>
                <c:pt idx="0">
                  <c:v>22.178801386341547</c:v>
                </c:pt>
                <c:pt idx="1">
                  <c:v>21.307866520912636</c:v>
                </c:pt>
                <c:pt idx="2">
                  <c:v>13.315902204733041</c:v>
                </c:pt>
                <c:pt idx="3">
                  <c:v>21.693554032530368</c:v>
                </c:pt>
                <c:pt idx="4">
                  <c:v>35.331557958825847</c:v>
                </c:pt>
                <c:pt idx="5">
                  <c:v>56.218976133488439</c:v>
                </c:pt>
                <c:pt idx="6">
                  <c:v>85.6138954439228</c:v>
                </c:pt>
                <c:pt idx="7">
                  <c:v>111.35940465303052</c:v>
                </c:pt>
                <c:pt idx="8">
                  <c:v>126.38981284586947</c:v>
                </c:pt>
                <c:pt idx="9">
                  <c:v>141.94533841044324</c:v>
                </c:pt>
                <c:pt idx="10">
                  <c:v>130.23943905318248</c:v>
                </c:pt>
                <c:pt idx="11">
                  <c:v>144.93667351142346</c:v>
                </c:pt>
                <c:pt idx="12">
                  <c:v>144.66166319031254</c:v>
                </c:pt>
                <c:pt idx="13">
                  <c:v>144.37916565629956</c:v>
                </c:pt>
                <c:pt idx="14">
                  <c:v>144.08918090938451</c:v>
                </c:pt>
                <c:pt idx="15">
                  <c:v>143.79170894956738</c:v>
                </c:pt>
                <c:pt idx="16">
                  <c:v>143.48674977684817</c:v>
                </c:pt>
                <c:pt idx="17">
                  <c:v>168.54380657196117</c:v>
                </c:pt>
                <c:pt idx="18">
                  <c:v>193.80755308449713</c:v>
                </c:pt>
                <c:pt idx="19">
                  <c:v>219.27798931445597</c:v>
                </c:pt>
                <c:pt idx="20">
                  <c:v>244.95511526183779</c:v>
                </c:pt>
                <c:pt idx="21">
                  <c:v>270.83893092664255</c:v>
                </c:pt>
                <c:pt idx="22">
                  <c:v>303.02900368865181</c:v>
                </c:pt>
                <c:pt idx="23">
                  <c:v>335.48218676845926</c:v>
                </c:pt>
                <c:pt idx="24">
                  <c:v>368.19848016606477</c:v>
                </c:pt>
                <c:pt idx="25">
                  <c:v>401.17788388146846</c:v>
                </c:pt>
                <c:pt idx="26">
                  <c:v>434.42039791467022</c:v>
                </c:pt>
                <c:pt idx="27">
                  <c:v>457.38215818868866</c:v>
                </c:pt>
                <c:pt idx="28">
                  <c:v>480.52941500535485</c:v>
                </c:pt>
                <c:pt idx="29">
                  <c:v>503.86216836466861</c:v>
                </c:pt>
                <c:pt idx="30">
                  <c:v>527.38041826663004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D-42F7-BCE6-31A271688BED}"/>
            </c:ext>
          </c:extLst>
        </c:ser>
        <c:ser>
          <c:idx val="1"/>
          <c:order val="1"/>
          <c:tx>
            <c:strRef>
              <c:f>EOL_STOCK_by_age_of_disposal!$A$4:$B$4</c:f>
              <c:strCache>
                <c:ptCount val="2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EOL_STOCK_by_age_of_disposal!$L$4:$AP$4</c:f>
              <c:numCache>
                <c:formatCode>General</c:formatCode>
                <c:ptCount val="31"/>
                <c:pt idx="0">
                  <c:v>27.728746528734693</c:v>
                </c:pt>
                <c:pt idx="1">
                  <c:v>61.757126466831643</c:v>
                </c:pt>
                <c:pt idx="2">
                  <c:v>59.364483820218055</c:v>
                </c:pt>
                <c:pt idx="3">
                  <c:v>37.117914294320329</c:v>
                </c:pt>
                <c:pt idx="4">
                  <c:v>60.50052419517332</c:v>
                </c:pt>
                <c:pt idx="5">
                  <c:v>98.581756881757329</c:v>
                </c:pt>
                <c:pt idx="6">
                  <c:v>156.93236176529831</c:v>
                </c:pt>
                <c:pt idx="7">
                  <c:v>239.08960144412973</c:v>
                </c:pt>
                <c:pt idx="8">
                  <c:v>311.11556576578107</c:v>
                </c:pt>
                <c:pt idx="9">
                  <c:v>353.24608957744624</c:v>
                </c:pt>
                <c:pt idx="10">
                  <c:v>396.87100608863778</c:v>
                </c:pt>
                <c:pt idx="11">
                  <c:v>364.94980522885169</c:v>
                </c:pt>
                <c:pt idx="12">
                  <c:v>406.13358866596832</c:v>
                </c:pt>
                <c:pt idx="13">
                  <c:v>405.36296984378214</c:v>
                </c:pt>
                <c:pt idx="14">
                  <c:v>404.57137076469235</c:v>
                </c:pt>
                <c:pt idx="15">
                  <c:v>403.75879142869894</c:v>
                </c:pt>
                <c:pt idx="16">
                  <c:v>402.92523183580192</c:v>
                </c:pt>
                <c:pt idx="17">
                  <c:v>402.07069198600129</c:v>
                </c:pt>
                <c:pt idx="18">
                  <c:v>472.28420076233004</c:v>
                </c:pt>
                <c:pt idx="19">
                  <c:v>543.07688411638037</c:v>
                </c:pt>
                <c:pt idx="20">
                  <c:v>614.44874204815198</c:v>
                </c:pt>
                <c:pt idx="21">
                  <c:v>686.39977455764517</c:v>
                </c:pt>
                <c:pt idx="22">
                  <c:v>758.92998164485971</c:v>
                </c:pt>
                <c:pt idx="23">
                  <c:v>849.13123612047775</c:v>
                </c:pt>
                <c:pt idx="24">
                  <c:v>940.06976388237672</c:v>
                </c:pt>
                <c:pt idx="25">
                  <c:v>1031.7455649305566</c:v>
                </c:pt>
                <c:pt idx="26">
                  <c:v>1124.1586392650174</c:v>
                </c:pt>
                <c:pt idx="27">
                  <c:v>1217.3089868857592</c:v>
                </c:pt>
                <c:pt idx="28">
                  <c:v>1281.6511707943735</c:v>
                </c:pt>
                <c:pt idx="29">
                  <c:v>1346.5131429299797</c:v>
                </c:pt>
                <c:pt idx="30">
                  <c:v>1411.8949032925782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D-42F7-BCE6-31A271688BED}"/>
            </c:ext>
          </c:extLst>
        </c:ser>
        <c:ser>
          <c:idx val="2"/>
          <c:order val="2"/>
          <c:tx>
            <c:strRef>
              <c:f>EOL_STOCK_by_age_of_disposal!$A$5:$B$5</c:f>
              <c:strCache>
                <c:ptCount val="2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EOL_STOCK_by_age_of_disposal!$L$5:$AP$5</c:f>
              <c:numCache>
                <c:formatCode>General</c:formatCode>
                <c:ptCount val="31"/>
                <c:pt idx="0">
                  <c:v>25.914789757719898</c:v>
                </c:pt>
                <c:pt idx="1">
                  <c:v>49.208524666027976</c:v>
                </c:pt>
                <c:pt idx="2">
                  <c:v>109.73123669170127</c:v>
                </c:pt>
                <c:pt idx="3">
                  <c:v>105.60314957995055</c:v>
                </c:pt>
                <c:pt idx="4">
                  <c:v>66.10224919816423</c:v>
                </c:pt>
                <c:pt idx="5">
                  <c:v>107.85774158705931</c:v>
                </c:pt>
                <c:pt idx="6">
                  <c:v>175.9246335814432</c:v>
                </c:pt>
                <c:pt idx="7">
                  <c:v>280.32396052480289</c:v>
                </c:pt>
                <c:pt idx="8">
                  <c:v>427.47123179626686</c:v>
                </c:pt>
                <c:pt idx="9">
                  <c:v>556.73488713260588</c:v>
                </c:pt>
                <c:pt idx="10">
                  <c:v>632.65592601110598</c:v>
                </c:pt>
                <c:pt idx="11">
                  <c:v>711.35616689347501</c:v>
                </c:pt>
                <c:pt idx="12">
                  <c:v>657.23899315778294</c:v>
                </c:pt>
                <c:pt idx="13">
                  <c:v>731.40696906248365</c:v>
                </c:pt>
                <c:pt idx="14">
                  <c:v>730.01915974858503</c:v>
                </c:pt>
                <c:pt idx="15">
                  <c:v>728.59356703892638</c:v>
                </c:pt>
                <c:pt idx="16">
                  <c:v>727.13019093350761</c:v>
                </c:pt>
                <c:pt idx="17">
                  <c:v>725.62903143232882</c:v>
                </c:pt>
                <c:pt idx="18">
                  <c:v>724.09008853539001</c:v>
                </c:pt>
                <c:pt idx="19">
                  <c:v>850.5377675122063</c:v>
                </c:pt>
                <c:pt idx="20">
                  <c:v>978.02848339675722</c:v>
                </c:pt>
                <c:pt idx="21">
                  <c:v>1106.5622361890426</c:v>
                </c:pt>
                <c:pt idx="22">
                  <c:v>1236.1390258890626</c:v>
                </c:pt>
                <c:pt idx="23">
                  <c:v>1366.7588524968173</c:v>
                </c:pt>
                <c:pt idx="24">
                  <c:v>1529.2025113883424</c:v>
                </c:pt>
                <c:pt idx="25">
                  <c:v>1692.9739275369336</c:v>
                </c:pt>
                <c:pt idx="26">
                  <c:v>1858.0731009425908</c:v>
                </c:pt>
                <c:pt idx="27">
                  <c:v>2024.500031605314</c:v>
                </c:pt>
                <c:pt idx="28">
                  <c:v>2192.2547195251027</c:v>
                </c:pt>
                <c:pt idx="29">
                  <c:v>2308.1287152466584</c:v>
                </c:pt>
                <c:pt idx="30">
                  <c:v>2424.9387988522708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AD-42F7-BCE6-31A271688BED}"/>
            </c:ext>
          </c:extLst>
        </c:ser>
        <c:ser>
          <c:idx val="3"/>
          <c:order val="3"/>
          <c:tx>
            <c:strRef>
              <c:f>EOL_STOCK_by_age_of_disposal!$A$6:$B$6</c:f>
              <c:strCache>
                <c:ptCount val="2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EOL_STOCK_by_age_of_disposal!$L$6:$AP$6</c:f>
              <c:numCache>
                <c:formatCode>General</c:formatCode>
                <c:ptCount val="31"/>
                <c:pt idx="0">
                  <c:v>25.61509732593327</c:v>
                </c:pt>
                <c:pt idx="1">
                  <c:v>37.600857652760645</c:v>
                </c:pt>
                <c:pt idx="2">
                  <c:v>71.551269700035334</c:v>
                </c:pt>
                <c:pt idx="3">
                  <c:v>159.87780497574136</c:v>
                </c:pt>
                <c:pt idx="4">
                  <c:v>154.16029737603014</c:v>
                </c:pt>
                <c:pt idx="5">
                  <c:v>96.673893763420622</c:v>
                </c:pt>
                <c:pt idx="6">
                  <c:v>158.01693037103567</c:v>
                </c:pt>
                <c:pt idx="7">
                  <c:v>258.16810783309359</c:v>
                </c:pt>
                <c:pt idx="8">
                  <c:v>412.02753157604616</c:v>
                </c:pt>
                <c:pt idx="9">
                  <c:v>629.26185215482576</c:v>
                </c:pt>
                <c:pt idx="10">
                  <c:v>820.73261942037072</c:v>
                </c:pt>
                <c:pt idx="11">
                  <c:v>933.94551512503017</c:v>
                </c:pt>
                <c:pt idx="12">
                  <c:v>1051.5146037314266</c:v>
                </c:pt>
                <c:pt idx="13">
                  <c:v>979.13624016301117</c:v>
                </c:pt>
                <c:pt idx="14">
                  <c:v>1089.6296129297659</c:v>
                </c:pt>
                <c:pt idx="15">
                  <c:v>1087.562093491905</c:v>
                </c:pt>
                <c:pt idx="16">
                  <c:v>1085.438285409502</c:v>
                </c:pt>
                <c:pt idx="17">
                  <c:v>1083.2581886825565</c:v>
                </c:pt>
                <c:pt idx="18">
                  <c:v>1081.0218033110691</c:v>
                </c:pt>
                <c:pt idx="19">
                  <c:v>1078.7291292950397</c:v>
                </c:pt>
                <c:pt idx="20">
                  <c:v>1267.1073391389837</c:v>
                </c:pt>
                <c:pt idx="21">
                  <c:v>1457.0394361485137</c:v>
                </c:pt>
                <c:pt idx="22">
                  <c:v>1648.5254203236293</c:v>
                </c:pt>
                <c:pt idx="23">
                  <c:v>1841.5652916643314</c:v>
                </c:pt>
                <c:pt idx="24">
                  <c:v>2036.1590501706189</c:v>
                </c:pt>
                <c:pt idx="25">
                  <c:v>2278.163062502837</c:v>
                </c:pt>
                <c:pt idx="26">
                  <c:v>2522.1451304009406</c:v>
                </c:pt>
                <c:pt idx="27">
                  <c:v>2768.1052538649296</c:v>
                </c:pt>
                <c:pt idx="28">
                  <c:v>3016.0434328948045</c:v>
                </c:pt>
                <c:pt idx="29">
                  <c:v>3265.9596674905638</c:v>
                </c:pt>
                <c:pt idx="30">
                  <c:v>3438.5855002311837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AD-42F7-BCE6-31A271688BED}"/>
            </c:ext>
          </c:extLst>
        </c:ser>
        <c:ser>
          <c:idx val="4"/>
          <c:order val="4"/>
          <c:tx>
            <c:strRef>
              <c:f>EOL_STOCK_by_age_of_disposal!$A$7:$B$7</c:f>
              <c:strCache>
                <c:ptCount val="2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EOL_STOCK_by_age_of_disposal!$L$7:$AP$7</c:f>
              <c:numCache>
                <c:formatCode>General</c:formatCode>
                <c:ptCount val="31"/>
                <c:pt idx="0">
                  <c:v>40.632766874857872</c:v>
                </c:pt>
                <c:pt idx="1">
                  <c:v>32.728455949633158</c:v>
                </c:pt>
                <c:pt idx="2">
                  <c:v>48.20020304741346</c:v>
                </c:pt>
                <c:pt idx="3">
                  <c:v>92.00648762101892</c:v>
                </c:pt>
                <c:pt idx="4">
                  <c:v>206.19219742302883</c:v>
                </c:pt>
                <c:pt idx="5">
                  <c:v>199.37775742998588</c:v>
                </c:pt>
                <c:pt idx="6">
                  <c:v>125.36449952022916</c:v>
                </c:pt>
                <c:pt idx="7">
                  <c:v>205.43519934694532</c:v>
                </c:pt>
                <c:pt idx="8">
                  <c:v>336.455577372839</c:v>
                </c:pt>
                <c:pt idx="9">
                  <c:v>538.21575350353817</c:v>
                </c:pt>
                <c:pt idx="10">
                  <c:v>823.79775331082828</c:v>
                </c:pt>
                <c:pt idx="11">
                  <c:v>1076.7294621431126</c:v>
                </c:pt>
                <c:pt idx="12">
                  <c:v>1227.7255783748715</c:v>
                </c:pt>
                <c:pt idx="13">
                  <c:v>1384.9414164470461</c:v>
                </c:pt>
                <c:pt idx="14">
                  <c:v>1304.3637617276602</c:v>
                </c:pt>
                <c:pt idx="15">
                  <c:v>1451.5583455212561</c:v>
                </c:pt>
                <c:pt idx="16">
                  <c:v>1448.804083835503</c:v>
                </c:pt>
                <c:pt idx="17">
                  <c:v>1445.9748368053963</c:v>
                </c:pt>
                <c:pt idx="18">
                  <c:v>1443.0706044309363</c:v>
                </c:pt>
                <c:pt idx="19">
                  <c:v>1440.0913867121228</c:v>
                </c:pt>
                <c:pt idx="20">
                  <c:v>1437.037183648956</c:v>
                </c:pt>
                <c:pt idx="21">
                  <c:v>1687.9866433264588</c:v>
                </c:pt>
                <c:pt idx="22">
                  <c:v>1941.0061255661606</c:v>
                </c:pt>
                <c:pt idx="23">
                  <c:v>2196.0956303680609</c:v>
                </c:pt>
                <c:pt idx="24">
                  <c:v>2453.2551577321606</c:v>
                </c:pt>
                <c:pt idx="25">
                  <c:v>2712.4847076584588</c:v>
                </c:pt>
                <c:pt idx="26">
                  <c:v>3034.8721864696672</c:v>
                </c:pt>
                <c:pt idx="27">
                  <c:v>3359.8947469916652</c:v>
                </c:pt>
                <c:pt idx="28">
                  <c:v>3687.5523892244528</c:v>
                </c:pt>
                <c:pt idx="29">
                  <c:v>4017.8451131680295</c:v>
                </c:pt>
                <c:pt idx="30">
                  <c:v>4350.7729188223957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AD-42F7-BCE6-31A271688BED}"/>
            </c:ext>
          </c:extLst>
        </c:ser>
        <c:ser>
          <c:idx val="5"/>
          <c:order val="5"/>
          <c:tx>
            <c:strRef>
              <c:f>EOL_STOCK_by_age_of_disposal!$A$8:$B$8</c:f>
              <c:strCache>
                <c:ptCount val="2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EOL_STOCK_by_age_of_disposal!$L$8:$AP$8</c:f>
              <c:numCache>
                <c:formatCode>General</c:formatCode>
                <c:ptCount val="31"/>
                <c:pt idx="0">
                  <c:v>22.480009206169729</c:v>
                </c:pt>
                <c:pt idx="1">
                  <c:v>47.102221229021843</c:v>
                </c:pt>
                <c:pt idx="2">
                  <c:v>38.116573939017819</c:v>
                </c:pt>
                <c:pt idx="3">
                  <c:v>56.384162503367129</c:v>
                </c:pt>
                <c:pt idx="4">
                  <c:v>108.08114039502156</c:v>
                </c:pt>
                <c:pt idx="5">
                  <c:v>243.18475460296327</c:v>
                </c:pt>
                <c:pt idx="6">
                  <c:v>236.04164288028392</c:v>
                </c:pt>
                <c:pt idx="7">
                  <c:v>148.9548735483703</c:v>
                </c:pt>
                <c:pt idx="8">
                  <c:v>244.93368819162362</c:v>
                </c:pt>
                <c:pt idx="9">
                  <c:v>402.46185347268494</c:v>
                </c:pt>
                <c:pt idx="10">
                  <c:v>645.81884931496722</c:v>
                </c:pt>
                <c:pt idx="11">
                  <c:v>991.44839020278641</c:v>
                </c:pt>
                <c:pt idx="12">
                  <c:v>1299.549387470475</c:v>
                </c:pt>
                <c:pt idx="13">
                  <c:v>1485.8296516514322</c:v>
                </c:pt>
                <c:pt idx="14">
                  <c:v>1680.4616633595815</c:v>
                </c:pt>
                <c:pt idx="15">
                  <c:v>1607.1887154066931</c:v>
                </c:pt>
                <c:pt idx="16">
                  <c:v>1788.5564296773737</c:v>
                </c:pt>
                <c:pt idx="17">
                  <c:v>1785.162730442157</c:v>
                </c:pt>
                <c:pt idx="18">
                  <c:v>1781.6766370429796</c:v>
                </c:pt>
                <c:pt idx="19">
                  <c:v>1778.0981494798409</c:v>
                </c:pt>
                <c:pt idx="20">
                  <c:v>1774.4272677527415</c:v>
                </c:pt>
                <c:pt idx="21">
                  <c:v>1770.6639918616813</c:v>
                </c:pt>
                <c:pt idx="22">
                  <c:v>2079.8746212622395</c:v>
                </c:pt>
                <c:pt idx="23">
                  <c:v>2391.6358557932231</c:v>
                </c:pt>
                <c:pt idx="24">
                  <c:v>2705.9476954546317</c:v>
                </c:pt>
                <c:pt idx="25">
                  <c:v>3022.8101402464654</c:v>
                </c:pt>
                <c:pt idx="26">
                  <c:v>3342.2231901687242</c:v>
                </c:pt>
                <c:pt idx="27">
                  <c:v>3739.4571007823579</c:v>
                </c:pt>
                <c:pt idx="28">
                  <c:v>4139.9378614803163</c:v>
                </c:pt>
                <c:pt idx="29">
                  <c:v>4543.6654722625999</c:v>
                </c:pt>
                <c:pt idx="30">
                  <c:v>4950.6399331292077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AD-42F7-BCE6-31A271688BED}"/>
            </c:ext>
          </c:extLst>
        </c:ser>
        <c:ser>
          <c:idx val="6"/>
          <c:order val="6"/>
          <c:tx>
            <c:strRef>
              <c:f>EOL_STOCK_by_age_of_disposal!$A$9:$B$9</c:f>
              <c:strCache>
                <c:ptCount val="2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EOL_STOCK_by_age_of_disposal!$L$9:$AP$9</c:f>
              <c:numCache>
                <c:formatCode>General</c:formatCode>
                <c:ptCount val="31"/>
                <c:pt idx="0">
                  <c:v>5.194027928716257</c:v>
                </c:pt>
                <c:pt idx="1">
                  <c:v>23.951841306811581</c:v>
                </c:pt>
                <c:pt idx="2">
                  <c:v>50.503882956084304</c:v>
                </c:pt>
                <c:pt idx="3">
                  <c:v>41.114595285644597</c:v>
                </c:pt>
                <c:pt idx="4">
                  <c:v>61.165318097484175</c:v>
                </c:pt>
                <c:pt idx="5">
                  <c:v>117.87989288873288</c:v>
                </c:pt>
                <c:pt idx="6">
                  <c:v>266.59473514204177</c:v>
                </c:pt>
                <c:pt idx="7">
                  <c:v>260.02810005289882</c:v>
                </c:pt>
                <c:pt idx="8">
                  <c:v>164.85441794236746</c:v>
                </c:pt>
                <c:pt idx="9">
                  <c:v>272.27806958082732</c:v>
                </c:pt>
                <c:pt idx="10">
                  <c:v>449.27988756109806</c:v>
                </c:pt>
                <c:pt idx="11">
                  <c:v>723.84621231871381</c:v>
                </c:pt>
                <c:pt idx="12">
                  <c:v>1115.4991586688043</c:v>
                </c:pt>
                <c:pt idx="13">
                  <c:v>1467.5074480478829</c:v>
                </c:pt>
                <c:pt idx="14">
                  <c:v>1683.7363610723162</c:v>
                </c:pt>
                <c:pt idx="15">
                  <c:v>1910.6643021478251</c:v>
                </c:pt>
                <c:pt idx="16">
                  <c:v>1863.7634106549756</c:v>
                </c:pt>
                <c:pt idx="17">
                  <c:v>2074.0850153871766</c:v>
                </c:pt>
                <c:pt idx="18">
                  <c:v>2070.1495394839849</c:v>
                </c:pt>
                <c:pt idx="19">
                  <c:v>2066.1069194349334</c:v>
                </c:pt>
                <c:pt idx="20">
                  <c:v>2061.9571552400212</c:v>
                </c:pt>
                <c:pt idx="21">
                  <c:v>2057.7002468992487</c:v>
                </c:pt>
                <c:pt idx="22">
                  <c:v>2053.3361944126164</c:v>
                </c:pt>
                <c:pt idx="23">
                  <c:v>2411.9098029365705</c:v>
                </c:pt>
                <c:pt idx="24">
                  <c:v>2773.4412000957645</c:v>
                </c:pt>
                <c:pt idx="25">
                  <c:v>3137.9303858901976</c:v>
                </c:pt>
                <c:pt idx="26">
                  <c:v>3505.3773603198706</c:v>
                </c:pt>
                <c:pt idx="27">
                  <c:v>3875.7821233847831</c:v>
                </c:pt>
                <c:pt idx="28">
                  <c:v>4336.4312188992053</c:v>
                </c:pt>
                <c:pt idx="29">
                  <c:v>4800.8454978852624</c:v>
                </c:pt>
                <c:pt idx="30">
                  <c:v>5269.0249603429529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AD-42F7-BCE6-31A271688BED}"/>
            </c:ext>
          </c:extLst>
        </c:ser>
        <c:ser>
          <c:idx val="7"/>
          <c:order val="7"/>
          <c:tx>
            <c:strRef>
              <c:f>EOL_STOCK_by_age_of_disposal!$A$10:$B$10</c:f>
              <c:strCache>
                <c:ptCount val="2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EOL_STOCK_by_age_of_disposal!$L$10:$AP$10</c:f>
              <c:numCache>
                <c:formatCode>General</c:formatCode>
                <c:ptCount val="31"/>
                <c:pt idx="0">
                  <c:v>15.247815413052445</c:v>
                </c:pt>
                <c:pt idx="1">
                  <c:v>5.1120675336814374</c:v>
                </c:pt>
                <c:pt idx="2">
                  <c:v>23.769310932024794</c:v>
                </c:pt>
                <c:pt idx="3">
                  <c:v>50.512522761107704</c:v>
                </c:pt>
                <c:pt idx="4">
                  <c:v>41.427690304268388</c:v>
                </c:pt>
                <c:pt idx="5">
                  <c:v>62.066283377438587</c:v>
                </c:pt>
                <c:pt idx="6">
                  <c:v>120.41818688523529</c:v>
                </c:pt>
                <c:pt idx="7">
                  <c:v>274.07009478327308</c:v>
                </c:pt>
                <c:pt idx="8">
                  <c:v>268.93854347628081</c:v>
                </c:pt>
                <c:pt idx="9">
                  <c:v>171.48628001375786</c:v>
                </c:pt>
                <c:pt idx="10">
                  <c:v>284.78595826683602</c:v>
                </c:pt>
                <c:pt idx="11">
                  <c:v>472.37650429511189</c:v>
                </c:pt>
                <c:pt idx="12">
                  <c:v>764.85297515961543</c:v>
                </c:pt>
                <c:pt idx="13">
                  <c:v>1184.3017449934598</c:v>
                </c:pt>
                <c:pt idx="14">
                  <c:v>1565.0988474897831</c:v>
                </c:pt>
                <c:pt idx="15">
                  <c:v>1803.4997722806504</c:v>
                </c:pt>
                <c:pt idx="16">
                  <c:v>2055.0581404807745</c:v>
                </c:pt>
                <c:pt idx="17">
                  <c:v>2054.2256163262141</c:v>
                </c:pt>
                <c:pt idx="18">
                  <c:v>2286.0404623725217</c:v>
                </c:pt>
                <c:pt idx="19">
                  <c:v>2281.7028112701591</c:v>
                </c:pt>
                <c:pt idx="20">
                  <c:v>2277.2470667189141</c:v>
                </c:pt>
                <c:pt idx="21">
                  <c:v>2272.6732287187856</c:v>
                </c:pt>
                <c:pt idx="22">
                  <c:v>2267.9812972697755</c:v>
                </c:pt>
                <c:pt idx="23">
                  <c:v>2263.1712723718824</c:v>
                </c:pt>
                <c:pt idx="24">
                  <c:v>2658.3883303725952</c:v>
                </c:pt>
                <c:pt idx="25">
                  <c:v>3056.8654401306571</c:v>
                </c:pt>
                <c:pt idx="26">
                  <c:v>3458.6026016460669</c:v>
                </c:pt>
                <c:pt idx="27">
                  <c:v>3863.5998149188263</c:v>
                </c:pt>
                <c:pt idx="28">
                  <c:v>4271.8570799489335</c:v>
                </c:pt>
                <c:pt idx="29">
                  <c:v>4779.5809502285201</c:v>
                </c:pt>
                <c:pt idx="30">
                  <c:v>5291.4547766095002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AD-42F7-BCE6-31A271688BED}"/>
            </c:ext>
          </c:extLst>
        </c:ser>
        <c:ser>
          <c:idx val="8"/>
          <c:order val="8"/>
          <c:tx>
            <c:strRef>
              <c:f>EOL_STOCK_by_age_of_disposal!$A$11:$B$11</c:f>
              <c:strCache>
                <c:ptCount val="2"/>
                <c:pt idx="0">
                  <c:v>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EOL_STOCK_by_age_of_disposal!$L$11:$AP$11</c:f>
              <c:numCache>
                <c:formatCode>General</c:formatCode>
                <c:ptCount val="31"/>
                <c:pt idx="0">
                  <c:v>4.6754161415065729</c:v>
                </c:pt>
                <c:pt idx="1">
                  <c:v>13.870537337789695</c:v>
                </c:pt>
                <c:pt idx="2">
                  <c:v>4.6995020702728523</c:v>
                </c:pt>
                <c:pt idx="3">
                  <c:v>22.069738122301036</c:v>
                </c:pt>
                <c:pt idx="4">
                  <c:v>47.345339089361218</c:v>
                </c:pt>
                <c:pt idx="5">
                  <c:v>39.179052099795875</c:v>
                </c:pt>
                <c:pt idx="6">
                  <c:v>59.197775905373476</c:v>
                </c:pt>
                <c:pt idx="7">
                  <c:v>115.78237650536964</c:v>
                </c:pt>
                <c:pt idx="8">
                  <c:v>265.54546454615627</c:v>
                </c:pt>
                <c:pt idx="9">
                  <c:v>262.47880055011626</c:v>
                </c:pt>
                <c:pt idx="10">
                  <c:v>168.53174174267085</c:v>
                </c:pt>
                <c:pt idx="11">
                  <c:v>281.73357413946781</c:v>
                </c:pt>
                <c:pt idx="12">
                  <c:v>470.2634752414919</c:v>
                </c:pt>
                <c:pt idx="13">
                  <c:v>766.01471142310254</c:v>
                </c:pt>
                <c:pt idx="14">
                  <c:v>1192.9120536604873</c:v>
                </c:pt>
                <c:pt idx="15">
                  <c:v>1585.1208701212099</c:v>
                </c:pt>
                <c:pt idx="16">
                  <c:v>1836.1381272098658</c:v>
                </c:pt>
                <c:pt idx="17">
                  <c:v>2102.7231759665437</c:v>
                </c:pt>
                <c:pt idx="18">
                  <c:v>2164.7861509844056</c:v>
                </c:pt>
                <c:pt idx="19">
                  <c:v>2409.0775103780747</c:v>
                </c:pt>
                <c:pt idx="20">
                  <c:v>2404.506402433763</c:v>
                </c:pt>
                <c:pt idx="21">
                  <c:v>2399.8108451297362</c:v>
                </c:pt>
                <c:pt idx="22">
                  <c:v>2394.9908384659934</c:v>
                </c:pt>
                <c:pt idx="23">
                  <c:v>2390.0463824425351</c:v>
                </c:pt>
                <c:pt idx="24">
                  <c:v>2384.9774770593617</c:v>
                </c:pt>
                <c:pt idx="25">
                  <c:v>2801.4655234516717</c:v>
                </c:pt>
                <c:pt idx="26">
                  <c:v>3221.3890809386307</c:v>
                </c:pt>
                <c:pt idx="27">
                  <c:v>3644.7481495202383</c:v>
                </c:pt>
                <c:pt idx="28">
                  <c:v>4071.5427291964957</c:v>
                </c:pt>
                <c:pt idx="29">
                  <c:v>4501.7728199674011</c:v>
                </c:pt>
                <c:pt idx="30">
                  <c:v>5036.822910945777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AD-42F7-BCE6-31A271688BED}"/>
            </c:ext>
          </c:extLst>
        </c:ser>
        <c:ser>
          <c:idx val="9"/>
          <c:order val="9"/>
          <c:tx>
            <c:strRef>
              <c:f>EOL_STOCK_by_age_of_disposal!$A$12:$B$12</c:f>
              <c:strCache>
                <c:ptCount val="2"/>
                <c:pt idx="0">
                  <c:v>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EOL_STOCK_by_age_of_disposal!$L$12:$AP$12</c:f>
              <c:numCache>
                <c:formatCode>General</c:formatCode>
                <c:ptCount val="31"/>
                <c:pt idx="0">
                  <c:v>1.5055012172655569</c:v>
                </c:pt>
                <c:pt idx="1">
                  <c:v>3.9221182647885531</c:v>
                </c:pt>
                <c:pt idx="2">
                  <c:v>11.789690713817986</c:v>
                </c:pt>
                <c:pt idx="3">
                  <c:v>4.0444528919783247</c:v>
                </c:pt>
                <c:pt idx="4">
                  <c:v>19.218315605491082</c:v>
                </c:pt>
                <c:pt idx="5">
                  <c:v>41.690443033674541</c:v>
                </c:pt>
                <c:pt idx="6">
                  <c:v>34.86608769154099</c:v>
                </c:pt>
                <c:pt idx="7">
                  <c:v>53.212060843515623</c:v>
                </c:pt>
                <c:pt idx="8">
                  <c:v>105.07106158084108</c:v>
                </c:pt>
                <c:pt idx="9">
                  <c:v>243.1700637843004</c:v>
                </c:pt>
                <c:pt idx="10">
                  <c:v>242.4395860072662</c:v>
                </c:pt>
                <c:pt idx="11">
                  <c:v>156.94538955482201</c:v>
                </c:pt>
                <c:pt idx="12">
                  <c:v>264.41953598595757</c:v>
                </c:pt>
                <c:pt idx="13">
                  <c:v>444.65689623344008</c:v>
                </c:pt>
                <c:pt idx="14">
                  <c:v>729.45751959396364</c:v>
                </c:pt>
                <c:pt idx="15">
                  <c:v>1143.6931174985998</c:v>
                </c:pt>
                <c:pt idx="16">
                  <c:v>1529.5684243204366</c:v>
                </c:pt>
                <c:pt idx="17">
                  <c:v>1782.7571646615756</c:v>
                </c:pt>
                <c:pt idx="18">
                  <c:v>2053.672632477671</c:v>
                </c:pt>
                <c:pt idx="19">
                  <c:v>2189.2598067316044</c:v>
                </c:pt>
                <c:pt idx="20">
                  <c:v>2436.3129643883935</c:v>
                </c:pt>
                <c:pt idx="21">
                  <c:v>2431.6901784886586</c:v>
                </c:pt>
                <c:pt idx="22">
                  <c:v>2426.9415362861773</c:v>
                </c:pt>
                <c:pt idx="23">
                  <c:v>2422.0670377809502</c:v>
                </c:pt>
                <c:pt idx="24">
                  <c:v>2417.0666829729767</c:v>
                </c:pt>
                <c:pt idx="25">
                  <c:v>2411.9404718622577</c:v>
                </c:pt>
                <c:pt idx="26">
                  <c:v>2833.1370595881276</c:v>
                </c:pt>
                <c:pt idx="27">
                  <c:v>3257.8079980491393</c:v>
                </c:pt>
                <c:pt idx="28">
                  <c:v>3685.9532872452905</c:v>
                </c:pt>
                <c:pt idx="29">
                  <c:v>4117.572927176584</c:v>
                </c:pt>
                <c:pt idx="30">
                  <c:v>4552.6669178430166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AD-42F7-BCE6-31A271688BED}"/>
            </c:ext>
          </c:extLst>
        </c:ser>
        <c:ser>
          <c:idx val="10"/>
          <c:order val="10"/>
          <c:tx>
            <c:strRef>
              <c:f>EOL_STOCK_by_age_of_disposal!$A$13:$B$13</c:f>
              <c:strCache>
                <c:ptCount val="2"/>
                <c:pt idx="0">
                  <c:v>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EOL_STOCK_by_age_of_disposal!$L$13:$AP$13</c:f>
              <c:numCache>
                <c:formatCode>General</c:formatCode>
                <c:ptCount val="31"/>
                <c:pt idx="1">
                  <c:v>1.159706638942732</c:v>
                </c:pt>
                <c:pt idx="2">
                  <c:v>3.0704908380766502</c:v>
                </c:pt>
                <c:pt idx="3">
                  <c:v>9.3717895017092818</c:v>
                </c:pt>
                <c:pt idx="4">
                  <c:v>3.2617660483092714</c:v>
                </c:pt>
                <c:pt idx="5">
                  <c:v>15.712523110049062</c:v>
                </c:pt>
                <c:pt idx="6">
                  <c:v>34.529641474485111</c:v>
                </c:pt>
                <c:pt idx="7">
                  <c:v>29.234249277806317</c:v>
                </c:pt>
                <c:pt idx="8">
                  <c:v>45.139772860181225</c:v>
                </c:pt>
                <c:pt idx="9">
                  <c:v>90.123494770318445</c:v>
                </c:pt>
                <c:pt idx="10">
                  <c:v>210.78124080438201</c:v>
                </c:pt>
                <c:pt idx="11">
                  <c:v>212.26025543864714</c:v>
                </c:pt>
                <c:pt idx="12">
                  <c:v>138.7226111978305</c:v>
                </c:pt>
                <c:pt idx="13">
                  <c:v>235.84619023199099</c:v>
                </c:pt>
                <c:pt idx="14">
                  <c:v>400.04788659840904</c:v>
                </c:pt>
                <c:pt idx="15">
                  <c:v>661.7052716466593</c:v>
                </c:pt>
                <c:pt idx="16">
                  <c:v>1045.6539785362243</c:v>
                </c:pt>
                <c:pt idx="17">
                  <c:v>1408.9872445936342</c:v>
                </c:pt>
                <c:pt idx="18">
                  <c:v>1654.0347124585603</c:v>
                </c:pt>
                <c:pt idx="19">
                  <c:v>1918.4954187249398</c:v>
                </c:pt>
                <c:pt idx="20">
                  <c:v>2129.6596780261284</c:v>
                </c:pt>
                <c:pt idx="21">
                  <c:v>2369.9870921470597</c:v>
                </c:pt>
                <c:pt idx="22">
                  <c:v>2365.4901563788417</c:v>
                </c:pt>
                <c:pt idx="23">
                  <c:v>2360.8707906037512</c:v>
                </c:pt>
                <c:pt idx="24">
                  <c:v>2356.1289948217877</c:v>
                </c:pt>
                <c:pt idx="25">
                  <c:v>2351.2647690329522</c:v>
                </c:pt>
                <c:pt idx="26">
                  <c:v>2346.2781132372447</c:v>
                </c:pt>
                <c:pt idx="27">
                  <c:v>2756.0080989812118</c:v>
                </c:pt>
                <c:pt idx="28">
                  <c:v>3169.1178501806994</c:v>
                </c:pt>
                <c:pt idx="29">
                  <c:v>3585.6073668357062</c:v>
                </c:pt>
                <c:pt idx="30">
                  <c:v>4005.476648946234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AD-42F7-BCE6-31A271688BED}"/>
            </c:ext>
          </c:extLst>
        </c:ser>
        <c:ser>
          <c:idx val="11"/>
          <c:order val="11"/>
          <c:tx>
            <c:strRef>
              <c:f>EOL_STOCK_by_age_of_disposal!$A$14:$B$14</c:f>
              <c:strCache>
                <c:ptCount val="2"/>
                <c:pt idx="0">
                  <c:v>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EOL_STOCK_by_age_of_disposal!$L$14:$AP$14</c:f>
              <c:numCache>
                <c:formatCode>General</c:formatCode>
                <c:ptCount val="31"/>
                <c:pt idx="2">
                  <c:v>0.83170757784676796</c:v>
                </c:pt>
                <c:pt idx="3">
                  <c:v>2.2432434671547541</c:v>
                </c:pt>
                <c:pt idx="4">
                  <c:v>6.9677658967392393</c:v>
                </c:pt>
                <c:pt idx="5">
                  <c:v>2.4655484846559044</c:v>
                </c:pt>
                <c:pt idx="6">
                  <c:v>12.0645754007138</c:v>
                </c:pt>
                <c:pt idx="7">
                  <c:v>26.909475417302321</c:v>
                </c:pt>
                <c:pt idx="8">
                  <c:v>23.105625625909401</c:v>
                </c:pt>
                <c:pt idx="9">
                  <c:v>36.156412420139027</c:v>
                </c:pt>
                <c:pt idx="10">
                  <c:v>73.10918653537648</c:v>
                </c:pt>
                <c:pt idx="11">
                  <c:v>173.06143380522596</c:v>
                </c:pt>
                <c:pt idx="12">
                  <c:v>176.28489752565946</c:v>
                </c:pt>
                <c:pt idx="13">
                  <c:v>116.47463304241487</c:v>
                </c:pt>
                <c:pt idx="14">
                  <c:v>200.08979671344935</c:v>
                </c:pt>
                <c:pt idx="15">
                  <c:v>342.77409129319676</c:v>
                </c:pt>
                <c:pt idx="16">
                  <c:v>572.34925734233525</c:v>
                </c:pt>
                <c:pt idx="17">
                  <c:v>912.63552475078666</c:v>
                </c:pt>
                <c:pt idx="18">
                  <c:v>1240.3735882344715</c:v>
                </c:pt>
                <c:pt idx="19">
                  <c:v>1468.1130677019621</c:v>
                </c:pt>
                <c:pt idx="20">
                  <c:v>1716.2789897980736</c:v>
                </c:pt>
                <c:pt idx="21">
                  <c:v>1995.6782736580244</c:v>
                </c:pt>
                <c:pt idx="22">
                  <c:v>2220.8861807589792</c:v>
                </c:pt>
                <c:pt idx="23">
                  <c:v>2216.6721567516379</c:v>
                </c:pt>
                <c:pt idx="24">
                  <c:v>2212.3434050686592</c:v>
                </c:pt>
                <c:pt idx="25">
                  <c:v>2207.8999257100427</c:v>
                </c:pt>
                <c:pt idx="26">
                  <c:v>2203.3417186757888</c:v>
                </c:pt>
                <c:pt idx="27">
                  <c:v>2198.6687839658971</c:v>
                </c:pt>
                <c:pt idx="28">
                  <c:v>2582.6217878436441</c:v>
                </c:pt>
                <c:pt idx="29">
                  <c:v>2969.7419289683589</c:v>
                </c:pt>
                <c:pt idx="30">
                  <c:v>3360.0292073400401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0AD-42F7-BCE6-31A271688BED}"/>
            </c:ext>
          </c:extLst>
        </c:ser>
        <c:ser>
          <c:idx val="12"/>
          <c:order val="12"/>
          <c:tx>
            <c:strRef>
              <c:f>EOL_STOCK_by_age_of_disposal!$A$15:$B$15</c:f>
              <c:strCache>
                <c:ptCount val="2"/>
                <c:pt idx="0">
                  <c:v>13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EOL_STOCK_by_age_of_disposal!$L$15:$AP$15</c:f>
              <c:numCache>
                <c:formatCode>General</c:formatCode>
                <c:ptCount val="31"/>
                <c:pt idx="3">
                  <c:v>0.55497624017952962</c:v>
                </c:pt>
                <c:pt idx="4">
                  <c:v>1.5286141949578973</c:v>
                </c:pt>
                <c:pt idx="5">
                  <c:v>4.8431732900912499</c:v>
                </c:pt>
                <c:pt idx="6">
                  <c:v>1.7462133842170435</c:v>
                </c:pt>
                <c:pt idx="7">
                  <c:v>8.6977632853313178</c:v>
                </c:pt>
                <c:pt idx="8">
                  <c:v>19.729064927725382</c:v>
                </c:pt>
                <c:pt idx="9">
                  <c:v>17.212571741582916</c:v>
                </c:pt>
                <c:pt idx="10">
                  <c:v>27.345512056399858</c:v>
                </c:pt>
                <c:pt idx="11">
                  <c:v>56.093720734005508</c:v>
                </c:pt>
                <c:pt idx="12">
                  <c:v>134.60902404604292</c:v>
                </c:pt>
                <c:pt idx="13">
                  <c:v>138.9089081626021</c:v>
                </c:pt>
                <c:pt idx="14">
                  <c:v>92.921244865738103</c:v>
                </c:pt>
                <c:pt idx="15">
                  <c:v>161.51822807031701</c:v>
                </c:pt>
                <c:pt idx="16">
                  <c:v>279.81901388346142</c:v>
                </c:pt>
                <c:pt idx="17">
                  <c:v>472.25549988410438</c:v>
                </c:pt>
                <c:pt idx="18">
                  <c:v>760.7592942989437</c:v>
                </c:pt>
                <c:pt idx="19">
                  <c:v>1044.0855499849313</c:v>
                </c:pt>
                <c:pt idx="20">
                  <c:v>1247.3488375903823</c:v>
                </c:pt>
                <c:pt idx="21">
                  <c:v>1471.238281317984</c:v>
                </c:pt>
                <c:pt idx="22">
                  <c:v>1803.1134543635339</c:v>
                </c:pt>
                <c:pt idx="23">
                  <c:v>2006.5908448241012</c:v>
                </c:pt>
                <c:pt idx="24">
                  <c:v>2002.7834358419307</c:v>
                </c:pt>
                <c:pt idx="25">
                  <c:v>1998.8723693623267</c:v>
                </c:pt>
                <c:pt idx="26">
                  <c:v>1994.8576453852891</c:v>
                </c:pt>
                <c:pt idx="27">
                  <c:v>1990.7392639108177</c:v>
                </c:pt>
                <c:pt idx="28">
                  <c:v>1986.5172249389132</c:v>
                </c:pt>
                <c:pt idx="29">
                  <c:v>2333.4222528050896</c:v>
                </c:pt>
                <c:pt idx="30">
                  <c:v>2683.1888179527014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AD-42F7-BCE6-31A271688BED}"/>
            </c:ext>
          </c:extLst>
        </c:ser>
        <c:ser>
          <c:idx val="13"/>
          <c:order val="13"/>
          <c:tx>
            <c:strRef>
              <c:f>EOL_STOCK_by_age_of_disposal!$A$16:$B$16</c:f>
              <c:strCache>
                <c:ptCount val="2"/>
                <c:pt idx="0">
                  <c:v>14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EOL_STOCK_by_age_of_disposal!$L$16:$AP$16</c:f>
              <c:numCache>
                <c:formatCode>General</c:formatCode>
                <c:ptCount val="31"/>
                <c:pt idx="4">
                  <c:v>0.34422215418929397</c:v>
                </c:pt>
                <c:pt idx="5">
                  <c:v>0.97072339661899265</c:v>
                </c:pt>
                <c:pt idx="6">
                  <c:v>3.1448253296483992</c:v>
                </c:pt>
                <c:pt idx="7">
                  <c:v>1.157998127061636</c:v>
                </c:pt>
                <c:pt idx="8">
                  <c:v>5.8840091534246675</c:v>
                </c:pt>
                <c:pt idx="9">
                  <c:v>13.601028373515712</c:v>
                </c:pt>
                <c:pt idx="10">
                  <c:v>12.080507156786837</c:v>
                </c:pt>
                <c:pt idx="11">
                  <c:v>19.521008234493568</c:v>
                </c:pt>
                <c:pt idx="12">
                  <c:v>40.694486650695858</c:v>
                </c:pt>
                <c:pt idx="13">
                  <c:v>99.163702744722244</c:v>
                </c:pt>
                <c:pt idx="14">
                  <c:v>103.8340719130655</c:v>
                </c:pt>
                <c:pt idx="15">
                  <c:v>70.428797440585313</c:v>
                </c:pt>
                <c:pt idx="16">
                  <c:v>124.04955912777335</c:v>
                </c:pt>
                <c:pt idx="17">
                  <c:v>217.63044165535382</c:v>
                </c:pt>
                <c:pt idx="18">
                  <c:v>371.73595778422163</c:v>
                </c:pt>
                <c:pt idx="19">
                  <c:v>605.7330248487209</c:v>
                </c:pt>
                <c:pt idx="20">
                  <c:v>840.46896962186054</c:v>
                </c:pt>
                <c:pt idx="21">
                  <c:v>1014.6428666245728</c:v>
                </c:pt>
                <c:pt idx="22">
                  <c:v>1208.7821713126511</c:v>
                </c:pt>
                <c:pt idx="23">
                  <c:v>1571.5179042570112</c:v>
                </c:pt>
                <c:pt idx="24">
                  <c:v>1748.860245886395</c:v>
                </c:pt>
                <c:pt idx="25">
                  <c:v>1745.5418682380944</c:v>
                </c:pt>
                <c:pt idx="26">
                  <c:v>1742.1331470716239</c:v>
                </c:pt>
                <c:pt idx="27">
                  <c:v>1738.6340823869828</c:v>
                </c:pt>
                <c:pt idx="28">
                  <c:v>1735.0446741841713</c:v>
                </c:pt>
                <c:pt idx="29">
                  <c:v>1731.3649224631899</c:v>
                </c:pt>
                <c:pt idx="30">
                  <c:v>2033.7127647740374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0AD-42F7-BCE6-31A271688BED}"/>
            </c:ext>
          </c:extLst>
        </c:ser>
        <c:ser>
          <c:idx val="14"/>
          <c:order val="14"/>
          <c:tx>
            <c:strRef>
              <c:f>EOL_STOCK_by_age_of_disposal!$A$17:$B$17</c:f>
              <c:strCache>
                <c:ptCount val="2"/>
                <c:pt idx="0">
                  <c:v>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EOL_STOCK_by_age_of_disposal!$L$17:$AP$17</c:f>
              <c:numCache>
                <c:formatCode>General</c:formatCode>
                <c:ptCount val="31"/>
                <c:pt idx="5">
                  <c:v>0.19821896707983433</c:v>
                </c:pt>
                <c:pt idx="6">
                  <c:v>0.57384239710438711</c:v>
                </c:pt>
                <c:pt idx="7">
                  <c:v>1.905707786346897</c:v>
                </c:pt>
                <c:pt idx="8">
                  <c:v>0.71836641439604076</c:v>
                </c:pt>
                <c:pt idx="9">
                  <c:v>3.7320356104739543</c:v>
                </c:pt>
                <c:pt idx="10">
                  <c:v>8.809904271280212</c:v>
                </c:pt>
                <c:pt idx="11">
                  <c:v>7.9824860936222874</c:v>
                </c:pt>
                <c:pt idx="12">
                  <c:v>13.145178271779232</c:v>
                </c:pt>
                <c:pt idx="13">
                  <c:v>27.899560604649359</c:v>
                </c:pt>
                <c:pt idx="14">
                  <c:v>69.155195561403318</c:v>
                </c:pt>
                <c:pt idx="15">
                  <c:v>73.596874707788658</c:v>
                </c:pt>
                <c:pt idx="16">
                  <c:v>50.696364645308783</c:v>
                </c:pt>
                <c:pt idx="17">
                  <c:v>90.616925515124905</c:v>
                </c:pt>
                <c:pt idx="18">
                  <c:v>161.22080876491407</c:v>
                </c:pt>
                <c:pt idx="19">
                  <c:v>279.08794507986318</c:v>
                </c:pt>
                <c:pt idx="20">
                  <c:v>460.60338284492059</c:v>
                </c:pt>
                <c:pt idx="21">
                  <c:v>646.92906554263789</c:v>
                </c:pt>
                <c:pt idx="22">
                  <c:v>790.13516398944387</c:v>
                </c:pt>
                <c:pt idx="23">
                  <c:v>951.84642941708421</c:v>
                </c:pt>
                <c:pt idx="24">
                  <c:v>1321.5049474975363</c:v>
                </c:pt>
                <c:pt idx="25">
                  <c:v>1470.6338764325394</c:v>
                </c:pt>
                <c:pt idx="26">
                  <c:v>1467.8434198503933</c:v>
                </c:pt>
                <c:pt idx="27">
                  <c:v>1464.9769925103496</c:v>
                </c:pt>
                <c:pt idx="28">
                  <c:v>1462.0345944124078</c:v>
                </c:pt>
                <c:pt idx="29">
                  <c:v>1459.0162255565683</c:v>
                </c:pt>
                <c:pt idx="30">
                  <c:v>1455.9218859428313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AD-42F7-BCE6-31A271688BED}"/>
            </c:ext>
          </c:extLst>
        </c:ser>
        <c:ser>
          <c:idx val="15"/>
          <c:order val="15"/>
          <c:tx>
            <c:strRef>
              <c:f>EOL_STOCK_by_age_of_disposal!$A$18:$B$18</c:f>
              <c:strCache>
                <c:ptCount val="2"/>
                <c:pt idx="0">
                  <c:v>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EOL_STOCK_by_age_of_disposal!$L$18:$AP$18</c:f>
              <c:numCache>
                <c:formatCode>General</c:formatCode>
                <c:ptCount val="31"/>
                <c:pt idx="6">
                  <c:v>0.10582988943861048</c:v>
                </c:pt>
                <c:pt idx="7">
                  <c:v>0.31538767524444367</c:v>
                </c:pt>
                <c:pt idx="8">
                  <c:v>1.0764730870806305</c:v>
                </c:pt>
                <c:pt idx="9">
                  <c:v>0.41642994240384701</c:v>
                </c:pt>
                <c:pt idx="10">
                  <c:v>2.217121164306997</c:v>
                </c:pt>
                <c:pt idx="11">
                  <c:v>5.356756722965704</c:v>
                </c:pt>
                <c:pt idx="12">
                  <c:v>4.9617256309894247</c:v>
                </c:pt>
                <c:pt idx="13">
                  <c:v>8.3432649961096121</c:v>
                </c:pt>
                <c:pt idx="14">
                  <c:v>18.062784887202216</c:v>
                </c:pt>
                <c:pt idx="15">
                  <c:v>45.624902395385455</c:v>
                </c:pt>
                <c:pt idx="16">
                  <c:v>49.433941749507383</c:v>
                </c:pt>
                <c:pt idx="17">
                  <c:v>34.638196336506276</c:v>
                </c:pt>
                <c:pt idx="18">
                  <c:v>62.928480242734729</c:v>
                </c:pt>
                <c:pt idx="19">
                  <c:v>113.70687049136819</c:v>
                </c:pt>
                <c:pt idx="20">
                  <c:v>199.76637303657577</c:v>
                </c:pt>
                <c:pt idx="21">
                  <c:v>334.37245087418773</c:v>
                </c:pt>
                <c:pt idx="22">
                  <c:v>475.99841498176232</c:v>
                </c:pt>
                <c:pt idx="23">
                  <c:v>588.89109848661337</c:v>
                </c:pt>
                <c:pt idx="24">
                  <c:v>718.18988441291208</c:v>
                </c:pt>
                <c:pt idx="25">
                  <c:v>1072.1930505615626</c:v>
                </c:pt>
                <c:pt idx="26">
                  <c:v>1193.1876798624853</c:v>
                </c:pt>
                <c:pt idx="27">
                  <c:v>1190.9236640062175</c:v>
                </c:pt>
                <c:pt idx="28">
                  <c:v>1188.5980098497541</c:v>
                </c:pt>
                <c:pt idx="29">
                  <c:v>1186.2107173930949</c:v>
                </c:pt>
                <c:pt idx="30">
                  <c:v>1183.76178663624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0AD-42F7-BCE6-31A271688BED}"/>
            </c:ext>
          </c:extLst>
        </c:ser>
        <c:ser>
          <c:idx val="16"/>
          <c:order val="16"/>
          <c:tx>
            <c:strRef>
              <c:f>EOL_STOCK_by_age_of_disposal!$A$19:$B$19</c:f>
              <c:strCache>
                <c:ptCount val="2"/>
                <c:pt idx="0">
                  <c:v>17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EOL_STOCK_by_age_of_disposal!$L$19:$AP$19</c:f>
              <c:numCache>
                <c:formatCode>General</c:formatCode>
                <c:ptCount val="31"/>
                <c:pt idx="7">
                  <c:v>5.2311599100402673E-2</c:v>
                </c:pt>
                <c:pt idx="8">
                  <c:v>0.16093883065378636</c:v>
                </c:pt>
                <c:pt idx="9">
                  <c:v>0.56608723489870039</c:v>
                </c:pt>
                <c:pt idx="10">
                  <c:v>0.22530820064112483</c:v>
                </c:pt>
                <c:pt idx="11">
                  <c:v>1.2323069231502519</c:v>
                </c:pt>
                <c:pt idx="12">
                  <c:v>3.0542884431480339</c:v>
                </c:pt>
                <c:pt idx="13">
                  <c:v>2.8983101336484305</c:v>
                </c:pt>
                <c:pt idx="14">
                  <c:v>4.9867226938904894</c:v>
                </c:pt>
                <c:pt idx="15">
                  <c:v>11.033894424594498</c:v>
                </c:pt>
                <c:pt idx="16">
                  <c:v>28.453842459281297</c:v>
                </c:pt>
                <c:pt idx="17">
                  <c:v>31.442610619332036</c:v>
                </c:pt>
                <c:pt idx="18">
                  <c:v>22.448631916673204</c:v>
                </c:pt>
                <c:pt idx="19">
                  <c:v>41.517890630823437</c:v>
                </c:pt>
                <c:pt idx="20">
                  <c:v>76.306894583468761</c:v>
                </c:pt>
                <c:pt idx="21">
                  <c:v>136.25292297983211</c:v>
                </c:pt>
                <c:pt idx="22">
                  <c:v>231.62092952112272</c:v>
                </c:pt>
                <c:pt idx="23">
                  <c:v>334.63619797843944</c:v>
                </c:pt>
                <c:pt idx="24">
                  <c:v>419.89059728957415</c:v>
                </c:pt>
                <c:pt idx="25">
                  <c:v>519.04385851101051</c:v>
                </c:pt>
                <c:pt idx="26">
                  <c:v>839.20718160851573</c:v>
                </c:pt>
                <c:pt idx="27">
                  <c:v>933.90986765205309</c:v>
                </c:pt>
                <c:pt idx="28">
                  <c:v>932.13781889193444</c:v>
                </c:pt>
                <c:pt idx="29">
                  <c:v>930.31752573761912</c:v>
                </c:pt>
                <c:pt idx="30">
                  <c:v>928.44898818910679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0AD-42F7-BCE6-31A271688BED}"/>
            </c:ext>
          </c:extLst>
        </c:ser>
        <c:ser>
          <c:idx val="17"/>
          <c:order val="17"/>
          <c:tx>
            <c:strRef>
              <c:f>EOL_STOCK_by_age_of_disposal!$A$20:$B$20</c:f>
              <c:strCache>
                <c:ptCount val="2"/>
                <c:pt idx="0">
                  <c:v>18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EOL_STOCK_by_age_of_disposal!$L$20:$AP$20</c:f>
              <c:numCache>
                <c:formatCode>General</c:formatCode>
                <c:ptCount val="31"/>
                <c:pt idx="8">
                  <c:v>2.3903076117683546E-2</c:v>
                </c:pt>
                <c:pt idx="9">
                  <c:v>7.6141026206683407E-2</c:v>
                </c:pt>
                <c:pt idx="10">
                  <c:v>0.27676462835583981</c:v>
                </c:pt>
                <c:pt idx="11">
                  <c:v>0.11363155096374725</c:v>
                </c:pt>
                <c:pt idx="12">
                  <c:v>0.64005036304068519</c:v>
                </c:pt>
                <c:pt idx="13">
                  <c:v>1.631195744947646</c:v>
                </c:pt>
                <c:pt idx="14">
                  <c:v>1.5893295476241951</c:v>
                </c:pt>
                <c:pt idx="15">
                  <c:v>2.8039543762027521</c:v>
                </c:pt>
                <c:pt idx="16">
                  <c:v>6.3536415185307726</c:v>
                </c:pt>
                <c:pt idx="17">
                  <c:v>16.759440754902975</c:v>
                </c:pt>
                <c:pt idx="18">
                  <c:v>18.922599508462127</c:v>
                </c:pt>
                <c:pt idx="19">
                  <c:v>13.78937036659417</c:v>
                </c:pt>
                <c:pt idx="20">
                  <c:v>26.00510363524878</c:v>
                </c:pt>
                <c:pt idx="21">
                  <c:v>48.692024147638278</c:v>
                </c:pt>
                <c:pt idx="22">
                  <c:v>88.498587276249737</c:v>
                </c:pt>
                <c:pt idx="23">
                  <c:v>153.00742842641165</c:v>
                </c:pt>
                <c:pt idx="24">
                  <c:v>224.65704598613803</c:v>
                </c:pt>
                <c:pt idx="25">
                  <c:v>286.27466736954585</c:v>
                </c:pt>
                <c:pt idx="26">
                  <c:v>359.13307981806918</c:v>
                </c:pt>
                <c:pt idx="27">
                  <c:v>633.5006082284109</c:v>
                </c:pt>
                <c:pt idx="28">
                  <c:v>704.98975956581216</c:v>
                </c:pt>
                <c:pt idx="29">
                  <c:v>703.65207562798662</c:v>
                </c:pt>
                <c:pt idx="30">
                  <c:v>702.27797296813742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0AD-42F7-BCE6-31A271688BED}"/>
            </c:ext>
          </c:extLst>
        </c:ser>
        <c:ser>
          <c:idx val="18"/>
          <c:order val="18"/>
          <c:tx>
            <c:strRef>
              <c:f>EOL_STOCK_by_age_of_disposal!$A$21:$B$21</c:f>
              <c:strCache>
                <c:ptCount val="2"/>
                <c:pt idx="0">
                  <c:v>19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EOL_STOCK_by_age_of_disposal!$L$21:$AP$21</c:f>
              <c:numCache>
                <c:formatCode>General</c:formatCode>
                <c:ptCount val="31"/>
                <c:pt idx="9">
                  <c:v>1.0080815222366564E-2</c:v>
                </c:pt>
                <c:pt idx="10">
                  <c:v>3.3348421332580959E-2</c:v>
                </c:pt>
                <c:pt idx="11">
                  <c:v>0.12562518283736429</c:v>
                </c:pt>
                <c:pt idx="12">
                  <c:v>5.3349784691703851E-2</c:v>
                </c:pt>
                <c:pt idx="13">
                  <c:v>0.31026401760737693</c:v>
                </c:pt>
                <c:pt idx="14">
                  <c:v>0.81503425403525664</c:v>
                </c:pt>
                <c:pt idx="15">
                  <c:v>0.81724825196480289</c:v>
                </c:pt>
                <c:pt idx="16">
                  <c:v>1.4816438622192536</c:v>
                </c:pt>
                <c:pt idx="17">
                  <c:v>3.4453416813057443</c:v>
                </c:pt>
                <c:pt idx="18">
                  <c:v>9.3142470221864997</c:v>
                </c:pt>
                <c:pt idx="19">
                  <c:v>10.765265187750668</c:v>
                </c:pt>
                <c:pt idx="20">
                  <c:v>8.0214635378486747</c:v>
                </c:pt>
                <c:pt idx="21">
                  <c:v>15.451568959542463</c:v>
                </c:pt>
                <c:pt idx="22">
                  <c:v>29.521881932761588</c:v>
                </c:pt>
                <c:pt idx="23">
                  <c:v>54.700078895351972</c:v>
                </c:pt>
                <c:pt idx="24">
                  <c:v>96.32669577284581</c:v>
                </c:pt>
                <c:pt idx="25">
                  <c:v>143.93820768394284</c:v>
                </c:pt>
                <c:pt idx="26">
                  <c:v>186.51806949841173</c:v>
                </c:pt>
                <c:pt idx="27">
                  <c:v>237.7686794688376</c:v>
                </c:pt>
                <c:pt idx="28">
                  <c:v>461.06321991790207</c:v>
                </c:pt>
                <c:pt idx="29">
                  <c:v>513.09319096559557</c:v>
                </c:pt>
                <c:pt idx="30">
                  <c:v>512.1196214763238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0AD-42F7-BCE6-31A271688BED}"/>
            </c:ext>
          </c:extLst>
        </c:ser>
        <c:ser>
          <c:idx val="19"/>
          <c:order val="19"/>
          <c:tx>
            <c:strRef>
              <c:f>EOL_STOCK_by_age_of_disposal!$A$22:$B$22</c:f>
              <c:strCache>
                <c:ptCount val="2"/>
                <c:pt idx="0">
                  <c:v>20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EOL_STOCK_by_age_of_disposal!$L$22:$AP$22</c:f>
              <c:numCache>
                <c:formatCode>General</c:formatCode>
                <c:ptCount val="31"/>
                <c:pt idx="10">
                  <c:v>0.22355419406103974</c:v>
                </c:pt>
                <c:pt idx="11">
                  <c:v>0.57130516260043496</c:v>
                </c:pt>
                <c:pt idx="12">
                  <c:v>1.6890761329056336</c:v>
                </c:pt>
                <c:pt idx="13">
                  <c:v>0.57130516260043496</c:v>
                </c:pt>
                <c:pt idx="14">
                  <c:v>2.682650328732477</c:v>
                </c:pt>
                <c:pt idx="15">
                  <c:v>5.7627303357956912</c:v>
                </c:pt>
                <c:pt idx="16">
                  <c:v>4.7815758174166847</c:v>
                </c:pt>
                <c:pt idx="17">
                  <c:v>7.2530916295359553</c:v>
                </c:pt>
                <c:pt idx="18">
                  <c:v>14.257789710115201</c:v>
                </c:pt>
                <c:pt idx="19">
                  <c:v>32.899725559316352</c:v>
                </c:pt>
                <c:pt idx="20">
                  <c:v>32.74964268641741</c:v>
                </c:pt>
                <c:pt idx="21">
                  <c:v>21.19507261839107</c:v>
                </c:pt>
                <c:pt idx="22">
                  <c:v>35.742416814147518</c:v>
                </c:pt>
                <c:pt idx="23">
                  <c:v>60.228451922083671</c:v>
                </c:pt>
                <c:pt idx="24">
                  <c:v>99.108239992756651</c:v>
                </c:pt>
                <c:pt idx="25">
                  <c:v>156.01502238995269</c:v>
                </c:pt>
                <c:pt idx="26">
                  <c:v>209.67989443375825</c:v>
                </c:pt>
                <c:pt idx="27">
                  <c:v>245.79151819878004</c:v>
                </c:pt>
                <c:pt idx="28">
                  <c:v>284.98546691825925</c:v>
                </c:pt>
                <c:pt idx="29">
                  <c:v>323.39743089173714</c:v>
                </c:pt>
                <c:pt idx="30">
                  <c:v>359.89212020829484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0AD-42F7-BCE6-31A271688BED}"/>
            </c:ext>
          </c:extLst>
        </c:ser>
        <c:ser>
          <c:idx val="20"/>
          <c:order val="20"/>
          <c:tx>
            <c:strRef>
              <c:f>EOL_STOCK_by_age_of_disposal!$A$23:$B$23</c:f>
              <c:strCache>
                <c:ptCount val="2"/>
                <c:pt idx="0">
                  <c:v>21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EOL_STOCK_by_age_of_disposal!$L$23:$AP$23</c:f>
              <c:numCache>
                <c:formatCode>General</c:formatCode>
                <c:ptCount val="31"/>
                <c:pt idx="11">
                  <c:v>0.15105259777529212</c:v>
                </c:pt>
                <c:pt idx="12">
                  <c:v>0.38602330542574653</c:v>
                </c:pt>
                <c:pt idx="13">
                  <c:v>1.1412862943022071</c:v>
                </c:pt>
                <c:pt idx="14">
                  <c:v>0.38602330542574648</c:v>
                </c:pt>
                <c:pt idx="15">
                  <c:v>1.8126311733035052</c:v>
                </c:pt>
                <c:pt idx="16">
                  <c:v>3.8938002982075299</c:v>
                </c:pt>
                <c:pt idx="17">
                  <c:v>3.2308472301937483</c:v>
                </c:pt>
                <c:pt idx="18">
                  <c:v>4.9008176167094764</c:v>
                </c:pt>
                <c:pt idx="19">
                  <c:v>9.6337990136686305</c:v>
                </c:pt>
                <c:pt idx="20">
                  <c:v>22.229907305930489</c:v>
                </c:pt>
                <c:pt idx="21">
                  <c:v>22.128498303392274</c:v>
                </c:pt>
                <c:pt idx="22">
                  <c:v>14.321228874685165</c:v>
                </c:pt>
                <c:pt idx="23">
                  <c:v>24.150676005971558</c:v>
                </c:pt>
                <c:pt idx="24">
                  <c:v>40.695564496235647</c:v>
                </c:pt>
                <c:pt idx="25">
                  <c:v>66.966120562942308</c:v>
                </c:pt>
                <c:pt idx="26">
                  <c:v>105.41727710793059</c:v>
                </c:pt>
                <c:pt idx="27">
                  <c:v>141.67791791381111</c:v>
                </c:pt>
                <c:pt idx="28">
                  <c:v>166.07806214953564</c:v>
                </c:pt>
                <c:pt idx="29">
                  <c:v>192.5608923912819</c:v>
                </c:pt>
                <c:pt idx="30">
                  <c:v>218.51534593313994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0AD-42F7-BCE6-31A271688BED}"/>
            </c:ext>
          </c:extLst>
        </c:ser>
        <c:ser>
          <c:idx val="21"/>
          <c:order val="21"/>
          <c:tx>
            <c:strRef>
              <c:f>EOL_STOCK_by_age_of_disposal!$A$24:$B$24</c:f>
              <c:strCache>
                <c:ptCount val="2"/>
                <c:pt idx="0">
                  <c:v>22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EOL_STOCK_by_age_of_disposal!$L$24:$AP$24</c:f>
              <c:numCache>
                <c:formatCode>General</c:formatCode>
                <c:ptCount val="31"/>
                <c:pt idx="12">
                  <c:v>9.827295539608219E-2</c:v>
                </c:pt>
                <c:pt idx="13">
                  <c:v>0.25114199712332119</c:v>
                </c:pt>
                <c:pt idx="14">
                  <c:v>0.74250677410373211</c:v>
                </c:pt>
                <c:pt idx="15">
                  <c:v>0.25114199712332114</c:v>
                </c:pt>
                <c:pt idx="16">
                  <c:v>1.1792754647529864</c:v>
                </c:pt>
                <c:pt idx="17">
                  <c:v>2.5332584057656744</c:v>
                </c:pt>
                <c:pt idx="18">
                  <c:v>2.1019493237495359</c:v>
                </c:pt>
                <c:pt idx="19">
                  <c:v>3.188411441739555</c:v>
                </c:pt>
                <c:pt idx="20">
                  <c:v>6.2676307108167979</c:v>
                </c:pt>
                <c:pt idx="21">
                  <c:v>14.462503269123429</c:v>
                </c:pt>
                <c:pt idx="22">
                  <c:v>14.396527823947542</c:v>
                </c:pt>
                <c:pt idx="23">
                  <c:v>9.3172147129351011</c:v>
                </c:pt>
                <c:pt idx="24">
                  <c:v>15.712131673834008</c:v>
                </c:pt>
                <c:pt idx="25">
                  <c:v>26.476031881996001</c:v>
                </c:pt>
                <c:pt idx="26">
                  <c:v>43.567331353815021</c:v>
                </c:pt>
                <c:pt idx="27">
                  <c:v>68.583179129532624</c:v>
                </c:pt>
                <c:pt idx="28">
                  <c:v>92.173904406900434</c:v>
                </c:pt>
                <c:pt idx="29">
                  <c:v>108.04833703137233</c:v>
                </c:pt>
                <c:pt idx="30">
                  <c:v>125.27773946098647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0AD-42F7-BCE6-31A271688BED}"/>
            </c:ext>
          </c:extLst>
        </c:ser>
        <c:ser>
          <c:idx val="22"/>
          <c:order val="22"/>
          <c:tx>
            <c:strRef>
              <c:f>EOL_STOCK_by_age_of_disposal!$A$25:$B$25</c:f>
              <c:strCache>
                <c:ptCount val="2"/>
                <c:pt idx="0">
                  <c:v>23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EOL_STOCK_by_age_of_disposal!$L$25:$AP$25</c:f>
              <c:numCache>
                <c:formatCode>General</c:formatCode>
                <c:ptCount val="31"/>
                <c:pt idx="13">
                  <c:v>6.1528973748726019E-2</c:v>
                </c:pt>
                <c:pt idx="14">
                  <c:v>0.15724071069118875</c:v>
                </c:pt>
                <c:pt idx="15">
                  <c:v>0.46488557943481879</c:v>
                </c:pt>
                <c:pt idx="16">
                  <c:v>0.15724071069118872</c:v>
                </c:pt>
                <c:pt idx="17">
                  <c:v>0.73834768498471226</c:v>
                </c:pt>
                <c:pt idx="18">
                  <c:v>1.5860802121893818</c:v>
                </c:pt>
                <c:pt idx="19">
                  <c:v>1.3160363829588624</c:v>
                </c:pt>
                <c:pt idx="20">
                  <c:v>1.9962733705142215</c:v>
                </c:pt>
                <c:pt idx="21">
                  <c:v>3.9241812146409707</c:v>
                </c:pt>
                <c:pt idx="22">
                  <c:v>9.0550139700208465</c:v>
                </c:pt>
                <c:pt idx="23">
                  <c:v>9.0137065582519966</c:v>
                </c:pt>
                <c:pt idx="24">
                  <c:v>5.8335343347808015</c:v>
                </c:pt>
                <c:pt idx="25">
                  <c:v>9.837409828568159</c:v>
                </c:pt>
                <c:pt idx="26">
                  <c:v>16.576718020456617</c:v>
                </c:pt>
                <c:pt idx="27">
                  <c:v>27.277628686007755</c:v>
                </c:pt>
                <c:pt idx="28">
                  <c:v>42.940121331014922</c:v>
                </c:pt>
                <c:pt idx="29">
                  <c:v>57.710340771901279</c:v>
                </c:pt>
                <c:pt idx="30">
                  <c:v>67.64936768210643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0AD-42F7-BCE6-31A271688BED}"/>
            </c:ext>
          </c:extLst>
        </c:ser>
        <c:ser>
          <c:idx val="23"/>
          <c:order val="23"/>
          <c:tx>
            <c:strRef>
              <c:f>EOL_STOCK_by_age_of_disposal!$A$26:$B$26</c:f>
              <c:strCache>
                <c:ptCount val="2"/>
                <c:pt idx="0">
                  <c:v>24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EOL_STOCK_by_age_of_disposal!$L$26:$AP$26</c:f>
              <c:numCache>
                <c:formatCode>General</c:formatCode>
                <c:ptCount val="31"/>
                <c:pt idx="14">
                  <c:v>3.7054049362785245E-2</c:v>
                </c:pt>
                <c:pt idx="15">
                  <c:v>9.4693681704895644E-2</c:v>
                </c:pt>
                <c:pt idx="16">
                  <c:v>0.27996392851882185</c:v>
                </c:pt>
                <c:pt idx="17">
                  <c:v>9.469368170489563E-2</c:v>
                </c:pt>
                <c:pt idx="18">
                  <c:v>0.44464859235342291</c:v>
                </c:pt>
                <c:pt idx="19">
                  <c:v>0.95517105024068627</c:v>
                </c:pt>
                <c:pt idx="20">
                  <c:v>0.79254494470401782</c:v>
                </c:pt>
                <c:pt idx="21">
                  <c:v>1.2021980459925876</c:v>
                </c:pt>
                <c:pt idx="22">
                  <c:v>2.3632249260265255</c:v>
                </c:pt>
                <c:pt idx="23">
                  <c:v>5.4531209312232285</c:v>
                </c:pt>
                <c:pt idx="24">
                  <c:v>5.4282447341817734</c:v>
                </c:pt>
                <c:pt idx="25">
                  <c:v>3.5130777588330244</c:v>
                </c:pt>
                <c:pt idx="26">
                  <c:v>5.9242962653389091</c:v>
                </c:pt>
                <c:pt idx="27">
                  <c:v>9.9828501985325104</c:v>
                </c:pt>
                <c:pt idx="28">
                  <c:v>16.427164931415518</c:v>
                </c:pt>
                <c:pt idx="29">
                  <c:v>25.859449272487808</c:v>
                </c:pt>
                <c:pt idx="30">
                  <c:v>34.754387817974361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0AD-42F7-BCE6-31A271688BED}"/>
            </c:ext>
          </c:extLst>
        </c:ser>
        <c:ser>
          <c:idx val="24"/>
          <c:order val="24"/>
          <c:tx>
            <c:strRef>
              <c:f>EOL_STOCK_by_age_of_disposal!$A$27:$B$27</c:f>
              <c:strCache>
                <c:ptCount val="2"/>
                <c:pt idx="0">
                  <c:v>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EOL_STOCK_by_age_of_disposal!$L$2:$AP$2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EOL_STOCK_by_age_of_disposal!$L$27:$AP$27</c:f>
              <c:numCache>
                <c:formatCode>General</c:formatCode>
                <c:ptCount val="31"/>
                <c:pt idx="15">
                  <c:v>2.1451906513882894E-2</c:v>
                </c:pt>
                <c:pt idx="16">
                  <c:v>5.4821538868811845E-2</c:v>
                </c:pt>
                <c:pt idx="17">
                  <c:v>0.16208107143822631</c:v>
                </c:pt>
                <c:pt idx="18">
                  <c:v>5.4821538868811838E-2</c:v>
                </c:pt>
                <c:pt idx="19">
                  <c:v>0.2574228781665947</c:v>
                </c:pt>
                <c:pt idx="20">
                  <c:v>0.55298247902453679</c:v>
                </c:pt>
                <c:pt idx="21">
                  <c:v>0.45883244488027308</c:v>
                </c:pt>
                <c:pt idx="22">
                  <c:v>0.69599518911708924</c:v>
                </c:pt>
                <c:pt idx="23">
                  <c:v>1.3681549265520867</c:v>
                </c:pt>
                <c:pt idx="24">
                  <c:v>3.1570055752930992</c:v>
                </c:pt>
                <c:pt idx="25">
                  <c:v>3.142603860432478</c:v>
                </c:pt>
                <c:pt idx="26">
                  <c:v>2.033845610789744</c:v>
                </c:pt>
                <c:pt idx="27">
                  <c:v>3.4297857273390062</c:v>
                </c:pt>
                <c:pt idx="28">
                  <c:v>5.7794268881202679</c:v>
                </c:pt>
                <c:pt idx="29">
                  <c:v>9.5102697939076961</c:v>
                </c:pt>
                <c:pt idx="30">
                  <c:v>14.970954533542718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0AD-42F7-BCE6-31A271688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996975"/>
        <c:axId val="243997391"/>
      </c:areaChart>
      <c:catAx>
        <c:axId val="2439969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997391"/>
        <c:crosses val="autoZero"/>
        <c:auto val="1"/>
        <c:lblAlgn val="ctr"/>
        <c:lblOffset val="100"/>
        <c:noMultiLvlLbl val="0"/>
      </c:catAx>
      <c:valAx>
        <c:axId val="24399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Unit of Battery Packs</a:t>
                </a:r>
                <a:r>
                  <a:rPr lang="en-IE" baseline="0"/>
                  <a:t> - thousands</a:t>
                </a:r>
                <a:endParaRPr lang="en-IE"/>
              </a:p>
            </c:rich>
          </c:tx>
          <c:layout>
            <c:manualLayout>
              <c:xMode val="edge"/>
              <c:yMode val="edge"/>
              <c:x val="1.1310122688175585E-2"/>
              <c:y val="0.2297209570165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996975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75062365004197"/>
          <c:y val="0.1853168874204269"/>
          <c:w val="0.11765940718586206"/>
          <c:h val="0.75009185161597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144343</xdr:colOff>
      <xdr:row>45</xdr:row>
      <xdr:rowOff>90713</xdr:rowOff>
    </xdr:from>
    <xdr:to>
      <xdr:col>33</xdr:col>
      <xdr:colOff>47226</xdr:colOff>
      <xdr:row>68</xdr:row>
      <xdr:rowOff>73250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90C5EB-1198-B7D0-B9DB-AAD971A03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54656</xdr:colOff>
      <xdr:row>28</xdr:row>
      <xdr:rowOff>138546</xdr:rowOff>
    </xdr:from>
    <xdr:to>
      <xdr:col>18</xdr:col>
      <xdr:colOff>8658</xdr:colOff>
      <xdr:row>48</xdr:row>
      <xdr:rowOff>147205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F3E5A4-CB14-EE4F-B9D2-ACD95B9B0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9E54-7BBE-4A44-B8DE-D295DAEAB4C3}">
  <dimension ref="A1:AP44"/>
  <sheetViews>
    <sheetView topLeftCell="B14" zoomScale="70" zoomScaleNormal="70" workbookViewId="0">
      <selection activeCell="Z38" sqref="Z38"/>
    </sheetView>
  </sheetViews>
  <sheetFormatPr defaultRowHeight="15" x14ac:dyDescent="0.25"/>
  <cols>
    <col min="1" max="1" width="9.28515625" customWidth="1"/>
  </cols>
  <sheetData>
    <row r="1" spans="1:42" x14ac:dyDescent="0.25">
      <c r="B1" t="s">
        <v>5</v>
      </c>
      <c r="C1">
        <v>2011</v>
      </c>
      <c r="D1">
        <v>2012</v>
      </c>
      <c r="E1">
        <v>2013</v>
      </c>
      <c r="F1">
        <v>2014</v>
      </c>
      <c r="G1">
        <v>2015</v>
      </c>
      <c r="H1">
        <v>2016</v>
      </c>
      <c r="I1">
        <v>2017</v>
      </c>
      <c r="J1">
        <v>2018</v>
      </c>
      <c r="K1">
        <v>2019</v>
      </c>
      <c r="L1">
        <v>2020</v>
      </c>
      <c r="M1">
        <v>2021</v>
      </c>
      <c r="N1">
        <v>2022</v>
      </c>
      <c r="O1">
        <v>2023</v>
      </c>
      <c r="P1">
        <v>2024</v>
      </c>
      <c r="Q1">
        <v>2025</v>
      </c>
      <c r="R1">
        <v>2026</v>
      </c>
      <c r="S1">
        <v>2027</v>
      </c>
      <c r="T1">
        <v>2028</v>
      </c>
      <c r="U1">
        <v>2029</v>
      </c>
      <c r="V1">
        <v>2030</v>
      </c>
      <c r="W1">
        <v>2031</v>
      </c>
      <c r="X1">
        <v>2032</v>
      </c>
      <c r="Y1">
        <v>2033</v>
      </c>
      <c r="Z1">
        <v>2034</v>
      </c>
      <c r="AA1">
        <v>2035</v>
      </c>
      <c r="AB1">
        <v>2036</v>
      </c>
      <c r="AC1">
        <v>2037</v>
      </c>
      <c r="AD1">
        <v>2038</v>
      </c>
      <c r="AE1">
        <v>2039</v>
      </c>
      <c r="AF1">
        <v>2040</v>
      </c>
      <c r="AG1">
        <v>2041</v>
      </c>
      <c r="AH1">
        <v>2042</v>
      </c>
      <c r="AI1">
        <v>2043</v>
      </c>
      <c r="AJ1">
        <v>2044</v>
      </c>
      <c r="AK1">
        <v>2045</v>
      </c>
      <c r="AL1">
        <v>2046</v>
      </c>
      <c r="AM1">
        <v>2047</v>
      </c>
      <c r="AN1">
        <v>2048</v>
      </c>
      <c r="AO1">
        <v>2049</v>
      </c>
      <c r="AP1">
        <v>2050</v>
      </c>
    </row>
    <row r="2" spans="1:42" ht="15" customHeight="1" thickBot="1" x14ac:dyDescent="0.3">
      <c r="A2" s="13" t="s">
        <v>4</v>
      </c>
    </row>
    <row r="3" spans="1:42" x14ac:dyDescent="0.25">
      <c r="A3" s="1">
        <v>2010</v>
      </c>
      <c r="B3" s="2"/>
      <c r="C3" s="2">
        <v>0.21261967245332394</v>
      </c>
      <c r="D3" s="2">
        <v>0.58822996897608315</v>
      </c>
      <c r="E3" s="2">
        <v>1.0308785573929864</v>
      </c>
      <c r="F3" s="2">
        <v>1.468179093416911</v>
      </c>
      <c r="G3" s="2">
        <v>1.8317433074078986</v>
      </c>
      <c r="H3" s="2">
        <v>2.0657757827991721</v>
      </c>
      <c r="I3" s="2">
        <v>2.1380735325449334</v>
      </c>
      <c r="J3" s="2">
        <v>2.0468344126728515</v>
      </c>
      <c r="K3" s="2">
        <v>1.8197954180641465</v>
      </c>
      <c r="L3" s="2">
        <v>1.5055012172655569</v>
      </c>
      <c r="M3" s="2">
        <v>1.159706638942732</v>
      </c>
      <c r="N3" s="2">
        <v>0.83170757784676796</v>
      </c>
      <c r="O3" s="2">
        <v>0.55497624017952962</v>
      </c>
      <c r="P3" s="2">
        <v>0.34422215418929397</v>
      </c>
      <c r="Q3" s="2">
        <v>0.19821896707983433</v>
      </c>
      <c r="R3" s="2">
        <v>0.10582988943861048</v>
      </c>
      <c r="S3" s="2">
        <v>5.2311599100402673E-2</v>
      </c>
      <c r="T3" s="2">
        <v>2.3903076117683546E-2</v>
      </c>
      <c r="U3" s="2">
        <v>1.0080815222366564E-2</v>
      </c>
      <c r="V3" s="2">
        <v>0.22355419406103974</v>
      </c>
      <c r="W3" s="2">
        <v>0.15105259777529212</v>
      </c>
      <c r="X3" s="2">
        <v>9.827295539608219E-2</v>
      </c>
      <c r="Y3" s="2">
        <v>6.1528973748726019E-2</v>
      </c>
      <c r="Z3" s="2">
        <v>3.7054049362785245E-2</v>
      </c>
      <c r="AA3" s="2">
        <v>2.1451906513882894E-2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2" x14ac:dyDescent="0.25">
      <c r="A4" s="4">
        <v>2011</v>
      </c>
      <c r="D4">
        <v>0.52171609785580342</v>
      </c>
      <c r="E4">
        <v>1.4446484198505156</v>
      </c>
      <c r="F4">
        <v>2.5365414396614976</v>
      </c>
      <c r="G4">
        <v>3.6238279725575135</v>
      </c>
      <c r="H4">
        <v>4.5417709693618438</v>
      </c>
      <c r="I4">
        <v>5.1535577589698525</v>
      </c>
      <c r="J4">
        <v>5.3761007139214474</v>
      </c>
      <c r="K4">
        <v>5.1971651806266967</v>
      </c>
      <c r="L4">
        <v>4.6754161415065729</v>
      </c>
      <c r="M4">
        <v>3.9221182647885531</v>
      </c>
      <c r="N4">
        <v>3.0704908380766502</v>
      </c>
      <c r="O4">
        <v>2.2432434671547541</v>
      </c>
      <c r="P4">
        <v>1.5286141949578973</v>
      </c>
      <c r="Q4">
        <v>0.97072339661899265</v>
      </c>
      <c r="R4">
        <v>0.57384239710438711</v>
      </c>
      <c r="S4">
        <v>0.31538767524444367</v>
      </c>
      <c r="T4">
        <v>0.16093883065378636</v>
      </c>
      <c r="U4">
        <v>7.6141026206683407E-2</v>
      </c>
      <c r="V4">
        <v>3.3348421332580959E-2</v>
      </c>
      <c r="W4">
        <v>0.57130516260043496</v>
      </c>
      <c r="X4">
        <v>0.38602330542574653</v>
      </c>
      <c r="Y4">
        <v>0.25114199712332119</v>
      </c>
      <c r="Z4">
        <v>0.15724071069118875</v>
      </c>
      <c r="AA4">
        <v>9.4693681704895644E-2</v>
      </c>
      <c r="AB4">
        <v>5.4821538868811845E-2</v>
      </c>
      <c r="AP4" s="5"/>
    </row>
    <row r="5" spans="1:42" x14ac:dyDescent="0.25">
      <c r="A5" s="4">
        <v>2012</v>
      </c>
      <c r="E5">
        <v>1.4819765742992344</v>
      </c>
      <c r="F5">
        <v>4.107071928271063</v>
      </c>
      <c r="G5">
        <v>7.2241433438828642</v>
      </c>
      <c r="H5">
        <v>10.351216264387478</v>
      </c>
      <c r="I5">
        <v>13.029038742136603</v>
      </c>
      <c r="J5">
        <v>14.869993625534045</v>
      </c>
      <c r="K5">
        <v>15.627992591112848</v>
      </c>
      <c r="L5">
        <v>15.247815413052445</v>
      </c>
      <c r="M5">
        <v>13.870537337789695</v>
      </c>
      <c r="N5">
        <v>11.789690713817986</v>
      </c>
      <c r="O5">
        <v>9.3717895017092818</v>
      </c>
      <c r="P5">
        <v>6.9677658967392393</v>
      </c>
      <c r="Q5">
        <v>4.8431732900912499</v>
      </c>
      <c r="R5">
        <v>3.1448253296483992</v>
      </c>
      <c r="S5">
        <v>1.905707786346897</v>
      </c>
      <c r="T5">
        <v>1.0764730870806305</v>
      </c>
      <c r="U5">
        <v>0.56608723489870039</v>
      </c>
      <c r="V5">
        <v>0.27676462835583981</v>
      </c>
      <c r="W5">
        <v>0.12562518283736429</v>
      </c>
      <c r="X5">
        <v>1.6890761329056336</v>
      </c>
      <c r="Y5">
        <v>1.1412862943022071</v>
      </c>
      <c r="Z5">
        <v>0.74250677410373211</v>
      </c>
      <c r="AA5">
        <v>0.46488557943481879</v>
      </c>
      <c r="AB5">
        <v>0.27996392851882185</v>
      </c>
      <c r="AC5">
        <v>0.16208107143822631</v>
      </c>
      <c r="AP5" s="5"/>
    </row>
    <row r="6" spans="1:42" x14ac:dyDescent="0.25">
      <c r="A6" s="4">
        <v>2013</v>
      </c>
      <c r="F6">
        <v>0.48190134915731236</v>
      </c>
      <c r="G6">
        <v>1.3365722643972557</v>
      </c>
      <c r="H6">
        <v>2.3549338410692817</v>
      </c>
      <c r="I6">
        <v>3.3837144020229246</v>
      </c>
      <c r="J6">
        <v>4.276385773701568</v>
      </c>
      <c r="K6">
        <v>4.9074418449851525</v>
      </c>
      <c r="L6">
        <v>5.194027928716257</v>
      </c>
      <c r="M6">
        <v>5.1120675336814374</v>
      </c>
      <c r="N6">
        <v>4.6995020702728523</v>
      </c>
      <c r="O6">
        <v>4.0444528919783247</v>
      </c>
      <c r="P6">
        <v>3.2617660483092714</v>
      </c>
      <c r="Q6">
        <v>2.4655484846559044</v>
      </c>
      <c r="R6">
        <v>1.7462133842170435</v>
      </c>
      <c r="S6">
        <v>1.157998127061636</v>
      </c>
      <c r="T6">
        <v>0.71836641439604076</v>
      </c>
      <c r="U6">
        <v>0.41642994240384701</v>
      </c>
      <c r="V6">
        <v>0.22530820064112483</v>
      </c>
      <c r="W6">
        <v>0.11363155096374725</v>
      </c>
      <c r="X6">
        <v>5.3349784691703851E-2</v>
      </c>
      <c r="Y6">
        <v>0.57130516260043496</v>
      </c>
      <c r="Z6">
        <v>0.38602330542574648</v>
      </c>
      <c r="AA6">
        <v>0.25114199712332114</v>
      </c>
      <c r="AB6">
        <v>0.15724071069118872</v>
      </c>
      <c r="AC6">
        <v>9.469368170489563E-2</v>
      </c>
      <c r="AD6">
        <v>5.4821538868811838E-2</v>
      </c>
      <c r="AP6" s="5"/>
    </row>
    <row r="7" spans="1:42" x14ac:dyDescent="0.25">
      <c r="A7" s="4">
        <v>2014</v>
      </c>
      <c r="G7">
        <v>2.1767847612530216</v>
      </c>
      <c r="H7">
        <v>6.0419172088394042</v>
      </c>
      <c r="I7">
        <v>10.662378947686149</v>
      </c>
      <c r="J7">
        <v>15.360819413985407</v>
      </c>
      <c r="K7">
        <v>19.487922401708033</v>
      </c>
      <c r="L7">
        <v>22.480009206169729</v>
      </c>
      <c r="M7">
        <v>23.951841306811581</v>
      </c>
      <c r="N7">
        <v>23.769310932024794</v>
      </c>
      <c r="O7">
        <v>22.069738122301036</v>
      </c>
      <c r="P7">
        <v>19.218315605491082</v>
      </c>
      <c r="Q7">
        <v>15.712523110049062</v>
      </c>
      <c r="R7">
        <v>12.0645754007138</v>
      </c>
      <c r="S7">
        <v>8.6977632853313178</v>
      </c>
      <c r="T7">
        <v>5.8840091534246675</v>
      </c>
      <c r="U7">
        <v>3.7320356104739543</v>
      </c>
      <c r="V7">
        <v>2.217121164306997</v>
      </c>
      <c r="W7">
        <v>1.2323069231502519</v>
      </c>
      <c r="X7">
        <v>0.64005036304068519</v>
      </c>
      <c r="Y7">
        <v>0.31026401760737693</v>
      </c>
      <c r="Z7">
        <v>2.682650328732477</v>
      </c>
      <c r="AA7">
        <v>1.8126311733035052</v>
      </c>
      <c r="AB7">
        <v>1.1792754647529864</v>
      </c>
      <c r="AC7">
        <v>0.73834768498471226</v>
      </c>
      <c r="AD7">
        <v>0.44464859235342291</v>
      </c>
      <c r="AE7">
        <v>0.2574228781665947</v>
      </c>
      <c r="AP7" s="5"/>
    </row>
    <row r="8" spans="1:42" x14ac:dyDescent="0.25">
      <c r="A8" s="4">
        <v>2015</v>
      </c>
      <c r="H8">
        <v>4.5008729549556206</v>
      </c>
      <c r="I8">
        <v>12.501551194033908</v>
      </c>
      <c r="J8">
        <v>22.095296427245877</v>
      </c>
      <c r="K8">
        <v>31.911342897688208</v>
      </c>
      <c r="L8">
        <v>40.632766874857872</v>
      </c>
      <c r="M8">
        <v>47.102221229021843</v>
      </c>
      <c r="N8">
        <v>50.503882956084304</v>
      </c>
      <c r="O8">
        <v>50.512522761107704</v>
      </c>
      <c r="P8">
        <v>47.345339089361218</v>
      </c>
      <c r="Q8">
        <v>41.690443033674541</v>
      </c>
      <c r="R8">
        <v>34.529641474485111</v>
      </c>
      <c r="S8">
        <v>26.909475417302321</v>
      </c>
      <c r="T8">
        <v>19.729064927725382</v>
      </c>
      <c r="U8">
        <v>13.601028373515712</v>
      </c>
      <c r="V8">
        <v>8.809904271280212</v>
      </c>
      <c r="W8">
        <v>5.356756722965704</v>
      </c>
      <c r="X8">
        <v>3.0542884431480339</v>
      </c>
      <c r="Y8">
        <v>1.631195744947646</v>
      </c>
      <c r="Z8">
        <v>0.81503425403525664</v>
      </c>
      <c r="AA8">
        <v>5.7627303357956912</v>
      </c>
      <c r="AB8">
        <v>3.8938002982075299</v>
      </c>
      <c r="AC8">
        <v>2.5332584057656744</v>
      </c>
      <c r="AD8">
        <v>1.5860802121893818</v>
      </c>
      <c r="AE8">
        <v>0.95517105024068627</v>
      </c>
      <c r="AF8">
        <v>0.55298247902453679</v>
      </c>
      <c r="AP8" s="5"/>
    </row>
    <row r="9" spans="1:42" x14ac:dyDescent="0.25">
      <c r="A9" s="4">
        <v>2016</v>
      </c>
      <c r="I9">
        <v>3.5967028783555697</v>
      </c>
      <c r="J9">
        <v>9.996859988740324</v>
      </c>
      <c r="K9">
        <v>17.693838728361868</v>
      </c>
      <c r="L9">
        <v>25.61509732593327</v>
      </c>
      <c r="M9">
        <v>32.728455949633158</v>
      </c>
      <c r="N9">
        <v>38.116573939017819</v>
      </c>
      <c r="O9">
        <v>41.114595285644597</v>
      </c>
      <c r="P9">
        <v>41.427690304268388</v>
      </c>
      <c r="Q9">
        <v>39.179052099795875</v>
      </c>
      <c r="R9">
        <v>34.86608769154099</v>
      </c>
      <c r="S9">
        <v>29.234249277806317</v>
      </c>
      <c r="T9">
        <v>23.105625625909354</v>
      </c>
      <c r="U9">
        <v>17.212571741582916</v>
      </c>
      <c r="V9">
        <v>12.080507156786837</v>
      </c>
      <c r="W9">
        <v>7.9824860936222874</v>
      </c>
      <c r="X9">
        <v>4.9617256309894247</v>
      </c>
      <c r="Y9">
        <v>2.8983101336484305</v>
      </c>
      <c r="Z9">
        <v>1.5893295476241951</v>
      </c>
      <c r="AA9">
        <v>0.81724825196480289</v>
      </c>
      <c r="AB9">
        <v>4.7815758174166847</v>
      </c>
      <c r="AC9">
        <v>3.2308472301937483</v>
      </c>
      <c r="AD9">
        <v>2.1019493237495359</v>
      </c>
      <c r="AE9">
        <v>1.3160363829588624</v>
      </c>
      <c r="AF9">
        <v>0.79254494470401782</v>
      </c>
      <c r="AG9">
        <v>0.45883244488027308</v>
      </c>
      <c r="AP9" s="5"/>
    </row>
    <row r="10" spans="1:42" x14ac:dyDescent="0.25">
      <c r="A10" s="4">
        <v>2017</v>
      </c>
      <c r="J10">
        <v>5.2572969080819938</v>
      </c>
      <c r="K10">
        <v>14.621722228632393</v>
      </c>
      <c r="L10">
        <v>25.914789757719898</v>
      </c>
      <c r="M10">
        <v>37.600857652760645</v>
      </c>
      <c r="N10">
        <v>48.20020304741346</v>
      </c>
      <c r="O10">
        <v>56.384162503367129</v>
      </c>
      <c r="P10">
        <v>61.165318097484175</v>
      </c>
      <c r="Q10">
        <v>62.066283377438587</v>
      </c>
      <c r="R10">
        <v>59.197775905373476</v>
      </c>
      <c r="S10">
        <v>53.212060843515623</v>
      </c>
      <c r="T10">
        <v>45.139772860181225</v>
      </c>
      <c r="U10">
        <v>36.156412420139027</v>
      </c>
      <c r="V10">
        <v>27.345512056399858</v>
      </c>
      <c r="W10">
        <v>19.521008234493568</v>
      </c>
      <c r="X10">
        <v>13.145178271779232</v>
      </c>
      <c r="Y10">
        <v>8.3432649961096121</v>
      </c>
      <c r="Z10">
        <v>4.9867226938904894</v>
      </c>
      <c r="AA10">
        <v>2.8039543762027521</v>
      </c>
      <c r="AB10">
        <v>1.4816438622192536</v>
      </c>
      <c r="AC10">
        <v>7.2530916295359553</v>
      </c>
      <c r="AD10">
        <v>4.9008176167094764</v>
      </c>
      <c r="AE10">
        <v>3.188411441739555</v>
      </c>
      <c r="AF10">
        <v>1.9962733705142215</v>
      </c>
      <c r="AG10">
        <v>1.2021980459925876</v>
      </c>
      <c r="AH10">
        <v>0.69599518911708924</v>
      </c>
      <c r="AP10" s="5"/>
    </row>
    <row r="11" spans="1:42" x14ac:dyDescent="0.25">
      <c r="A11" s="4">
        <v>2018</v>
      </c>
      <c r="K11">
        <v>9.9639419760133272</v>
      </c>
      <c r="L11">
        <v>27.728746528734693</v>
      </c>
      <c r="M11">
        <v>49.208524666027976</v>
      </c>
      <c r="N11">
        <v>71.551269700035334</v>
      </c>
      <c r="O11">
        <v>92.00648762101892</v>
      </c>
      <c r="P11">
        <v>108.08114039502156</v>
      </c>
      <c r="Q11">
        <v>117.87989288873288</v>
      </c>
      <c r="R11">
        <v>120.41818688523529</v>
      </c>
      <c r="S11">
        <v>115.78237650536964</v>
      </c>
      <c r="T11">
        <v>105.07106158084108</v>
      </c>
      <c r="U11">
        <v>90.123494770318445</v>
      </c>
      <c r="V11">
        <v>73.10918653537648</v>
      </c>
      <c r="W11">
        <v>56.093720734005508</v>
      </c>
      <c r="X11">
        <v>40.694486650695858</v>
      </c>
      <c r="Y11">
        <v>27.899560604649359</v>
      </c>
      <c r="Z11">
        <v>18.062784887202216</v>
      </c>
      <c r="AA11">
        <v>11.033894424594498</v>
      </c>
      <c r="AB11">
        <v>6.3536415185307726</v>
      </c>
      <c r="AC11">
        <v>3.4453416813057443</v>
      </c>
      <c r="AD11">
        <v>14.257789710115201</v>
      </c>
      <c r="AE11">
        <v>9.6337990136686305</v>
      </c>
      <c r="AF11">
        <v>6.2676307108167979</v>
      </c>
      <c r="AG11">
        <v>3.9241812146409707</v>
      </c>
      <c r="AH11">
        <v>2.3632249260265255</v>
      </c>
      <c r="AI11">
        <v>1.3681549265520867</v>
      </c>
      <c r="AP11" s="5"/>
    </row>
    <row r="12" spans="1:42" x14ac:dyDescent="0.25">
      <c r="A12" s="4">
        <v>2019</v>
      </c>
      <c r="L12">
        <v>22.178801386341547</v>
      </c>
      <c r="M12">
        <v>61.757126466831643</v>
      </c>
      <c r="N12">
        <v>109.73123669170127</v>
      </c>
      <c r="O12">
        <v>159.87780497574136</v>
      </c>
      <c r="P12">
        <v>206.19219742302883</v>
      </c>
      <c r="Q12">
        <v>243.18475460296327</v>
      </c>
      <c r="R12">
        <v>266.59473514204177</v>
      </c>
      <c r="S12">
        <v>274.07009478327308</v>
      </c>
      <c r="T12">
        <v>265.54546454615627</v>
      </c>
      <c r="U12">
        <v>243.1700637843004</v>
      </c>
      <c r="V12">
        <v>210.78124080438201</v>
      </c>
      <c r="W12">
        <v>173.06143380522596</v>
      </c>
      <c r="X12">
        <v>134.60902404604292</v>
      </c>
      <c r="Y12">
        <v>99.163702744722244</v>
      </c>
      <c r="Z12">
        <v>69.155195561403318</v>
      </c>
      <c r="AA12">
        <v>45.624902395385455</v>
      </c>
      <c r="AB12">
        <v>28.453842459281297</v>
      </c>
      <c r="AC12">
        <v>16.759440754902975</v>
      </c>
      <c r="AD12">
        <v>9.3142470221864997</v>
      </c>
      <c r="AE12">
        <v>32.899725559316352</v>
      </c>
      <c r="AF12">
        <v>22.229907305930489</v>
      </c>
      <c r="AG12">
        <v>14.462503269123429</v>
      </c>
      <c r="AH12">
        <v>9.0550139700208465</v>
      </c>
      <c r="AI12">
        <v>5.4531209312232285</v>
      </c>
      <c r="AJ12">
        <v>3.1570055752930992</v>
      </c>
      <c r="AP12" s="5"/>
    </row>
    <row r="13" spans="1:42" x14ac:dyDescent="0.25">
      <c r="A13" s="4">
        <v>2020</v>
      </c>
      <c r="M13">
        <v>21.307866520912636</v>
      </c>
      <c r="N13">
        <v>59.364483820218055</v>
      </c>
      <c r="O13">
        <v>105.60314957995055</v>
      </c>
      <c r="P13">
        <v>154.16029737603014</v>
      </c>
      <c r="Q13">
        <v>199.37775742998588</v>
      </c>
      <c r="R13">
        <v>236.04164288028392</v>
      </c>
      <c r="S13">
        <v>260.02810005289882</v>
      </c>
      <c r="T13">
        <v>268.93854347628081</v>
      </c>
      <c r="U13">
        <v>262.47880055011626</v>
      </c>
      <c r="V13">
        <v>242.4395860072662</v>
      </c>
      <c r="W13">
        <v>212.26025543864714</v>
      </c>
      <c r="X13">
        <v>176.28489752565946</v>
      </c>
      <c r="Y13">
        <v>138.9089081626021</v>
      </c>
      <c r="Z13">
        <v>103.8340719130655</v>
      </c>
      <c r="AA13">
        <v>73.596874707788658</v>
      </c>
      <c r="AB13">
        <v>49.433941749507383</v>
      </c>
      <c r="AC13">
        <v>31.442610619332036</v>
      </c>
      <c r="AD13">
        <v>18.922599508462127</v>
      </c>
      <c r="AE13">
        <v>10.765265187750668</v>
      </c>
      <c r="AF13">
        <v>32.74964268641741</v>
      </c>
      <c r="AG13">
        <v>22.128498303392274</v>
      </c>
      <c r="AH13">
        <v>14.396527823947542</v>
      </c>
      <c r="AI13">
        <v>9.0137065582519966</v>
      </c>
      <c r="AJ13">
        <v>5.4282447341817734</v>
      </c>
      <c r="AK13">
        <v>3.142603860432478</v>
      </c>
      <c r="AP13" s="5"/>
    </row>
    <row r="14" spans="1:42" x14ac:dyDescent="0.25">
      <c r="A14" s="4">
        <v>2021</v>
      </c>
      <c r="N14">
        <v>13.315902204733041</v>
      </c>
      <c r="O14">
        <v>37.117914294320329</v>
      </c>
      <c r="P14">
        <v>66.10224919816423</v>
      </c>
      <c r="Q14">
        <v>96.673893763420622</v>
      </c>
      <c r="R14">
        <v>125.36449952022916</v>
      </c>
      <c r="S14">
        <v>148.9548735483703</v>
      </c>
      <c r="T14">
        <v>164.85441794236746</v>
      </c>
      <c r="U14">
        <v>171.48628001375786</v>
      </c>
      <c r="V14">
        <v>168.53174174267085</v>
      </c>
      <c r="W14">
        <v>156.94538955482201</v>
      </c>
      <c r="X14">
        <v>138.7226111978305</v>
      </c>
      <c r="Y14">
        <v>116.47463304241487</v>
      </c>
      <c r="Z14">
        <v>92.921244865738103</v>
      </c>
      <c r="AA14">
        <v>70.428797440585313</v>
      </c>
      <c r="AB14">
        <v>50.696364645308783</v>
      </c>
      <c r="AC14">
        <v>34.638196336506276</v>
      </c>
      <c r="AD14">
        <v>22.448631916673204</v>
      </c>
      <c r="AE14">
        <v>13.78937036659417</v>
      </c>
      <c r="AF14">
        <v>8.0214635378486747</v>
      </c>
      <c r="AG14">
        <v>21.19507261839107</v>
      </c>
      <c r="AH14">
        <v>14.321228874685165</v>
      </c>
      <c r="AI14">
        <v>9.3172147129351011</v>
      </c>
      <c r="AJ14">
        <v>5.8335343347808015</v>
      </c>
      <c r="AK14">
        <v>3.5130777588330244</v>
      </c>
      <c r="AL14">
        <v>2.033845610789744</v>
      </c>
      <c r="AP14" s="5"/>
    </row>
    <row r="15" spans="1:42" x14ac:dyDescent="0.25">
      <c r="A15" s="4">
        <v>2022</v>
      </c>
      <c r="O15">
        <v>21.693554032530368</v>
      </c>
      <c r="P15">
        <v>60.50052419517332</v>
      </c>
      <c r="Q15">
        <v>107.85774158705931</v>
      </c>
      <c r="R15">
        <v>158.01693037103567</v>
      </c>
      <c r="S15">
        <v>205.43519934694532</v>
      </c>
      <c r="T15">
        <v>244.93368819162362</v>
      </c>
      <c r="U15">
        <v>272.27806958082732</v>
      </c>
      <c r="V15">
        <v>284.78595826683602</v>
      </c>
      <c r="W15">
        <v>281.73357413946781</v>
      </c>
      <c r="X15">
        <v>264.41953598595757</v>
      </c>
      <c r="Y15">
        <v>235.84619023199099</v>
      </c>
      <c r="Z15">
        <v>200.08979671344935</v>
      </c>
      <c r="AA15">
        <v>161.51822807031701</v>
      </c>
      <c r="AB15">
        <v>124.04955912777335</v>
      </c>
      <c r="AC15">
        <v>90.616925515124905</v>
      </c>
      <c r="AD15">
        <v>62.928480242734729</v>
      </c>
      <c r="AE15">
        <v>41.517890630823437</v>
      </c>
      <c r="AF15">
        <v>26.00510363524878</v>
      </c>
      <c r="AG15">
        <v>15.451568959542463</v>
      </c>
      <c r="AH15">
        <v>35.742416814147518</v>
      </c>
      <c r="AI15">
        <v>24.150676005971558</v>
      </c>
      <c r="AJ15">
        <v>15.712131673834008</v>
      </c>
      <c r="AK15">
        <v>9.837409828568159</v>
      </c>
      <c r="AL15">
        <v>5.9242962653389091</v>
      </c>
      <c r="AM15">
        <v>3.4297857273390062</v>
      </c>
      <c r="AP15" s="5"/>
    </row>
    <row r="16" spans="1:42" x14ac:dyDescent="0.25">
      <c r="A16" s="4">
        <v>2023</v>
      </c>
      <c r="P16">
        <v>35.331557958825847</v>
      </c>
      <c r="Q16">
        <v>98.581756881757329</v>
      </c>
      <c r="R16">
        <v>175.9246335814432</v>
      </c>
      <c r="S16">
        <v>258.16810783309359</v>
      </c>
      <c r="T16">
        <v>336.455577372839</v>
      </c>
      <c r="U16">
        <v>402.46185347268494</v>
      </c>
      <c r="V16">
        <v>449.27988756109806</v>
      </c>
      <c r="W16">
        <v>472.37650429511189</v>
      </c>
      <c r="X16">
        <v>470.2634752414919</v>
      </c>
      <c r="Y16">
        <v>444.65689623344008</v>
      </c>
      <c r="Z16">
        <v>400.04788659840904</v>
      </c>
      <c r="AA16">
        <v>342.77409129319676</v>
      </c>
      <c r="AB16">
        <v>279.81901388346142</v>
      </c>
      <c r="AC16">
        <v>217.63044165535382</v>
      </c>
      <c r="AD16">
        <v>161.22080876491407</v>
      </c>
      <c r="AE16">
        <v>113.70687049136819</v>
      </c>
      <c r="AF16">
        <v>76.306894583468761</v>
      </c>
      <c r="AG16">
        <v>48.692024147638278</v>
      </c>
      <c r="AH16">
        <v>29.521881932761588</v>
      </c>
      <c r="AI16">
        <v>60.228451922083671</v>
      </c>
      <c r="AJ16">
        <v>40.695564496235647</v>
      </c>
      <c r="AK16">
        <v>26.476031881996001</v>
      </c>
      <c r="AL16">
        <v>16.576718020456617</v>
      </c>
      <c r="AM16">
        <v>9.9828501985325104</v>
      </c>
      <c r="AN16">
        <v>5.7794268881202679</v>
      </c>
      <c r="AP16" s="5"/>
    </row>
    <row r="17" spans="1:42" x14ac:dyDescent="0.25">
      <c r="A17" s="4">
        <v>2024</v>
      </c>
      <c r="Q17">
        <v>56.218976133488439</v>
      </c>
      <c r="R17">
        <v>156.93236176529831</v>
      </c>
      <c r="S17">
        <v>280.32396052480289</v>
      </c>
      <c r="T17">
        <v>412.02753157604616</v>
      </c>
      <c r="U17">
        <v>538.21575350353817</v>
      </c>
      <c r="V17">
        <v>645.81884931496722</v>
      </c>
      <c r="W17">
        <v>723.84621231871381</v>
      </c>
      <c r="X17">
        <v>764.85297515961543</v>
      </c>
      <c r="Y17">
        <v>766.01471142310254</v>
      </c>
      <c r="Z17">
        <v>729.45751959396364</v>
      </c>
      <c r="AA17">
        <v>661.7052716466593</v>
      </c>
      <c r="AB17">
        <v>572.34925734233525</v>
      </c>
      <c r="AC17">
        <v>472.25549988410438</v>
      </c>
      <c r="AD17">
        <v>371.73595778422163</v>
      </c>
      <c r="AE17">
        <v>279.08794507986318</v>
      </c>
      <c r="AF17">
        <v>199.76637303657577</v>
      </c>
      <c r="AG17">
        <v>136.25292297983211</v>
      </c>
      <c r="AH17">
        <v>88.498587276249737</v>
      </c>
      <c r="AI17">
        <v>54.700078895351972</v>
      </c>
      <c r="AJ17">
        <v>99.108239992756651</v>
      </c>
      <c r="AK17">
        <v>66.966120562942308</v>
      </c>
      <c r="AL17">
        <v>43.567331353815021</v>
      </c>
      <c r="AM17">
        <v>27.277628686007755</v>
      </c>
      <c r="AN17">
        <v>16.427164931415518</v>
      </c>
      <c r="AO17">
        <v>9.5102697939076961</v>
      </c>
      <c r="AP17" s="5"/>
    </row>
    <row r="18" spans="1:42" x14ac:dyDescent="0.25">
      <c r="A18" s="4">
        <v>2025</v>
      </c>
      <c r="R18">
        <v>85.613895443922772</v>
      </c>
      <c r="S18">
        <v>239.08960144412973</v>
      </c>
      <c r="T18">
        <v>427.47123179626686</v>
      </c>
      <c r="U18">
        <v>629.26185215482576</v>
      </c>
      <c r="V18">
        <v>823.79775331082828</v>
      </c>
      <c r="W18">
        <v>991.44839020278641</v>
      </c>
      <c r="X18">
        <v>1115.4991586688043</v>
      </c>
      <c r="Y18">
        <v>1184.3017449934598</v>
      </c>
      <c r="Z18">
        <v>1192.9120536604873</v>
      </c>
      <c r="AA18">
        <v>1143.6931174985998</v>
      </c>
      <c r="AB18">
        <v>1045.6539785362243</v>
      </c>
      <c r="AC18">
        <v>912.63552475078666</v>
      </c>
      <c r="AD18">
        <v>760.7592942989437</v>
      </c>
      <c r="AE18">
        <v>605.7330248487209</v>
      </c>
      <c r="AF18">
        <v>460.60338284492059</v>
      </c>
      <c r="AG18">
        <v>334.37245087418773</v>
      </c>
      <c r="AH18">
        <v>231.62092952112272</v>
      </c>
      <c r="AI18">
        <v>153.00742842641165</v>
      </c>
      <c r="AJ18">
        <v>96.32669577284581</v>
      </c>
      <c r="AK18">
        <v>156.01502238995269</v>
      </c>
      <c r="AL18">
        <v>105.41727710793059</v>
      </c>
      <c r="AM18">
        <v>68.583179129532624</v>
      </c>
      <c r="AN18">
        <v>42.940121331014922</v>
      </c>
      <c r="AO18">
        <v>25.859449272487808</v>
      </c>
      <c r="AP18" s="5">
        <v>14.970954533542718</v>
      </c>
    </row>
    <row r="19" spans="1:42" x14ac:dyDescent="0.25">
      <c r="A19" s="4">
        <v>2026</v>
      </c>
      <c r="S19">
        <v>111.35940465303052</v>
      </c>
      <c r="T19">
        <v>311.11556576578107</v>
      </c>
      <c r="U19">
        <v>556.73488713260588</v>
      </c>
      <c r="V19">
        <v>820.73261942037072</v>
      </c>
      <c r="W19">
        <v>1076.7294621431126</v>
      </c>
      <c r="X19">
        <v>1299.549387470475</v>
      </c>
      <c r="Y19">
        <v>1467.5074480478829</v>
      </c>
      <c r="Z19">
        <v>1565.0988474897831</v>
      </c>
      <c r="AA19">
        <v>1585.1208701212099</v>
      </c>
      <c r="AB19">
        <v>1529.5684243204366</v>
      </c>
      <c r="AC19">
        <v>1408.9872445936342</v>
      </c>
      <c r="AD19">
        <v>1240.3735882344715</v>
      </c>
      <c r="AE19">
        <v>1044.0855499849313</v>
      </c>
      <c r="AF19">
        <v>840.46896962186054</v>
      </c>
      <c r="AG19">
        <v>646.92906554263789</v>
      </c>
      <c r="AH19">
        <v>475.99841498176232</v>
      </c>
      <c r="AI19">
        <v>334.63619797843944</v>
      </c>
      <c r="AJ19">
        <v>224.65704598613803</v>
      </c>
      <c r="AK19">
        <v>143.93820768394284</v>
      </c>
      <c r="AL19">
        <v>209.67989443375825</v>
      </c>
      <c r="AM19">
        <v>141.67791791381111</v>
      </c>
      <c r="AN19">
        <v>92.173904406900434</v>
      </c>
      <c r="AO19">
        <v>57.710340771901279</v>
      </c>
      <c r="AP19" s="5">
        <v>34.754387817974361</v>
      </c>
    </row>
    <row r="20" spans="1:42" x14ac:dyDescent="0.25">
      <c r="A20" s="4">
        <v>2027</v>
      </c>
      <c r="T20">
        <v>126.38981284586947</v>
      </c>
      <c r="U20">
        <v>353.24608957744624</v>
      </c>
      <c r="V20">
        <v>632.65592601110598</v>
      </c>
      <c r="W20">
        <v>933.94551512503017</v>
      </c>
      <c r="X20">
        <v>1227.7255783748715</v>
      </c>
      <c r="Y20">
        <v>1485.8296516514322</v>
      </c>
      <c r="Z20">
        <v>1683.7363610723162</v>
      </c>
      <c r="AA20">
        <v>1803.4997722806504</v>
      </c>
      <c r="AB20">
        <v>1836.1381272098658</v>
      </c>
      <c r="AC20">
        <v>1782.7571646615756</v>
      </c>
      <c r="AD20">
        <v>1654.0347124585603</v>
      </c>
      <c r="AE20">
        <v>1468.1130677019621</v>
      </c>
      <c r="AF20">
        <v>1247.3488375903823</v>
      </c>
      <c r="AG20">
        <v>1014.6428666245728</v>
      </c>
      <c r="AH20">
        <v>790.13516398944387</v>
      </c>
      <c r="AI20">
        <v>588.89109848661337</v>
      </c>
      <c r="AJ20">
        <v>419.89059728957415</v>
      </c>
      <c r="AK20">
        <v>286.27466736954585</v>
      </c>
      <c r="AL20">
        <v>186.51806949841173</v>
      </c>
      <c r="AM20">
        <v>245.79151819878004</v>
      </c>
      <c r="AN20">
        <v>166.07806214953564</v>
      </c>
      <c r="AO20">
        <v>108.04833703137233</v>
      </c>
      <c r="AP20" s="5">
        <v>67.64936768210643</v>
      </c>
    </row>
    <row r="21" spans="1:42" x14ac:dyDescent="0.25">
      <c r="A21" s="4">
        <v>2028</v>
      </c>
      <c r="U21">
        <v>141.94533841044324</v>
      </c>
      <c r="V21">
        <v>396.87100608863778</v>
      </c>
      <c r="W21">
        <v>711.35616689347501</v>
      </c>
      <c r="X21">
        <v>1051.5146037314266</v>
      </c>
      <c r="Y21">
        <v>1384.9414164470461</v>
      </c>
      <c r="Z21">
        <v>1680.4616633595815</v>
      </c>
      <c r="AA21">
        <v>1910.6643021478251</v>
      </c>
      <c r="AB21">
        <v>2055.0581404807745</v>
      </c>
      <c r="AC21">
        <v>2102.7231759665437</v>
      </c>
      <c r="AD21">
        <v>2053.672632477671</v>
      </c>
      <c r="AE21">
        <v>1918.4954187249398</v>
      </c>
      <c r="AF21">
        <v>1716.2789897980736</v>
      </c>
      <c r="AG21">
        <v>1471.238281317984</v>
      </c>
      <c r="AH21">
        <v>1208.7821713126511</v>
      </c>
      <c r="AI21">
        <v>951.84642941708421</v>
      </c>
      <c r="AJ21">
        <v>718.18988441291208</v>
      </c>
      <c r="AK21">
        <v>519.04385851101051</v>
      </c>
      <c r="AL21">
        <v>359.13307981806918</v>
      </c>
      <c r="AM21">
        <v>237.7686794688376</v>
      </c>
      <c r="AN21">
        <v>284.98546691825925</v>
      </c>
      <c r="AO21">
        <v>192.5608923912819</v>
      </c>
      <c r="AP21" s="5">
        <v>125.27773946098647</v>
      </c>
    </row>
    <row r="22" spans="1:42" x14ac:dyDescent="0.25">
      <c r="A22" s="4">
        <v>2029</v>
      </c>
      <c r="V22">
        <v>130.23943905318248</v>
      </c>
      <c r="W22">
        <v>364.94980522885169</v>
      </c>
      <c r="X22">
        <v>657.23899315778294</v>
      </c>
      <c r="Y22">
        <v>979.13624016301117</v>
      </c>
      <c r="Z22">
        <v>1304.3637617276602</v>
      </c>
      <c r="AA22">
        <v>1607.1887154066931</v>
      </c>
      <c r="AB22">
        <v>1863.7634106549756</v>
      </c>
      <c r="AC22">
        <v>2054.2256163262141</v>
      </c>
      <c r="AD22">
        <v>2164.7861509844056</v>
      </c>
      <c r="AE22">
        <v>2189.2598067316044</v>
      </c>
      <c r="AF22">
        <v>2129.6596780261284</v>
      </c>
      <c r="AG22">
        <v>1995.6782736580244</v>
      </c>
      <c r="AH22">
        <v>1803.1134543635339</v>
      </c>
      <c r="AI22">
        <v>1571.5179042570112</v>
      </c>
      <c r="AJ22">
        <v>1321.5049474975363</v>
      </c>
      <c r="AK22">
        <v>1072.1930505615626</v>
      </c>
      <c r="AL22">
        <v>839.20718160851573</v>
      </c>
      <c r="AM22">
        <v>633.5006082284109</v>
      </c>
      <c r="AN22">
        <v>461.06321991790207</v>
      </c>
      <c r="AO22">
        <v>323.39743089173714</v>
      </c>
      <c r="AP22" s="5">
        <v>218.51534593313994</v>
      </c>
    </row>
    <row r="23" spans="1:42" x14ac:dyDescent="0.25">
      <c r="A23" s="4">
        <v>2030</v>
      </c>
      <c r="W23">
        <v>144.93667351142346</v>
      </c>
      <c r="X23">
        <v>406.13358866596832</v>
      </c>
      <c r="Y23">
        <v>731.40696906248365</v>
      </c>
      <c r="Z23">
        <v>1089.6296129297659</v>
      </c>
      <c r="AA23">
        <v>1451.5583455212561</v>
      </c>
      <c r="AB23">
        <v>1788.5564296773737</v>
      </c>
      <c r="AC23">
        <v>2074.0850153871766</v>
      </c>
      <c r="AD23">
        <v>2286.0404623725217</v>
      </c>
      <c r="AE23">
        <v>2409.0775103780747</v>
      </c>
      <c r="AF23">
        <v>2436.3129643883935</v>
      </c>
      <c r="AG23">
        <v>2369.9870921470597</v>
      </c>
      <c r="AH23">
        <v>2220.8861807589792</v>
      </c>
      <c r="AI23">
        <v>2006.5908448241012</v>
      </c>
      <c r="AJ23">
        <v>1748.860245886395</v>
      </c>
      <c r="AK23">
        <v>1470.6338764325394</v>
      </c>
      <c r="AL23">
        <v>1193.1876798624853</v>
      </c>
      <c r="AM23">
        <v>933.90986765205309</v>
      </c>
      <c r="AN23">
        <v>704.98975956581216</v>
      </c>
      <c r="AO23">
        <v>513.09319096559557</v>
      </c>
      <c r="AP23" s="5">
        <v>359.89212020829484</v>
      </c>
    </row>
    <row r="24" spans="1:42" x14ac:dyDescent="0.25">
      <c r="A24" s="4">
        <v>2031</v>
      </c>
      <c r="X24">
        <v>144.66166319031254</v>
      </c>
      <c r="Y24">
        <v>405.36296984378214</v>
      </c>
      <c r="Z24">
        <v>730.01915974858503</v>
      </c>
      <c r="AA24">
        <v>1087.562093491905</v>
      </c>
      <c r="AB24">
        <v>1448.804083835503</v>
      </c>
      <c r="AC24">
        <v>1785.162730442157</v>
      </c>
      <c r="AD24">
        <v>2070.1495394839849</v>
      </c>
      <c r="AE24">
        <v>2281.7028112701591</v>
      </c>
      <c r="AF24">
        <v>2404.506402433763</v>
      </c>
      <c r="AG24">
        <v>2431.6901784886586</v>
      </c>
      <c r="AH24">
        <v>2365.4901563788417</v>
      </c>
      <c r="AI24">
        <v>2216.6721567516379</v>
      </c>
      <c r="AJ24">
        <v>2002.7834358419307</v>
      </c>
      <c r="AK24">
        <v>1745.5418682380944</v>
      </c>
      <c r="AL24">
        <v>1467.8434198503933</v>
      </c>
      <c r="AM24">
        <v>1190.9236640062175</v>
      </c>
      <c r="AN24">
        <v>932.13781889193444</v>
      </c>
      <c r="AO24">
        <v>703.65207562798662</v>
      </c>
      <c r="AP24" s="5">
        <v>512.1196214763238</v>
      </c>
    </row>
    <row r="25" spans="1:42" x14ac:dyDescent="0.25">
      <c r="A25" s="4">
        <v>2032</v>
      </c>
      <c r="Y25">
        <v>144.37916565629956</v>
      </c>
      <c r="Z25">
        <v>404.57137076469235</v>
      </c>
      <c r="AA25">
        <v>728.59356703892638</v>
      </c>
      <c r="AB25">
        <v>1085.438285409502</v>
      </c>
      <c r="AC25">
        <v>1445.9748368053963</v>
      </c>
      <c r="AD25">
        <v>1781.6766370429796</v>
      </c>
      <c r="AE25">
        <v>2066.1069194349334</v>
      </c>
      <c r="AF25">
        <v>2277.2470667189141</v>
      </c>
      <c r="AG25">
        <v>2399.8108451297362</v>
      </c>
      <c r="AH25">
        <v>2426.9415362861773</v>
      </c>
      <c r="AI25">
        <v>2360.8707906037512</v>
      </c>
      <c r="AJ25">
        <v>2212.3434050686592</v>
      </c>
      <c r="AK25">
        <v>1998.8723693623267</v>
      </c>
      <c r="AL25">
        <v>1742.1331470716239</v>
      </c>
      <c r="AM25">
        <v>1464.9769925103496</v>
      </c>
      <c r="AN25">
        <v>1188.5980098497541</v>
      </c>
      <c r="AO25">
        <v>930.31752573761912</v>
      </c>
      <c r="AP25" s="5">
        <v>702.27797296813742</v>
      </c>
    </row>
    <row r="26" spans="1:42" x14ac:dyDescent="0.25">
      <c r="A26" s="4">
        <v>2033</v>
      </c>
      <c r="Z26">
        <v>144.08918090938451</v>
      </c>
      <c r="AA26">
        <v>403.75879142869894</v>
      </c>
      <c r="AB26">
        <v>727.13019093350761</v>
      </c>
      <c r="AC26">
        <v>1083.2581886825565</v>
      </c>
      <c r="AD26">
        <v>1443.0706044309363</v>
      </c>
      <c r="AE26">
        <v>1778.0981494798409</v>
      </c>
      <c r="AF26">
        <v>2061.9571552400212</v>
      </c>
      <c r="AG26">
        <v>2272.6732287187856</v>
      </c>
      <c r="AH26">
        <v>2394.9908384659934</v>
      </c>
      <c r="AI26">
        <v>2422.0670377809502</v>
      </c>
      <c r="AJ26">
        <v>2356.1289948217877</v>
      </c>
      <c r="AK26">
        <v>2207.8999257100427</v>
      </c>
      <c r="AL26">
        <v>1994.8576453852891</v>
      </c>
      <c r="AM26">
        <v>1738.6340823869828</v>
      </c>
      <c r="AN26">
        <v>1462.0345944124078</v>
      </c>
      <c r="AO26">
        <v>1186.2107173930949</v>
      </c>
      <c r="AP26" s="5">
        <v>928.44898818910679</v>
      </c>
    </row>
    <row r="27" spans="1:42" x14ac:dyDescent="0.25">
      <c r="A27" s="4">
        <v>2034</v>
      </c>
      <c r="AA27">
        <v>143.79170894956738</v>
      </c>
      <c r="AB27">
        <v>402.92523183580192</v>
      </c>
      <c r="AC27">
        <v>725.62903143232882</v>
      </c>
      <c r="AD27">
        <v>1081.0218033110691</v>
      </c>
      <c r="AE27">
        <v>1440.0913867121228</v>
      </c>
      <c r="AF27">
        <v>1774.4272677527415</v>
      </c>
      <c r="AG27">
        <v>2057.7002468992487</v>
      </c>
      <c r="AH27">
        <v>2267.9812972697755</v>
      </c>
      <c r="AI27">
        <v>2390.0463824425351</v>
      </c>
      <c r="AJ27">
        <v>2417.0666829729767</v>
      </c>
      <c r="AK27">
        <v>2351.2647690329522</v>
      </c>
      <c r="AL27">
        <v>2203.3417186757888</v>
      </c>
      <c r="AM27">
        <v>1990.7392639108177</v>
      </c>
      <c r="AN27">
        <v>1735.0446741841713</v>
      </c>
      <c r="AO27">
        <v>1459.0162255565683</v>
      </c>
      <c r="AP27" s="5">
        <v>1183.76178663624</v>
      </c>
    </row>
    <row r="28" spans="1:42" x14ac:dyDescent="0.25">
      <c r="A28" s="4">
        <v>2035</v>
      </c>
      <c r="AB28">
        <v>143.48674977684817</v>
      </c>
      <c r="AC28">
        <v>402.07069198600129</v>
      </c>
      <c r="AD28">
        <v>724.09008853539001</v>
      </c>
      <c r="AE28">
        <v>1078.7291292950397</v>
      </c>
      <c r="AF28">
        <v>1437.037183648956</v>
      </c>
      <c r="AG28">
        <v>1770.6639918616813</v>
      </c>
      <c r="AH28">
        <v>2053.3361944126164</v>
      </c>
      <c r="AI28">
        <v>2263.1712723718824</v>
      </c>
      <c r="AJ28">
        <v>2384.9774770593617</v>
      </c>
      <c r="AK28">
        <v>2411.9404718622577</v>
      </c>
      <c r="AL28">
        <v>2346.2781132372447</v>
      </c>
      <c r="AM28">
        <v>2198.6687839658971</v>
      </c>
      <c r="AN28">
        <v>1986.5172249389132</v>
      </c>
      <c r="AO28">
        <v>1731.3649224631899</v>
      </c>
      <c r="AP28" s="5">
        <v>1455.9218859428313</v>
      </c>
    </row>
    <row r="29" spans="1:42" x14ac:dyDescent="0.25">
      <c r="A29" s="4">
        <v>2036</v>
      </c>
      <c r="AC29">
        <v>168.54380657196117</v>
      </c>
      <c r="AD29">
        <v>472.28420076233004</v>
      </c>
      <c r="AE29">
        <v>850.5377675122063</v>
      </c>
      <c r="AF29">
        <v>1267.1073391389837</v>
      </c>
      <c r="AG29">
        <v>1687.9866433264588</v>
      </c>
      <c r="AH29">
        <v>2079.8746212622395</v>
      </c>
      <c r="AI29">
        <v>2411.9098029365705</v>
      </c>
      <c r="AJ29">
        <v>2658.3883303725952</v>
      </c>
      <c r="AK29">
        <v>2801.4655234516717</v>
      </c>
      <c r="AL29">
        <v>2833.1370595881276</v>
      </c>
      <c r="AM29">
        <v>2756.0080989812118</v>
      </c>
      <c r="AN29">
        <v>2582.6217878436441</v>
      </c>
      <c r="AO29">
        <v>2333.4222528050896</v>
      </c>
      <c r="AP29" s="5">
        <v>2033.7127647740374</v>
      </c>
    </row>
    <row r="30" spans="1:42" x14ac:dyDescent="0.25">
      <c r="A30" s="4">
        <v>2037</v>
      </c>
      <c r="AD30">
        <v>193.80755308449713</v>
      </c>
      <c r="AE30">
        <v>543.07688411638037</v>
      </c>
      <c r="AF30">
        <v>978.02848339675722</v>
      </c>
      <c r="AG30">
        <v>1457.0394361485137</v>
      </c>
      <c r="AH30">
        <v>1941.0061255661606</v>
      </c>
      <c r="AI30">
        <v>2391.6358557932231</v>
      </c>
      <c r="AJ30">
        <v>2773.4412000957645</v>
      </c>
      <c r="AK30">
        <v>3056.8654401306571</v>
      </c>
      <c r="AL30">
        <v>3221.3890809386307</v>
      </c>
      <c r="AM30">
        <v>3257.8079980491393</v>
      </c>
      <c r="AN30">
        <v>3169.1178501806994</v>
      </c>
      <c r="AO30">
        <v>2969.7419289683589</v>
      </c>
      <c r="AP30" s="5">
        <v>2683.1888179527014</v>
      </c>
    </row>
    <row r="31" spans="1:42" x14ac:dyDescent="0.25">
      <c r="A31" s="4">
        <v>2038</v>
      </c>
      <c r="AE31">
        <v>219.27798931445597</v>
      </c>
      <c r="AF31">
        <v>614.44874204815198</v>
      </c>
      <c r="AG31">
        <v>1106.5622361890426</v>
      </c>
      <c r="AH31">
        <v>1648.5254203236293</v>
      </c>
      <c r="AI31">
        <v>2196.0956303680609</v>
      </c>
      <c r="AJ31">
        <v>2705.9476954546317</v>
      </c>
      <c r="AK31">
        <v>3137.9303858901976</v>
      </c>
      <c r="AL31">
        <v>3458.6026016460669</v>
      </c>
      <c r="AM31">
        <v>3644.7481495202383</v>
      </c>
      <c r="AN31">
        <v>3685.9532872452905</v>
      </c>
      <c r="AO31">
        <v>3585.6073668357062</v>
      </c>
      <c r="AP31" s="5">
        <v>3360.0292073400401</v>
      </c>
    </row>
    <row r="32" spans="1:42" x14ac:dyDescent="0.25">
      <c r="A32" s="4">
        <v>2039</v>
      </c>
      <c r="AF32">
        <v>244.95511526183779</v>
      </c>
      <c r="AG32">
        <v>686.39977455764517</v>
      </c>
      <c r="AH32">
        <v>1236.1390258890626</v>
      </c>
      <c r="AI32">
        <v>1841.5652916643314</v>
      </c>
      <c r="AJ32">
        <v>2453.2551577321606</v>
      </c>
      <c r="AK32">
        <v>3022.8101402464654</v>
      </c>
      <c r="AL32">
        <v>3505.3773603198706</v>
      </c>
      <c r="AM32">
        <v>3863.5998149188263</v>
      </c>
      <c r="AN32">
        <v>4071.5427291964957</v>
      </c>
      <c r="AO32">
        <v>4117.572927176584</v>
      </c>
      <c r="AP32" s="5">
        <v>4005.476648946234</v>
      </c>
    </row>
    <row r="33" spans="1:42" x14ac:dyDescent="0.25">
      <c r="A33" s="4">
        <v>2040</v>
      </c>
      <c r="AG33">
        <v>270.83893092664255</v>
      </c>
      <c r="AH33">
        <v>758.92998164485971</v>
      </c>
      <c r="AI33">
        <v>1366.7588524968173</v>
      </c>
      <c r="AJ33">
        <v>2036.1590501706189</v>
      </c>
      <c r="AK33">
        <v>2712.4847076584588</v>
      </c>
      <c r="AL33">
        <v>3342.2231901687242</v>
      </c>
      <c r="AM33">
        <v>3875.7821233847831</v>
      </c>
      <c r="AN33">
        <v>4271.8570799489335</v>
      </c>
      <c r="AO33">
        <v>4501.7728199674011</v>
      </c>
      <c r="AP33" s="5">
        <v>4552.6669178430166</v>
      </c>
    </row>
    <row r="34" spans="1:42" x14ac:dyDescent="0.25">
      <c r="A34" s="4">
        <v>2041</v>
      </c>
      <c r="AH34">
        <v>303.02900368865181</v>
      </c>
      <c r="AI34">
        <v>849.13123612047775</v>
      </c>
      <c r="AJ34">
        <v>1529.2025113883424</v>
      </c>
      <c r="AK34">
        <v>2278.163062502837</v>
      </c>
      <c r="AL34">
        <v>3034.8721864696672</v>
      </c>
      <c r="AM34">
        <v>3739.4571007823579</v>
      </c>
      <c r="AN34">
        <v>4336.4312188992053</v>
      </c>
      <c r="AO34">
        <v>4779.5809502285201</v>
      </c>
      <c r="AP34" s="5">
        <v>5036.822910945777</v>
      </c>
    </row>
    <row r="35" spans="1:42" x14ac:dyDescent="0.25">
      <c r="A35" s="4">
        <v>2042</v>
      </c>
      <c r="AI35">
        <v>335.48218676845926</v>
      </c>
      <c r="AJ35">
        <v>940.06976388237672</v>
      </c>
      <c r="AK35">
        <v>1692.9739275369336</v>
      </c>
      <c r="AL35">
        <v>2522.1451304009406</v>
      </c>
      <c r="AM35">
        <v>3359.8947469916652</v>
      </c>
      <c r="AN35">
        <v>4139.9378614803163</v>
      </c>
      <c r="AO35">
        <v>4800.8454978852624</v>
      </c>
      <c r="AP35" s="5">
        <v>5291.4547766095002</v>
      </c>
    </row>
    <row r="36" spans="1:42" x14ac:dyDescent="0.25">
      <c r="A36" s="4">
        <v>2043</v>
      </c>
      <c r="AJ36">
        <v>368.19848016606477</v>
      </c>
      <c r="AK36">
        <v>1031.7455649305566</v>
      </c>
      <c r="AL36">
        <v>1858.0731009425908</v>
      </c>
      <c r="AM36">
        <v>2768.1052538649296</v>
      </c>
      <c r="AN36">
        <v>3687.5523892244528</v>
      </c>
      <c r="AO36">
        <v>4543.6654722625999</v>
      </c>
      <c r="AP36" s="5">
        <v>5269.0249603429529</v>
      </c>
    </row>
    <row r="37" spans="1:42" x14ac:dyDescent="0.25">
      <c r="A37" s="4">
        <v>2044</v>
      </c>
      <c r="AK37">
        <v>401.17788388146846</v>
      </c>
      <c r="AL37">
        <v>1124.1586392650174</v>
      </c>
      <c r="AM37">
        <v>2024.500031605314</v>
      </c>
      <c r="AN37">
        <v>3016.0434328948045</v>
      </c>
      <c r="AO37">
        <v>4017.8451131680295</v>
      </c>
      <c r="AP37" s="5">
        <v>4950.6399331292077</v>
      </c>
    </row>
    <row r="38" spans="1:42" x14ac:dyDescent="0.25">
      <c r="A38" s="4">
        <v>2045</v>
      </c>
      <c r="AL38">
        <v>434.42039791467022</v>
      </c>
      <c r="AM38">
        <v>1217.3089868857592</v>
      </c>
      <c r="AN38">
        <v>2192.2547195251027</v>
      </c>
      <c r="AO38">
        <v>3265.9596674905638</v>
      </c>
      <c r="AP38" s="5">
        <v>4350.7729188223957</v>
      </c>
    </row>
    <row r="39" spans="1:42" x14ac:dyDescent="0.25">
      <c r="A39" s="4">
        <v>2046</v>
      </c>
      <c r="AM39">
        <v>457.38215818868866</v>
      </c>
      <c r="AN39">
        <v>1281.6511707943735</v>
      </c>
      <c r="AO39">
        <v>2308.1287152466584</v>
      </c>
      <c r="AP39" s="5">
        <v>3438.5855002311837</v>
      </c>
    </row>
    <row r="40" spans="1:42" x14ac:dyDescent="0.25">
      <c r="A40" s="4">
        <v>2047</v>
      </c>
      <c r="AN40">
        <v>480.52941500535485</v>
      </c>
      <c r="AO40">
        <v>1346.5131429299797</v>
      </c>
      <c r="AP40" s="5">
        <v>2424.9387988522708</v>
      </c>
    </row>
    <row r="41" spans="1:42" x14ac:dyDescent="0.25">
      <c r="A41" s="4">
        <v>2048</v>
      </c>
      <c r="AO41">
        <v>503.86216836466861</v>
      </c>
      <c r="AP41" s="5">
        <v>1411.8949032925782</v>
      </c>
    </row>
    <row r="42" spans="1:42" x14ac:dyDescent="0.25">
      <c r="A42" s="4">
        <v>2049</v>
      </c>
      <c r="AP42" s="5">
        <v>527.38041826663004</v>
      </c>
    </row>
    <row r="43" spans="1:42" ht="15.75" thickBot="1" x14ac:dyDescent="0.3">
      <c r="A43" s="6">
        <v>2050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8"/>
    </row>
    <row r="44" spans="1:42" x14ac:dyDescent="0.25">
      <c r="A44" t="s">
        <v>1</v>
      </c>
      <c r="C44">
        <f>SUM(C3:C43)</f>
        <v>0.21261967245332394</v>
      </c>
      <c r="D44">
        <f t="shared" ref="D44:AO44" si="0">SUM(D3:D43)</f>
        <v>1.1099460668318866</v>
      </c>
      <c r="E44">
        <f t="shared" si="0"/>
        <v>3.9575035515427364</v>
      </c>
      <c r="F44">
        <f t="shared" si="0"/>
        <v>8.5936938105067835</v>
      </c>
      <c r="G44">
        <f t="shared" si="0"/>
        <v>16.193071649498556</v>
      </c>
      <c r="H44">
        <f t="shared" si="0"/>
        <v>29.856487021412804</v>
      </c>
      <c r="I44">
        <f t="shared" si="0"/>
        <v>50.465017455749944</v>
      </c>
      <c r="J44">
        <f t="shared" si="0"/>
        <v>79.279587263883528</v>
      </c>
      <c r="K44">
        <f t="shared" si="0"/>
        <v>121.23116326719267</v>
      </c>
      <c r="L44">
        <f t="shared" si="0"/>
        <v>191.17297178029784</v>
      </c>
      <c r="M44">
        <f t="shared" si="0"/>
        <v>297.72132356720192</v>
      </c>
      <c r="N44">
        <f t="shared" si="0"/>
        <v>434.94425449124236</v>
      </c>
      <c r="O44">
        <f t="shared" si="0"/>
        <v>602.59439127700398</v>
      </c>
      <c r="P44">
        <f t="shared" si="0"/>
        <v>811.62699793704451</v>
      </c>
      <c r="Q44">
        <f t="shared" si="0"/>
        <v>1086.9007390468119</v>
      </c>
      <c r="R44">
        <f t="shared" si="0"/>
        <v>1471.1356770620118</v>
      </c>
      <c r="S44">
        <f t="shared" si="0"/>
        <v>2014.6966727036231</v>
      </c>
      <c r="T44">
        <f t="shared" si="0"/>
        <v>2758.6410490695607</v>
      </c>
      <c r="U44">
        <f t="shared" si="0"/>
        <v>3733.1732701153073</v>
      </c>
      <c r="V44">
        <f t="shared" si="0"/>
        <v>4930.2552142098866</v>
      </c>
      <c r="W44">
        <f t="shared" si="0"/>
        <v>6334.7372758590827</v>
      </c>
      <c r="X44">
        <f t="shared" si="0"/>
        <v>7916.197943954312</v>
      </c>
      <c r="Y44">
        <f t="shared" si="0"/>
        <v>9627.0385056284067</v>
      </c>
      <c r="Z44">
        <f t="shared" si="0"/>
        <v>11419.847073459352</v>
      </c>
      <c r="AA44">
        <f t="shared" si="0"/>
        <v>13244.142081165903</v>
      </c>
      <c r="AB44">
        <f t="shared" si="0"/>
        <v>15049.506995017686</v>
      </c>
      <c r="AC44">
        <f t="shared" si="0"/>
        <v>16826.853803756585</v>
      </c>
      <c r="AD44">
        <f t="shared" si="0"/>
        <v>18595.684099710939</v>
      </c>
      <c r="AE44">
        <f t="shared" si="0"/>
        <v>20399.503323587862</v>
      </c>
      <c r="AF44">
        <f t="shared" si="0"/>
        <v>22265.076394200434</v>
      </c>
      <c r="AG44">
        <f t="shared" si="0"/>
        <v>24237.981344394313</v>
      </c>
      <c r="AH44">
        <f t="shared" si="0"/>
        <v>26401.375392922455</v>
      </c>
      <c r="AI44">
        <f t="shared" si="0"/>
        <v>28816.127803440722</v>
      </c>
      <c r="AJ44">
        <f t="shared" si="0"/>
        <v>31537.326322679757</v>
      </c>
      <c r="AK44">
        <f t="shared" si="0"/>
        <v>34609.169967276248</v>
      </c>
      <c r="AL44">
        <f t="shared" si="0"/>
        <v>38050.098165454227</v>
      </c>
      <c r="AM44">
        <f t="shared" si="0"/>
        <v>41850.459285156481</v>
      </c>
      <c r="AN44">
        <f t="shared" si="0"/>
        <v>45994.262390624805</v>
      </c>
      <c r="AO44">
        <f t="shared" si="0"/>
        <v>50315.259401226162</v>
      </c>
      <c r="AP44">
        <f>SUM(AP3:AP43)</f>
        <v>54940.179648197205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28873-FC10-47E8-BD22-88686235AFC3}">
  <dimension ref="A1:AP28"/>
  <sheetViews>
    <sheetView topLeftCell="A34" zoomScale="110" zoomScaleNormal="110" workbookViewId="0">
      <selection activeCell="D31" sqref="D31"/>
    </sheetView>
  </sheetViews>
  <sheetFormatPr defaultRowHeight="15" x14ac:dyDescent="0.25"/>
  <sheetData>
    <row r="1" spans="1:42" x14ac:dyDescent="0.25">
      <c r="A1" s="15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5">
      <c r="A2" s="16"/>
      <c r="B2" s="14" t="s">
        <v>0</v>
      </c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2023</v>
      </c>
      <c r="P2" s="14">
        <v>2024</v>
      </c>
      <c r="Q2" s="14">
        <v>2025</v>
      </c>
      <c r="R2" s="14">
        <v>2026</v>
      </c>
      <c r="S2" s="14">
        <v>2027</v>
      </c>
      <c r="T2" s="14">
        <v>2028</v>
      </c>
      <c r="U2" s="14">
        <v>2029</v>
      </c>
      <c r="V2" s="14">
        <v>2030</v>
      </c>
      <c r="W2" s="14">
        <v>2031</v>
      </c>
      <c r="X2" s="14">
        <v>2032</v>
      </c>
      <c r="Y2" s="14">
        <v>2033</v>
      </c>
      <c r="Z2" s="14">
        <v>2034</v>
      </c>
      <c r="AA2" s="14">
        <v>2035</v>
      </c>
      <c r="AB2" s="14">
        <v>2036</v>
      </c>
      <c r="AC2" s="14">
        <v>2037</v>
      </c>
      <c r="AD2" s="14">
        <v>2038</v>
      </c>
      <c r="AE2" s="14">
        <v>2039</v>
      </c>
      <c r="AF2" s="14">
        <v>2040</v>
      </c>
      <c r="AG2" s="14">
        <v>2041</v>
      </c>
      <c r="AH2" s="14">
        <v>2042</v>
      </c>
      <c r="AI2" s="14">
        <v>2043</v>
      </c>
      <c r="AJ2" s="14">
        <v>2044</v>
      </c>
      <c r="AK2" s="14">
        <v>2045</v>
      </c>
      <c r="AL2" s="14">
        <v>2046</v>
      </c>
      <c r="AM2" s="14">
        <v>2047</v>
      </c>
      <c r="AN2" s="14">
        <v>2048</v>
      </c>
      <c r="AO2" s="14">
        <v>2049</v>
      </c>
      <c r="AP2" s="14">
        <v>2050</v>
      </c>
    </row>
    <row r="3" spans="1:42" x14ac:dyDescent="0.25">
      <c r="A3" s="16">
        <v>1</v>
      </c>
      <c r="C3">
        <v>0.212619672453324</v>
      </c>
      <c r="D3">
        <v>0.52171609785580342</v>
      </c>
      <c r="E3">
        <v>1.4819765742992299</v>
      </c>
      <c r="F3">
        <v>0.48190134915731236</v>
      </c>
      <c r="G3">
        <v>2.1767847612530216</v>
      </c>
      <c r="H3">
        <v>4.5008729549556206</v>
      </c>
      <c r="I3">
        <v>3.5967028783555697</v>
      </c>
      <c r="J3">
        <v>5.2572969080819938</v>
      </c>
      <c r="K3">
        <v>9.9639419760133272</v>
      </c>
      <c r="L3">
        <v>22.178801386341547</v>
      </c>
      <c r="M3">
        <v>21.307866520912636</v>
      </c>
      <c r="N3">
        <v>13.315902204733041</v>
      </c>
      <c r="O3">
        <v>21.693554032530368</v>
      </c>
      <c r="P3">
        <v>35.331557958825847</v>
      </c>
      <c r="Q3">
        <v>56.218976133488439</v>
      </c>
      <c r="R3">
        <v>85.6138954439228</v>
      </c>
      <c r="S3">
        <v>111.35940465303052</v>
      </c>
      <c r="T3">
        <v>126.38981284586947</v>
      </c>
      <c r="U3">
        <v>141.94533841044324</v>
      </c>
      <c r="V3">
        <v>130.23943905318248</v>
      </c>
      <c r="W3">
        <v>144.93667351142346</v>
      </c>
      <c r="X3">
        <v>144.66166319031254</v>
      </c>
      <c r="Y3">
        <v>144.37916565629956</v>
      </c>
      <c r="Z3">
        <v>144.08918090938451</v>
      </c>
      <c r="AA3">
        <v>143.79170894956738</v>
      </c>
      <c r="AB3">
        <v>143.48674977684817</v>
      </c>
      <c r="AC3">
        <v>168.54380657196117</v>
      </c>
      <c r="AD3">
        <v>193.80755308449713</v>
      </c>
      <c r="AE3">
        <v>219.27798931445597</v>
      </c>
      <c r="AF3">
        <v>244.95511526183779</v>
      </c>
      <c r="AG3">
        <v>270.83893092664255</v>
      </c>
      <c r="AH3">
        <v>303.02900368865181</v>
      </c>
      <c r="AI3">
        <v>335.48218676845926</v>
      </c>
      <c r="AJ3">
        <v>368.19848016606477</v>
      </c>
      <c r="AK3">
        <v>401.17788388146846</v>
      </c>
      <c r="AL3">
        <v>434.42039791467022</v>
      </c>
      <c r="AM3">
        <v>457.38215818868866</v>
      </c>
      <c r="AN3">
        <v>480.52941500535485</v>
      </c>
      <c r="AO3">
        <v>503.86216836466861</v>
      </c>
      <c r="AP3">
        <v>527.38041826663004</v>
      </c>
    </row>
    <row r="4" spans="1:42" x14ac:dyDescent="0.25">
      <c r="A4" s="16">
        <v>2</v>
      </c>
      <c r="D4">
        <v>0.58822996897608315</v>
      </c>
      <c r="E4">
        <v>1.4446484198505156</v>
      </c>
      <c r="F4">
        <v>4.107071928271063</v>
      </c>
      <c r="G4">
        <v>1.3365722643972557</v>
      </c>
      <c r="H4">
        <v>6.0419172088394042</v>
      </c>
      <c r="I4">
        <v>12.501551194033908</v>
      </c>
      <c r="J4">
        <v>9.996859988740324</v>
      </c>
      <c r="K4">
        <v>14.621722228632393</v>
      </c>
      <c r="L4">
        <v>27.728746528734693</v>
      </c>
      <c r="M4">
        <v>61.757126466831643</v>
      </c>
      <c r="N4">
        <v>59.364483820218055</v>
      </c>
      <c r="O4">
        <v>37.117914294320329</v>
      </c>
      <c r="P4">
        <v>60.50052419517332</v>
      </c>
      <c r="Q4">
        <v>98.581756881757329</v>
      </c>
      <c r="R4">
        <v>156.93236176529831</v>
      </c>
      <c r="S4">
        <v>239.08960144412973</v>
      </c>
      <c r="T4">
        <v>311.11556576578107</v>
      </c>
      <c r="U4">
        <v>353.24608957744624</v>
      </c>
      <c r="V4">
        <v>396.87100608863778</v>
      </c>
      <c r="W4">
        <v>364.94980522885169</v>
      </c>
      <c r="X4">
        <v>406.13358866596832</v>
      </c>
      <c r="Y4">
        <v>405.36296984378214</v>
      </c>
      <c r="Z4">
        <v>404.57137076469235</v>
      </c>
      <c r="AA4">
        <v>403.75879142869894</v>
      </c>
      <c r="AB4">
        <v>402.92523183580192</v>
      </c>
      <c r="AC4">
        <v>402.07069198600129</v>
      </c>
      <c r="AD4">
        <v>472.28420076233004</v>
      </c>
      <c r="AE4">
        <v>543.07688411638037</v>
      </c>
      <c r="AF4">
        <v>614.44874204815198</v>
      </c>
      <c r="AG4">
        <v>686.39977455764517</v>
      </c>
      <c r="AH4">
        <v>758.92998164485971</v>
      </c>
      <c r="AI4">
        <v>849.13123612047775</v>
      </c>
      <c r="AJ4">
        <v>940.06976388237672</v>
      </c>
      <c r="AK4">
        <v>1031.7455649305566</v>
      </c>
      <c r="AL4">
        <v>1124.1586392650174</v>
      </c>
      <c r="AM4">
        <v>1217.3089868857592</v>
      </c>
      <c r="AN4">
        <v>1281.6511707943735</v>
      </c>
      <c r="AO4">
        <v>1346.5131429299797</v>
      </c>
      <c r="AP4">
        <v>1411.8949032925782</v>
      </c>
    </row>
    <row r="5" spans="1:42" x14ac:dyDescent="0.25">
      <c r="A5" s="16">
        <v>3</v>
      </c>
      <c r="E5">
        <v>1.0308785573929864</v>
      </c>
      <c r="F5">
        <v>2.5365414396614976</v>
      </c>
      <c r="G5">
        <v>7.2241433438828642</v>
      </c>
      <c r="H5">
        <v>2.3549338410692817</v>
      </c>
      <c r="I5">
        <v>10.662378947686149</v>
      </c>
      <c r="J5">
        <v>22.095296427245877</v>
      </c>
      <c r="K5">
        <v>17.693838728361868</v>
      </c>
      <c r="L5">
        <v>25.914789757719898</v>
      </c>
      <c r="M5">
        <v>49.208524666027976</v>
      </c>
      <c r="N5">
        <v>109.73123669170127</v>
      </c>
      <c r="O5">
        <v>105.60314957995055</v>
      </c>
      <c r="P5">
        <v>66.10224919816423</v>
      </c>
      <c r="Q5">
        <v>107.85774158705931</v>
      </c>
      <c r="R5">
        <v>175.9246335814432</v>
      </c>
      <c r="S5">
        <v>280.32396052480289</v>
      </c>
      <c r="T5">
        <v>427.47123179626686</v>
      </c>
      <c r="U5">
        <v>556.73488713260588</v>
      </c>
      <c r="V5">
        <v>632.65592601110598</v>
      </c>
      <c r="W5">
        <v>711.35616689347501</v>
      </c>
      <c r="X5">
        <v>657.23899315778294</v>
      </c>
      <c r="Y5">
        <v>731.40696906248365</v>
      </c>
      <c r="Z5">
        <v>730.01915974858503</v>
      </c>
      <c r="AA5">
        <v>728.59356703892638</v>
      </c>
      <c r="AB5">
        <v>727.13019093350761</v>
      </c>
      <c r="AC5">
        <v>725.62903143232882</v>
      </c>
      <c r="AD5">
        <v>724.09008853539001</v>
      </c>
      <c r="AE5">
        <v>850.5377675122063</v>
      </c>
      <c r="AF5">
        <v>978.02848339675722</v>
      </c>
      <c r="AG5">
        <v>1106.5622361890426</v>
      </c>
      <c r="AH5">
        <v>1236.1390258890626</v>
      </c>
      <c r="AI5">
        <v>1366.7588524968173</v>
      </c>
      <c r="AJ5">
        <v>1529.2025113883424</v>
      </c>
      <c r="AK5">
        <v>1692.9739275369336</v>
      </c>
      <c r="AL5">
        <v>1858.0731009425908</v>
      </c>
      <c r="AM5">
        <v>2024.500031605314</v>
      </c>
      <c r="AN5">
        <v>2192.2547195251027</v>
      </c>
      <c r="AO5">
        <v>2308.1287152466584</v>
      </c>
      <c r="AP5">
        <v>2424.9387988522708</v>
      </c>
    </row>
    <row r="6" spans="1:42" x14ac:dyDescent="0.25">
      <c r="A6" s="16">
        <v>4</v>
      </c>
      <c r="F6">
        <v>1.468179093416911</v>
      </c>
      <c r="G6">
        <v>3.6238279725575135</v>
      </c>
      <c r="H6">
        <v>10.351216264387478</v>
      </c>
      <c r="I6">
        <v>3.3837144020229246</v>
      </c>
      <c r="J6">
        <v>15.360819413985407</v>
      </c>
      <c r="K6">
        <v>31.911342897688208</v>
      </c>
      <c r="L6">
        <v>25.61509732593327</v>
      </c>
      <c r="M6">
        <v>37.600857652760645</v>
      </c>
      <c r="N6">
        <v>71.551269700035334</v>
      </c>
      <c r="O6">
        <v>159.87780497574136</v>
      </c>
      <c r="P6">
        <v>154.16029737603014</v>
      </c>
      <c r="Q6">
        <v>96.673893763420622</v>
      </c>
      <c r="R6">
        <v>158.01693037103567</v>
      </c>
      <c r="S6">
        <v>258.16810783309359</v>
      </c>
      <c r="T6">
        <v>412.02753157604616</v>
      </c>
      <c r="U6">
        <v>629.26185215482576</v>
      </c>
      <c r="V6">
        <v>820.73261942037072</v>
      </c>
      <c r="W6">
        <v>933.94551512503017</v>
      </c>
      <c r="X6">
        <v>1051.5146037314266</v>
      </c>
      <c r="Y6">
        <v>979.13624016301117</v>
      </c>
      <c r="Z6">
        <v>1089.6296129297659</v>
      </c>
      <c r="AA6">
        <v>1087.562093491905</v>
      </c>
      <c r="AB6">
        <v>1085.438285409502</v>
      </c>
      <c r="AC6">
        <v>1083.2581886825565</v>
      </c>
      <c r="AD6">
        <v>1081.0218033110691</v>
      </c>
      <c r="AE6">
        <v>1078.7291292950397</v>
      </c>
      <c r="AF6">
        <v>1267.1073391389837</v>
      </c>
      <c r="AG6">
        <v>1457.0394361485137</v>
      </c>
      <c r="AH6">
        <v>1648.5254203236293</v>
      </c>
      <c r="AI6">
        <v>1841.5652916643314</v>
      </c>
      <c r="AJ6">
        <v>2036.1590501706189</v>
      </c>
      <c r="AK6">
        <v>2278.163062502837</v>
      </c>
      <c r="AL6">
        <v>2522.1451304009406</v>
      </c>
      <c r="AM6">
        <v>2768.1052538649296</v>
      </c>
      <c r="AN6">
        <v>3016.0434328948045</v>
      </c>
      <c r="AO6">
        <v>3265.9596674905638</v>
      </c>
      <c r="AP6">
        <v>3438.5855002311837</v>
      </c>
    </row>
    <row r="7" spans="1:42" x14ac:dyDescent="0.25">
      <c r="A7" s="16">
        <v>5</v>
      </c>
      <c r="G7">
        <v>1.8317433074078986</v>
      </c>
      <c r="H7">
        <v>4.5417709693618438</v>
      </c>
      <c r="I7">
        <v>13.029038742136603</v>
      </c>
      <c r="J7">
        <v>4.276385773701568</v>
      </c>
      <c r="K7">
        <v>19.487922401708033</v>
      </c>
      <c r="L7">
        <v>40.632766874857872</v>
      </c>
      <c r="M7">
        <v>32.728455949633158</v>
      </c>
      <c r="N7">
        <v>48.20020304741346</v>
      </c>
      <c r="O7">
        <v>92.00648762101892</v>
      </c>
      <c r="P7">
        <v>206.19219742302883</v>
      </c>
      <c r="Q7">
        <v>199.37775742998588</v>
      </c>
      <c r="R7">
        <v>125.36449952022916</v>
      </c>
      <c r="S7">
        <v>205.43519934694532</v>
      </c>
      <c r="T7">
        <v>336.455577372839</v>
      </c>
      <c r="U7">
        <v>538.21575350353817</v>
      </c>
      <c r="V7">
        <v>823.79775331082828</v>
      </c>
      <c r="W7">
        <v>1076.7294621431126</v>
      </c>
      <c r="X7">
        <v>1227.7255783748715</v>
      </c>
      <c r="Y7">
        <v>1384.9414164470461</v>
      </c>
      <c r="Z7">
        <v>1304.3637617276602</v>
      </c>
      <c r="AA7">
        <v>1451.5583455212561</v>
      </c>
      <c r="AB7">
        <v>1448.804083835503</v>
      </c>
      <c r="AC7">
        <v>1445.9748368053963</v>
      </c>
      <c r="AD7">
        <v>1443.0706044309363</v>
      </c>
      <c r="AE7">
        <v>1440.0913867121228</v>
      </c>
      <c r="AF7">
        <v>1437.037183648956</v>
      </c>
      <c r="AG7">
        <v>1687.9866433264588</v>
      </c>
      <c r="AH7">
        <v>1941.0061255661606</v>
      </c>
      <c r="AI7">
        <v>2196.0956303680609</v>
      </c>
      <c r="AJ7">
        <v>2453.2551577321606</v>
      </c>
      <c r="AK7">
        <v>2712.4847076584588</v>
      </c>
      <c r="AL7">
        <v>3034.8721864696672</v>
      </c>
      <c r="AM7">
        <v>3359.8947469916652</v>
      </c>
      <c r="AN7">
        <v>3687.5523892244528</v>
      </c>
      <c r="AO7">
        <v>4017.8451131680295</v>
      </c>
      <c r="AP7">
        <v>4350.7729188223957</v>
      </c>
    </row>
    <row r="8" spans="1:42" x14ac:dyDescent="0.25">
      <c r="A8" s="16">
        <v>6</v>
      </c>
      <c r="H8">
        <v>2.0657757827991721</v>
      </c>
      <c r="I8">
        <v>5.1535577589698525</v>
      </c>
      <c r="J8">
        <v>14.869993625534045</v>
      </c>
      <c r="K8">
        <v>4.9074418449851525</v>
      </c>
      <c r="L8">
        <v>22.480009206169729</v>
      </c>
      <c r="M8">
        <v>47.102221229021843</v>
      </c>
      <c r="N8">
        <v>38.116573939017819</v>
      </c>
      <c r="O8">
        <v>56.384162503367129</v>
      </c>
      <c r="P8">
        <v>108.08114039502156</v>
      </c>
      <c r="Q8">
        <v>243.18475460296327</v>
      </c>
      <c r="R8">
        <v>236.04164288028392</v>
      </c>
      <c r="S8">
        <v>148.9548735483703</v>
      </c>
      <c r="T8">
        <v>244.93368819162362</v>
      </c>
      <c r="U8">
        <v>402.46185347268494</v>
      </c>
      <c r="V8">
        <v>645.81884931496722</v>
      </c>
      <c r="W8">
        <v>991.44839020278641</v>
      </c>
      <c r="X8">
        <v>1299.549387470475</v>
      </c>
      <c r="Y8">
        <v>1485.8296516514322</v>
      </c>
      <c r="Z8">
        <v>1680.4616633595815</v>
      </c>
      <c r="AA8">
        <v>1607.1887154066931</v>
      </c>
      <c r="AB8">
        <v>1788.5564296773737</v>
      </c>
      <c r="AC8">
        <v>1785.162730442157</v>
      </c>
      <c r="AD8">
        <v>1781.6766370429796</v>
      </c>
      <c r="AE8">
        <v>1778.0981494798409</v>
      </c>
      <c r="AF8">
        <v>1774.4272677527415</v>
      </c>
      <c r="AG8">
        <v>1770.6639918616813</v>
      </c>
      <c r="AH8">
        <v>2079.8746212622395</v>
      </c>
      <c r="AI8">
        <v>2391.6358557932231</v>
      </c>
      <c r="AJ8">
        <v>2705.9476954546317</v>
      </c>
      <c r="AK8">
        <v>3022.8101402464654</v>
      </c>
      <c r="AL8">
        <v>3342.2231901687242</v>
      </c>
      <c r="AM8">
        <v>3739.4571007823579</v>
      </c>
      <c r="AN8">
        <v>4139.9378614803163</v>
      </c>
      <c r="AO8">
        <v>4543.6654722625999</v>
      </c>
      <c r="AP8">
        <v>4950.6399331292077</v>
      </c>
    </row>
    <row r="9" spans="1:42" x14ac:dyDescent="0.25">
      <c r="A9" s="16">
        <v>7</v>
      </c>
      <c r="I9">
        <v>2.1380735325449334</v>
      </c>
      <c r="J9">
        <v>5.3761007139214474</v>
      </c>
      <c r="K9">
        <v>15.627992591112848</v>
      </c>
      <c r="L9">
        <v>5.194027928716257</v>
      </c>
      <c r="M9">
        <v>23.951841306811581</v>
      </c>
      <c r="N9">
        <v>50.503882956084304</v>
      </c>
      <c r="O9">
        <v>41.114595285644597</v>
      </c>
      <c r="P9">
        <v>61.165318097484175</v>
      </c>
      <c r="Q9">
        <v>117.87989288873288</v>
      </c>
      <c r="R9">
        <v>266.59473514204177</v>
      </c>
      <c r="S9">
        <v>260.02810005289882</v>
      </c>
      <c r="T9">
        <v>164.85441794236746</v>
      </c>
      <c r="U9">
        <v>272.27806958082732</v>
      </c>
      <c r="V9">
        <v>449.27988756109806</v>
      </c>
      <c r="W9">
        <v>723.84621231871381</v>
      </c>
      <c r="X9">
        <v>1115.4991586688043</v>
      </c>
      <c r="Y9">
        <v>1467.5074480478829</v>
      </c>
      <c r="Z9">
        <v>1683.7363610723162</v>
      </c>
      <c r="AA9">
        <v>1910.6643021478251</v>
      </c>
      <c r="AB9">
        <v>1863.7634106549756</v>
      </c>
      <c r="AC9">
        <v>2074.0850153871766</v>
      </c>
      <c r="AD9">
        <v>2070.1495394839849</v>
      </c>
      <c r="AE9">
        <v>2066.1069194349334</v>
      </c>
      <c r="AF9">
        <v>2061.9571552400212</v>
      </c>
      <c r="AG9">
        <v>2057.7002468992487</v>
      </c>
      <c r="AH9">
        <v>2053.3361944126164</v>
      </c>
      <c r="AI9">
        <v>2411.9098029365705</v>
      </c>
      <c r="AJ9">
        <v>2773.4412000957645</v>
      </c>
      <c r="AK9">
        <v>3137.9303858901976</v>
      </c>
      <c r="AL9">
        <v>3505.3773603198706</v>
      </c>
      <c r="AM9">
        <v>3875.7821233847831</v>
      </c>
      <c r="AN9">
        <v>4336.4312188992053</v>
      </c>
      <c r="AO9">
        <v>4800.8454978852624</v>
      </c>
      <c r="AP9">
        <v>5269.0249603429529</v>
      </c>
    </row>
    <row r="10" spans="1:42" x14ac:dyDescent="0.25">
      <c r="A10" s="16">
        <v>8</v>
      </c>
      <c r="J10">
        <v>2.0468344126728515</v>
      </c>
      <c r="K10">
        <v>5.1971651806266967</v>
      </c>
      <c r="L10">
        <v>15.247815413052445</v>
      </c>
      <c r="M10">
        <v>5.1120675336814374</v>
      </c>
      <c r="N10">
        <v>23.769310932024794</v>
      </c>
      <c r="O10">
        <v>50.512522761107704</v>
      </c>
      <c r="P10">
        <v>41.427690304268388</v>
      </c>
      <c r="Q10">
        <v>62.066283377438587</v>
      </c>
      <c r="R10">
        <v>120.41818688523529</v>
      </c>
      <c r="S10">
        <v>274.07009478327308</v>
      </c>
      <c r="T10">
        <v>268.93854347628081</v>
      </c>
      <c r="U10">
        <v>171.48628001375786</v>
      </c>
      <c r="V10">
        <v>284.78595826683602</v>
      </c>
      <c r="W10">
        <v>472.37650429511189</v>
      </c>
      <c r="X10">
        <v>764.85297515961543</v>
      </c>
      <c r="Y10">
        <v>1184.3017449934598</v>
      </c>
      <c r="Z10">
        <v>1565.0988474897831</v>
      </c>
      <c r="AA10">
        <v>1803.4997722806504</v>
      </c>
      <c r="AB10">
        <v>2055.0581404807745</v>
      </c>
      <c r="AC10">
        <v>2054.2256163262141</v>
      </c>
      <c r="AD10">
        <v>2286.0404623725217</v>
      </c>
      <c r="AE10">
        <v>2281.7028112701591</v>
      </c>
      <c r="AF10">
        <v>2277.2470667189141</v>
      </c>
      <c r="AG10">
        <v>2272.6732287187856</v>
      </c>
      <c r="AH10">
        <v>2267.9812972697755</v>
      </c>
      <c r="AI10">
        <v>2263.1712723718824</v>
      </c>
      <c r="AJ10">
        <v>2658.3883303725952</v>
      </c>
      <c r="AK10">
        <v>3056.8654401306571</v>
      </c>
      <c r="AL10">
        <v>3458.6026016460669</v>
      </c>
      <c r="AM10">
        <v>3863.5998149188263</v>
      </c>
      <c r="AN10">
        <v>4271.8570799489335</v>
      </c>
      <c r="AO10">
        <v>4779.5809502285201</v>
      </c>
      <c r="AP10">
        <v>5291.4547766095002</v>
      </c>
    </row>
    <row r="11" spans="1:42" x14ac:dyDescent="0.25">
      <c r="A11" s="16">
        <v>9</v>
      </c>
      <c r="K11">
        <v>1.8197954180641465</v>
      </c>
      <c r="L11">
        <v>4.6754161415065729</v>
      </c>
      <c r="M11">
        <v>13.870537337789695</v>
      </c>
      <c r="N11">
        <v>4.6995020702728523</v>
      </c>
      <c r="O11">
        <v>22.069738122301036</v>
      </c>
      <c r="P11">
        <v>47.345339089361218</v>
      </c>
      <c r="Q11">
        <v>39.179052099795875</v>
      </c>
      <c r="R11">
        <v>59.197775905373476</v>
      </c>
      <c r="S11">
        <v>115.78237650536964</v>
      </c>
      <c r="T11">
        <v>265.54546454615627</v>
      </c>
      <c r="U11">
        <v>262.47880055011626</v>
      </c>
      <c r="V11">
        <v>168.53174174267085</v>
      </c>
      <c r="W11">
        <v>281.73357413946781</v>
      </c>
      <c r="X11">
        <v>470.2634752414919</v>
      </c>
      <c r="Y11">
        <v>766.01471142310254</v>
      </c>
      <c r="Z11">
        <v>1192.9120536604873</v>
      </c>
      <c r="AA11">
        <v>1585.1208701212099</v>
      </c>
      <c r="AB11">
        <v>1836.1381272098658</v>
      </c>
      <c r="AC11">
        <v>2102.7231759665437</v>
      </c>
      <c r="AD11">
        <v>2164.7861509844056</v>
      </c>
      <c r="AE11">
        <v>2409.0775103780747</v>
      </c>
      <c r="AF11">
        <v>2404.506402433763</v>
      </c>
      <c r="AG11">
        <v>2399.8108451297362</v>
      </c>
      <c r="AH11">
        <v>2394.9908384659934</v>
      </c>
      <c r="AI11">
        <v>2390.0463824425351</v>
      </c>
      <c r="AJ11">
        <v>2384.9774770593617</v>
      </c>
      <c r="AK11">
        <v>2801.4655234516717</v>
      </c>
      <c r="AL11">
        <v>3221.3890809386307</v>
      </c>
      <c r="AM11">
        <v>3644.7481495202383</v>
      </c>
      <c r="AN11">
        <v>4071.5427291964957</v>
      </c>
      <c r="AO11">
        <v>4501.7728199674011</v>
      </c>
      <c r="AP11">
        <v>5036.822910945777</v>
      </c>
    </row>
    <row r="12" spans="1:42" x14ac:dyDescent="0.25">
      <c r="A12" s="16">
        <v>10</v>
      </c>
      <c r="L12">
        <v>1.5055012172655569</v>
      </c>
      <c r="M12">
        <v>3.9221182647885531</v>
      </c>
      <c r="N12">
        <v>11.789690713817986</v>
      </c>
      <c r="O12">
        <v>4.0444528919783247</v>
      </c>
      <c r="P12">
        <v>19.218315605491082</v>
      </c>
      <c r="Q12">
        <v>41.690443033674541</v>
      </c>
      <c r="R12">
        <v>34.86608769154099</v>
      </c>
      <c r="S12">
        <v>53.212060843515623</v>
      </c>
      <c r="T12">
        <v>105.07106158084108</v>
      </c>
      <c r="U12">
        <v>243.1700637843004</v>
      </c>
      <c r="V12">
        <v>242.4395860072662</v>
      </c>
      <c r="W12">
        <v>156.94538955482201</v>
      </c>
      <c r="X12">
        <v>264.41953598595757</v>
      </c>
      <c r="Y12">
        <v>444.65689623344008</v>
      </c>
      <c r="Z12">
        <v>729.45751959396364</v>
      </c>
      <c r="AA12">
        <v>1143.6931174985998</v>
      </c>
      <c r="AB12">
        <v>1529.5684243204366</v>
      </c>
      <c r="AC12">
        <v>1782.7571646615756</v>
      </c>
      <c r="AD12">
        <v>2053.672632477671</v>
      </c>
      <c r="AE12">
        <v>2189.2598067316044</v>
      </c>
      <c r="AF12">
        <v>2436.3129643883935</v>
      </c>
      <c r="AG12">
        <v>2431.6901784886586</v>
      </c>
      <c r="AH12">
        <v>2426.9415362861773</v>
      </c>
      <c r="AI12">
        <v>2422.0670377809502</v>
      </c>
      <c r="AJ12">
        <v>2417.0666829729767</v>
      </c>
      <c r="AK12">
        <v>2411.9404718622577</v>
      </c>
      <c r="AL12">
        <v>2833.1370595881276</v>
      </c>
      <c r="AM12">
        <v>3257.8079980491393</v>
      </c>
      <c r="AN12">
        <v>3685.9532872452905</v>
      </c>
      <c r="AO12">
        <v>4117.572927176584</v>
      </c>
      <c r="AP12">
        <v>4552.6669178430166</v>
      </c>
    </row>
    <row r="13" spans="1:42" x14ac:dyDescent="0.25">
      <c r="A13" s="16">
        <v>11</v>
      </c>
      <c r="M13">
        <v>1.159706638942732</v>
      </c>
      <c r="N13">
        <v>3.0704908380766502</v>
      </c>
      <c r="O13">
        <v>9.3717895017092818</v>
      </c>
      <c r="P13">
        <v>3.2617660483092714</v>
      </c>
      <c r="Q13">
        <v>15.712523110049062</v>
      </c>
      <c r="R13">
        <v>34.529641474485111</v>
      </c>
      <c r="S13">
        <v>29.234249277806317</v>
      </c>
      <c r="T13">
        <v>45.139772860181225</v>
      </c>
      <c r="U13">
        <v>90.123494770318445</v>
      </c>
      <c r="V13">
        <v>210.78124080438201</v>
      </c>
      <c r="W13">
        <v>212.26025543864714</v>
      </c>
      <c r="X13">
        <v>138.7226111978305</v>
      </c>
      <c r="Y13">
        <v>235.84619023199099</v>
      </c>
      <c r="Z13">
        <v>400.04788659840904</v>
      </c>
      <c r="AA13">
        <v>661.7052716466593</v>
      </c>
      <c r="AB13">
        <v>1045.6539785362243</v>
      </c>
      <c r="AC13">
        <v>1408.9872445936342</v>
      </c>
      <c r="AD13">
        <v>1654.0347124585603</v>
      </c>
      <c r="AE13">
        <v>1918.4954187249398</v>
      </c>
      <c r="AF13">
        <v>2129.6596780261284</v>
      </c>
      <c r="AG13">
        <v>2369.9870921470597</v>
      </c>
      <c r="AH13">
        <v>2365.4901563788417</v>
      </c>
      <c r="AI13">
        <v>2360.8707906037512</v>
      </c>
      <c r="AJ13">
        <v>2356.1289948217877</v>
      </c>
      <c r="AK13">
        <v>2351.2647690329522</v>
      </c>
      <c r="AL13">
        <v>2346.2781132372447</v>
      </c>
      <c r="AM13">
        <v>2756.0080989812118</v>
      </c>
      <c r="AN13">
        <v>3169.1178501806994</v>
      </c>
      <c r="AO13">
        <v>3585.6073668357062</v>
      </c>
      <c r="AP13">
        <v>4005.476648946234</v>
      </c>
    </row>
    <row r="14" spans="1:42" x14ac:dyDescent="0.25">
      <c r="A14" s="16">
        <v>12</v>
      </c>
      <c r="N14">
        <v>0.83170757784676796</v>
      </c>
      <c r="O14">
        <v>2.2432434671547541</v>
      </c>
      <c r="P14">
        <v>6.9677658967392393</v>
      </c>
      <c r="Q14">
        <v>2.4655484846559044</v>
      </c>
      <c r="R14">
        <v>12.0645754007138</v>
      </c>
      <c r="S14">
        <v>26.909475417302321</v>
      </c>
      <c r="T14">
        <v>23.105625625909401</v>
      </c>
      <c r="U14">
        <v>36.156412420139027</v>
      </c>
      <c r="V14">
        <v>73.10918653537648</v>
      </c>
      <c r="W14">
        <v>173.06143380522596</v>
      </c>
      <c r="X14">
        <v>176.28489752565946</v>
      </c>
      <c r="Y14">
        <v>116.47463304241487</v>
      </c>
      <c r="Z14">
        <v>200.08979671344935</v>
      </c>
      <c r="AA14">
        <v>342.77409129319676</v>
      </c>
      <c r="AB14">
        <v>572.34925734233525</v>
      </c>
      <c r="AC14">
        <v>912.63552475078666</v>
      </c>
      <c r="AD14">
        <v>1240.3735882344715</v>
      </c>
      <c r="AE14">
        <v>1468.1130677019621</v>
      </c>
      <c r="AF14">
        <v>1716.2789897980736</v>
      </c>
      <c r="AG14">
        <v>1995.6782736580244</v>
      </c>
      <c r="AH14">
        <v>2220.8861807589792</v>
      </c>
      <c r="AI14">
        <v>2216.6721567516379</v>
      </c>
      <c r="AJ14">
        <v>2212.3434050686592</v>
      </c>
      <c r="AK14">
        <v>2207.8999257100427</v>
      </c>
      <c r="AL14">
        <v>2203.3417186757888</v>
      </c>
      <c r="AM14">
        <v>2198.6687839658971</v>
      </c>
      <c r="AN14">
        <v>2582.6217878436441</v>
      </c>
      <c r="AO14">
        <v>2969.7419289683589</v>
      </c>
      <c r="AP14">
        <v>3360.0292073400401</v>
      </c>
    </row>
    <row r="15" spans="1:42" x14ac:dyDescent="0.25">
      <c r="A15" s="16">
        <v>13</v>
      </c>
      <c r="O15">
        <v>0.55497624017952962</v>
      </c>
      <c r="P15">
        <v>1.5286141949578973</v>
      </c>
      <c r="Q15">
        <v>4.8431732900912499</v>
      </c>
      <c r="R15">
        <v>1.7462133842170435</v>
      </c>
      <c r="S15">
        <v>8.6977632853313178</v>
      </c>
      <c r="T15">
        <v>19.729064927725382</v>
      </c>
      <c r="U15">
        <v>17.212571741582916</v>
      </c>
      <c r="V15">
        <v>27.345512056399858</v>
      </c>
      <c r="W15">
        <v>56.093720734005508</v>
      </c>
      <c r="X15">
        <v>134.60902404604292</v>
      </c>
      <c r="Y15">
        <v>138.9089081626021</v>
      </c>
      <c r="Z15">
        <v>92.921244865738103</v>
      </c>
      <c r="AA15">
        <v>161.51822807031701</v>
      </c>
      <c r="AB15">
        <v>279.81901388346142</v>
      </c>
      <c r="AC15">
        <v>472.25549988410438</v>
      </c>
      <c r="AD15">
        <v>760.7592942989437</v>
      </c>
      <c r="AE15">
        <v>1044.0855499849313</v>
      </c>
      <c r="AF15">
        <v>1247.3488375903823</v>
      </c>
      <c r="AG15">
        <v>1471.238281317984</v>
      </c>
      <c r="AH15">
        <v>1803.1134543635339</v>
      </c>
      <c r="AI15">
        <v>2006.5908448241012</v>
      </c>
      <c r="AJ15">
        <v>2002.7834358419307</v>
      </c>
      <c r="AK15">
        <v>1998.8723693623267</v>
      </c>
      <c r="AL15">
        <v>1994.8576453852891</v>
      </c>
      <c r="AM15">
        <v>1990.7392639108177</v>
      </c>
      <c r="AN15">
        <v>1986.5172249389132</v>
      </c>
      <c r="AO15">
        <v>2333.4222528050896</v>
      </c>
      <c r="AP15">
        <v>2683.1888179527014</v>
      </c>
    </row>
    <row r="16" spans="1:42" x14ac:dyDescent="0.25">
      <c r="A16" s="16">
        <v>14</v>
      </c>
      <c r="P16">
        <v>0.34422215418929397</v>
      </c>
      <c r="Q16">
        <v>0.97072339661899265</v>
      </c>
      <c r="R16">
        <v>3.1448253296483992</v>
      </c>
      <c r="S16">
        <v>1.157998127061636</v>
      </c>
      <c r="T16">
        <v>5.8840091534246675</v>
      </c>
      <c r="U16">
        <v>13.601028373515712</v>
      </c>
      <c r="V16">
        <v>12.080507156786837</v>
      </c>
      <c r="W16">
        <v>19.521008234493568</v>
      </c>
      <c r="X16">
        <v>40.694486650695858</v>
      </c>
      <c r="Y16">
        <v>99.163702744722244</v>
      </c>
      <c r="Z16">
        <v>103.8340719130655</v>
      </c>
      <c r="AA16">
        <v>70.428797440585313</v>
      </c>
      <c r="AB16">
        <v>124.04955912777335</v>
      </c>
      <c r="AC16">
        <v>217.63044165535382</v>
      </c>
      <c r="AD16">
        <v>371.73595778422163</v>
      </c>
      <c r="AE16">
        <v>605.7330248487209</v>
      </c>
      <c r="AF16">
        <v>840.46896962186054</v>
      </c>
      <c r="AG16">
        <v>1014.6428666245728</v>
      </c>
      <c r="AH16">
        <v>1208.7821713126511</v>
      </c>
      <c r="AI16">
        <v>1571.5179042570112</v>
      </c>
      <c r="AJ16">
        <v>1748.860245886395</v>
      </c>
      <c r="AK16">
        <v>1745.5418682380944</v>
      </c>
      <c r="AL16">
        <v>1742.1331470716239</v>
      </c>
      <c r="AM16">
        <v>1738.6340823869828</v>
      </c>
      <c r="AN16">
        <v>1735.0446741841713</v>
      </c>
      <c r="AO16">
        <v>1731.3649224631899</v>
      </c>
      <c r="AP16">
        <v>2033.7127647740374</v>
      </c>
    </row>
    <row r="17" spans="1:42" x14ac:dyDescent="0.25">
      <c r="A17" s="16">
        <v>15</v>
      </c>
      <c r="Q17">
        <v>0.19821896707983433</v>
      </c>
      <c r="R17">
        <v>0.57384239710438711</v>
      </c>
      <c r="S17">
        <v>1.905707786346897</v>
      </c>
      <c r="T17">
        <v>0.71836641439604076</v>
      </c>
      <c r="U17">
        <v>3.7320356104739543</v>
      </c>
      <c r="V17">
        <v>8.809904271280212</v>
      </c>
      <c r="W17">
        <v>7.9824860936222874</v>
      </c>
      <c r="X17">
        <v>13.145178271779232</v>
      </c>
      <c r="Y17">
        <v>27.899560604649359</v>
      </c>
      <c r="Z17">
        <v>69.155195561403318</v>
      </c>
      <c r="AA17">
        <v>73.596874707788658</v>
      </c>
      <c r="AB17">
        <v>50.696364645308783</v>
      </c>
      <c r="AC17">
        <v>90.616925515124905</v>
      </c>
      <c r="AD17">
        <v>161.22080876491407</v>
      </c>
      <c r="AE17">
        <v>279.08794507986318</v>
      </c>
      <c r="AF17">
        <v>460.60338284492059</v>
      </c>
      <c r="AG17">
        <v>646.92906554263789</v>
      </c>
      <c r="AH17">
        <v>790.13516398944387</v>
      </c>
      <c r="AI17">
        <v>951.84642941708421</v>
      </c>
      <c r="AJ17">
        <v>1321.5049474975363</v>
      </c>
      <c r="AK17">
        <v>1470.6338764325394</v>
      </c>
      <c r="AL17">
        <v>1467.8434198503933</v>
      </c>
      <c r="AM17">
        <v>1464.9769925103496</v>
      </c>
      <c r="AN17">
        <v>1462.0345944124078</v>
      </c>
      <c r="AO17">
        <v>1459.0162255565683</v>
      </c>
      <c r="AP17">
        <v>1455.9218859428313</v>
      </c>
    </row>
    <row r="18" spans="1:42" x14ac:dyDescent="0.25">
      <c r="A18" s="16">
        <v>16</v>
      </c>
      <c r="R18">
        <v>0.10582988943861048</v>
      </c>
      <c r="S18">
        <v>0.31538767524444367</v>
      </c>
      <c r="T18">
        <v>1.0764730870806305</v>
      </c>
      <c r="U18">
        <v>0.41642994240384701</v>
      </c>
      <c r="V18">
        <v>2.217121164306997</v>
      </c>
      <c r="W18">
        <v>5.356756722965704</v>
      </c>
      <c r="X18">
        <v>4.9617256309894247</v>
      </c>
      <c r="Y18">
        <v>8.3432649961096121</v>
      </c>
      <c r="Z18">
        <v>18.062784887202216</v>
      </c>
      <c r="AA18">
        <v>45.624902395385455</v>
      </c>
      <c r="AB18">
        <v>49.433941749507383</v>
      </c>
      <c r="AC18">
        <v>34.638196336506276</v>
      </c>
      <c r="AD18">
        <v>62.928480242734729</v>
      </c>
      <c r="AE18">
        <v>113.70687049136819</v>
      </c>
      <c r="AF18">
        <v>199.76637303657577</v>
      </c>
      <c r="AG18">
        <v>334.37245087418773</v>
      </c>
      <c r="AH18">
        <v>475.99841498176232</v>
      </c>
      <c r="AI18">
        <v>588.89109848661337</v>
      </c>
      <c r="AJ18">
        <v>718.18988441291208</v>
      </c>
      <c r="AK18">
        <v>1072.1930505615626</v>
      </c>
      <c r="AL18">
        <v>1193.1876798624853</v>
      </c>
      <c r="AM18">
        <v>1190.9236640062175</v>
      </c>
      <c r="AN18">
        <v>1188.5980098497541</v>
      </c>
      <c r="AO18">
        <v>1186.2107173930949</v>
      </c>
      <c r="AP18">
        <v>1183.76178663624</v>
      </c>
    </row>
    <row r="19" spans="1:42" x14ac:dyDescent="0.25">
      <c r="A19" s="16">
        <v>17</v>
      </c>
      <c r="S19">
        <v>5.2311599100402673E-2</v>
      </c>
      <c r="T19">
        <v>0.16093883065378636</v>
      </c>
      <c r="U19">
        <v>0.56608723489870039</v>
      </c>
      <c r="V19">
        <v>0.22530820064112483</v>
      </c>
      <c r="W19">
        <v>1.2323069231502519</v>
      </c>
      <c r="X19">
        <v>3.0542884431480339</v>
      </c>
      <c r="Y19">
        <v>2.8983101336484305</v>
      </c>
      <c r="Z19">
        <v>4.9867226938904894</v>
      </c>
      <c r="AA19">
        <v>11.033894424594498</v>
      </c>
      <c r="AB19">
        <v>28.453842459281297</v>
      </c>
      <c r="AC19">
        <v>31.442610619332036</v>
      </c>
      <c r="AD19">
        <v>22.448631916673204</v>
      </c>
      <c r="AE19">
        <v>41.517890630823437</v>
      </c>
      <c r="AF19">
        <v>76.306894583468761</v>
      </c>
      <c r="AG19">
        <v>136.25292297983211</v>
      </c>
      <c r="AH19">
        <v>231.62092952112272</v>
      </c>
      <c r="AI19">
        <v>334.63619797843944</v>
      </c>
      <c r="AJ19">
        <v>419.89059728957415</v>
      </c>
      <c r="AK19">
        <v>519.04385851101051</v>
      </c>
      <c r="AL19">
        <v>839.20718160851573</v>
      </c>
      <c r="AM19">
        <v>933.90986765205309</v>
      </c>
      <c r="AN19">
        <v>932.13781889193444</v>
      </c>
      <c r="AO19">
        <v>930.31752573761912</v>
      </c>
      <c r="AP19">
        <v>928.44898818910679</v>
      </c>
    </row>
    <row r="20" spans="1:42" x14ac:dyDescent="0.25">
      <c r="A20" s="16">
        <v>18</v>
      </c>
      <c r="T20">
        <v>2.3903076117683546E-2</v>
      </c>
      <c r="U20">
        <v>7.6141026206683407E-2</v>
      </c>
      <c r="V20">
        <v>0.27676462835583981</v>
      </c>
      <c r="W20">
        <v>0.11363155096374725</v>
      </c>
      <c r="X20">
        <v>0.64005036304068519</v>
      </c>
      <c r="Y20">
        <v>1.631195744947646</v>
      </c>
      <c r="Z20">
        <v>1.5893295476241951</v>
      </c>
      <c r="AA20">
        <v>2.8039543762027521</v>
      </c>
      <c r="AB20">
        <v>6.3536415185307726</v>
      </c>
      <c r="AC20">
        <v>16.759440754902975</v>
      </c>
      <c r="AD20">
        <v>18.922599508462127</v>
      </c>
      <c r="AE20">
        <v>13.78937036659417</v>
      </c>
      <c r="AF20">
        <v>26.00510363524878</v>
      </c>
      <c r="AG20">
        <v>48.692024147638278</v>
      </c>
      <c r="AH20">
        <v>88.498587276249737</v>
      </c>
      <c r="AI20">
        <v>153.00742842641165</v>
      </c>
      <c r="AJ20">
        <v>224.65704598613803</v>
      </c>
      <c r="AK20">
        <v>286.27466736954585</v>
      </c>
      <c r="AL20">
        <v>359.13307981806918</v>
      </c>
      <c r="AM20">
        <v>633.5006082284109</v>
      </c>
      <c r="AN20">
        <v>704.98975956581216</v>
      </c>
      <c r="AO20">
        <v>703.65207562798662</v>
      </c>
      <c r="AP20">
        <v>702.27797296813742</v>
      </c>
    </row>
    <row r="21" spans="1:42" x14ac:dyDescent="0.25">
      <c r="A21" s="16">
        <v>19</v>
      </c>
      <c r="U21">
        <v>1.0080815222366564E-2</v>
      </c>
      <c r="V21">
        <v>3.3348421332580959E-2</v>
      </c>
      <c r="W21">
        <v>0.12562518283736429</v>
      </c>
      <c r="X21">
        <v>5.3349784691703851E-2</v>
      </c>
      <c r="Y21">
        <v>0.31026401760737693</v>
      </c>
      <c r="Z21">
        <v>0.81503425403525664</v>
      </c>
      <c r="AA21">
        <v>0.81724825196480289</v>
      </c>
      <c r="AB21">
        <v>1.4816438622192536</v>
      </c>
      <c r="AC21">
        <v>3.4453416813057443</v>
      </c>
      <c r="AD21">
        <v>9.3142470221864997</v>
      </c>
      <c r="AE21">
        <v>10.765265187750668</v>
      </c>
      <c r="AF21">
        <v>8.0214635378486747</v>
      </c>
      <c r="AG21">
        <v>15.451568959542463</v>
      </c>
      <c r="AH21">
        <v>29.521881932761588</v>
      </c>
      <c r="AI21">
        <v>54.700078895351972</v>
      </c>
      <c r="AJ21">
        <v>96.32669577284581</v>
      </c>
      <c r="AK21">
        <v>143.93820768394284</v>
      </c>
      <c r="AL21">
        <v>186.51806949841173</v>
      </c>
      <c r="AM21">
        <v>237.7686794688376</v>
      </c>
      <c r="AN21">
        <v>461.06321991790207</v>
      </c>
      <c r="AO21">
        <v>513.09319096559557</v>
      </c>
      <c r="AP21">
        <v>512.1196214763238</v>
      </c>
    </row>
    <row r="22" spans="1:42" x14ac:dyDescent="0.25">
      <c r="A22" s="16">
        <v>20</v>
      </c>
      <c r="V22">
        <v>0.22355419406103974</v>
      </c>
      <c r="W22">
        <v>0.57130516260043496</v>
      </c>
      <c r="X22">
        <v>1.6890761329056336</v>
      </c>
      <c r="Y22">
        <v>0.57130516260043496</v>
      </c>
      <c r="Z22">
        <v>2.682650328732477</v>
      </c>
      <c r="AA22">
        <v>5.7627303357956912</v>
      </c>
      <c r="AB22">
        <v>4.7815758174166847</v>
      </c>
      <c r="AC22">
        <v>7.2530916295359553</v>
      </c>
      <c r="AD22">
        <v>14.257789710115201</v>
      </c>
      <c r="AE22">
        <v>32.899725559316352</v>
      </c>
      <c r="AF22">
        <v>32.74964268641741</v>
      </c>
      <c r="AG22">
        <v>21.19507261839107</v>
      </c>
      <c r="AH22">
        <v>35.742416814147518</v>
      </c>
      <c r="AI22">
        <v>60.228451922083671</v>
      </c>
      <c r="AJ22">
        <v>99.108239992756651</v>
      </c>
      <c r="AK22">
        <v>156.01502238995269</v>
      </c>
      <c r="AL22">
        <v>209.67989443375825</v>
      </c>
      <c r="AM22">
        <v>245.79151819878004</v>
      </c>
      <c r="AN22">
        <v>284.98546691825925</v>
      </c>
      <c r="AO22">
        <v>323.39743089173714</v>
      </c>
      <c r="AP22">
        <v>359.89212020829484</v>
      </c>
    </row>
    <row r="23" spans="1:42" x14ac:dyDescent="0.25">
      <c r="A23" s="16">
        <v>21</v>
      </c>
      <c r="W23">
        <v>0.15105259777529212</v>
      </c>
      <c r="X23">
        <v>0.38602330542574653</v>
      </c>
      <c r="Y23">
        <v>1.1412862943022071</v>
      </c>
      <c r="Z23">
        <v>0.38602330542574648</v>
      </c>
      <c r="AA23">
        <v>1.8126311733035052</v>
      </c>
      <c r="AB23">
        <v>3.8938002982075299</v>
      </c>
      <c r="AC23">
        <v>3.2308472301937483</v>
      </c>
      <c r="AD23">
        <v>4.9008176167094764</v>
      </c>
      <c r="AE23">
        <v>9.6337990136686305</v>
      </c>
      <c r="AF23">
        <v>22.229907305930489</v>
      </c>
      <c r="AG23">
        <v>22.128498303392274</v>
      </c>
      <c r="AH23">
        <v>14.321228874685165</v>
      </c>
      <c r="AI23">
        <v>24.150676005971558</v>
      </c>
      <c r="AJ23">
        <v>40.695564496235647</v>
      </c>
      <c r="AK23">
        <v>66.966120562942308</v>
      </c>
      <c r="AL23">
        <v>105.41727710793059</v>
      </c>
      <c r="AM23">
        <v>141.67791791381111</v>
      </c>
      <c r="AN23">
        <v>166.07806214953564</v>
      </c>
      <c r="AO23">
        <v>192.5608923912819</v>
      </c>
      <c r="AP23">
        <v>218.51534593313994</v>
      </c>
    </row>
    <row r="24" spans="1:42" x14ac:dyDescent="0.25">
      <c r="A24" s="16">
        <v>22</v>
      </c>
      <c r="X24">
        <v>9.827295539608219E-2</v>
      </c>
      <c r="Y24">
        <v>0.25114199712332119</v>
      </c>
      <c r="Z24">
        <v>0.74250677410373211</v>
      </c>
      <c r="AA24">
        <v>0.25114199712332114</v>
      </c>
      <c r="AB24">
        <v>1.1792754647529864</v>
      </c>
      <c r="AC24">
        <v>2.5332584057656744</v>
      </c>
      <c r="AD24">
        <v>2.1019493237495359</v>
      </c>
      <c r="AE24">
        <v>3.188411441739555</v>
      </c>
      <c r="AF24">
        <v>6.2676307108167979</v>
      </c>
      <c r="AG24">
        <v>14.462503269123429</v>
      </c>
      <c r="AH24">
        <v>14.396527823947542</v>
      </c>
      <c r="AI24">
        <v>9.3172147129351011</v>
      </c>
      <c r="AJ24">
        <v>15.712131673834008</v>
      </c>
      <c r="AK24">
        <v>26.476031881996001</v>
      </c>
      <c r="AL24">
        <v>43.567331353815021</v>
      </c>
      <c r="AM24">
        <v>68.583179129532624</v>
      </c>
      <c r="AN24">
        <v>92.173904406900434</v>
      </c>
      <c r="AO24">
        <v>108.04833703137233</v>
      </c>
      <c r="AP24">
        <v>125.27773946098647</v>
      </c>
    </row>
    <row r="25" spans="1:42" x14ac:dyDescent="0.25">
      <c r="A25" s="16">
        <v>23</v>
      </c>
      <c r="Y25">
        <v>6.1528973748726019E-2</v>
      </c>
      <c r="Z25">
        <v>0.15724071069118875</v>
      </c>
      <c r="AA25">
        <v>0.46488557943481879</v>
      </c>
      <c r="AB25">
        <v>0.15724071069118872</v>
      </c>
      <c r="AC25">
        <v>0.73834768498471226</v>
      </c>
      <c r="AD25">
        <v>1.5860802121893818</v>
      </c>
      <c r="AE25">
        <v>1.3160363829588624</v>
      </c>
      <c r="AF25">
        <v>1.9962733705142215</v>
      </c>
      <c r="AG25">
        <v>3.9241812146409707</v>
      </c>
      <c r="AH25">
        <v>9.0550139700208465</v>
      </c>
      <c r="AI25">
        <v>9.0137065582519966</v>
      </c>
      <c r="AJ25">
        <v>5.8335343347808015</v>
      </c>
      <c r="AK25">
        <v>9.837409828568159</v>
      </c>
      <c r="AL25">
        <v>16.576718020456617</v>
      </c>
      <c r="AM25">
        <v>27.277628686007755</v>
      </c>
      <c r="AN25">
        <v>42.940121331014922</v>
      </c>
      <c r="AO25">
        <v>57.710340771901279</v>
      </c>
      <c r="AP25">
        <v>67.64936768210643</v>
      </c>
    </row>
    <row r="26" spans="1:42" x14ac:dyDescent="0.25">
      <c r="A26" s="16">
        <v>24</v>
      </c>
      <c r="Z26">
        <v>3.7054049362785245E-2</v>
      </c>
      <c r="AA26">
        <v>9.4693681704895644E-2</v>
      </c>
      <c r="AB26">
        <v>0.27996392851882185</v>
      </c>
      <c r="AC26">
        <v>9.469368170489563E-2</v>
      </c>
      <c r="AD26">
        <v>0.44464859235342291</v>
      </c>
      <c r="AE26">
        <v>0.95517105024068627</v>
      </c>
      <c r="AF26">
        <v>0.79254494470401782</v>
      </c>
      <c r="AG26">
        <v>1.2021980459925876</v>
      </c>
      <c r="AH26">
        <v>2.3632249260265255</v>
      </c>
      <c r="AI26">
        <v>5.4531209312232285</v>
      </c>
      <c r="AJ26">
        <v>5.4282447341817734</v>
      </c>
      <c r="AK26">
        <v>3.5130777588330244</v>
      </c>
      <c r="AL26">
        <v>5.9242962653389091</v>
      </c>
      <c r="AM26">
        <v>9.9828501985325104</v>
      </c>
      <c r="AN26">
        <v>16.427164931415518</v>
      </c>
      <c r="AO26">
        <v>25.859449272487808</v>
      </c>
      <c r="AP26">
        <v>34.754387817974361</v>
      </c>
    </row>
    <row r="27" spans="1:42" ht="15.75" thickBot="1" x14ac:dyDescent="0.3">
      <c r="A27" s="17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>
        <v>2.1451906513882894E-2</v>
      </c>
      <c r="AB27" s="7">
        <v>5.4821538868811845E-2</v>
      </c>
      <c r="AC27" s="7">
        <v>0.16208107143822631</v>
      </c>
      <c r="AD27" s="7">
        <v>5.4821538868811838E-2</v>
      </c>
      <c r="AE27" s="7">
        <v>0.2574228781665947</v>
      </c>
      <c r="AF27" s="7">
        <v>0.55298247902453679</v>
      </c>
      <c r="AG27" s="7">
        <v>0.45883244488027308</v>
      </c>
      <c r="AH27" s="7">
        <v>0.69599518911708924</v>
      </c>
      <c r="AI27" s="7">
        <v>1.3681549265520867</v>
      </c>
      <c r="AJ27" s="7">
        <v>3.1570055752930992</v>
      </c>
      <c r="AK27" s="7">
        <v>3.142603860432478</v>
      </c>
      <c r="AL27" s="7">
        <v>2.033845610789744</v>
      </c>
      <c r="AM27" s="7">
        <v>3.4297857273390062</v>
      </c>
      <c r="AN27" s="7">
        <v>5.7794268881202679</v>
      </c>
      <c r="AO27" s="7">
        <v>9.5102697939076961</v>
      </c>
      <c r="AP27" s="7">
        <v>14.970954533542718</v>
      </c>
    </row>
    <row r="28" spans="1:42" x14ac:dyDescent="0.25">
      <c r="B28" t="s">
        <v>7</v>
      </c>
      <c r="C28">
        <f t="shared" ref="C28:AP28" si="0">SUM(C3:C27)</f>
        <v>0.212619672453324</v>
      </c>
      <c r="D28">
        <f>SUM(D3:D27)</f>
        <v>1.1099460668318866</v>
      </c>
      <c r="E28">
        <f t="shared" si="0"/>
        <v>3.9575035515427319</v>
      </c>
      <c r="F28">
        <f t="shared" si="0"/>
        <v>8.5936938105067835</v>
      </c>
      <c r="G28">
        <f t="shared" si="0"/>
        <v>16.193071649498552</v>
      </c>
      <c r="H28">
        <f t="shared" si="0"/>
        <v>29.856487021412804</v>
      </c>
      <c r="I28">
        <f t="shared" si="0"/>
        <v>50.465017455749944</v>
      </c>
      <c r="J28">
        <f t="shared" si="0"/>
        <v>79.279587263883514</v>
      </c>
      <c r="K28">
        <f t="shared" si="0"/>
        <v>121.23116326719267</v>
      </c>
      <c r="L28">
        <f t="shared" si="0"/>
        <v>191.17297178029784</v>
      </c>
      <c r="M28">
        <f t="shared" si="0"/>
        <v>297.72132356720186</v>
      </c>
      <c r="N28">
        <f t="shared" si="0"/>
        <v>434.9442544912423</v>
      </c>
      <c r="O28">
        <f t="shared" si="0"/>
        <v>602.59439127700387</v>
      </c>
      <c r="P28">
        <f t="shared" si="0"/>
        <v>811.62699793704439</v>
      </c>
      <c r="Q28">
        <f t="shared" si="0"/>
        <v>1086.9007390468116</v>
      </c>
      <c r="R28">
        <f t="shared" si="0"/>
        <v>1471.1356770620121</v>
      </c>
      <c r="S28">
        <f t="shared" si="0"/>
        <v>2014.6966727036231</v>
      </c>
      <c r="T28">
        <f t="shared" si="0"/>
        <v>2758.6410490695607</v>
      </c>
      <c r="U28">
        <f t="shared" si="0"/>
        <v>3733.1732701153078</v>
      </c>
      <c r="V28">
        <f t="shared" si="0"/>
        <v>4930.2552142098848</v>
      </c>
      <c r="W28">
        <f t="shared" si="0"/>
        <v>6334.7372758590836</v>
      </c>
      <c r="X28">
        <f t="shared" si="0"/>
        <v>7916.1979439543102</v>
      </c>
      <c r="Y28">
        <f t="shared" si="0"/>
        <v>9627.0385056284085</v>
      </c>
      <c r="Z28">
        <f t="shared" si="0"/>
        <v>11419.847073459354</v>
      </c>
      <c r="AA28">
        <f t="shared" si="0"/>
        <v>13244.142081165905</v>
      </c>
      <c r="AB28">
        <f t="shared" si="0"/>
        <v>15049.506995017684</v>
      </c>
      <c r="AC28">
        <f t="shared" si="0"/>
        <v>16826.853803756589</v>
      </c>
      <c r="AD28">
        <f t="shared" si="0"/>
        <v>18595.684099710939</v>
      </c>
      <c r="AE28">
        <f t="shared" si="0"/>
        <v>20399.503323587865</v>
      </c>
      <c r="AF28">
        <f t="shared" si="0"/>
        <v>22265.076394200427</v>
      </c>
      <c r="AG28">
        <f t="shared" si="0"/>
        <v>24237.981344394309</v>
      </c>
      <c r="AH28">
        <f t="shared" si="0"/>
        <v>26401.375392922455</v>
      </c>
      <c r="AI28">
        <f t="shared" si="0"/>
        <v>28816.127803440733</v>
      </c>
      <c r="AJ28">
        <f t="shared" si="0"/>
        <v>31537.326322679761</v>
      </c>
      <c r="AK28">
        <f>SUM(AK3:AK27)</f>
        <v>34609.169967276255</v>
      </c>
      <c r="AL28">
        <f t="shared" si="0"/>
        <v>38050.098165454219</v>
      </c>
      <c r="AM28">
        <f t="shared" si="0"/>
        <v>41850.459285156474</v>
      </c>
      <c r="AN28">
        <f t="shared" si="0"/>
        <v>45994.262390624812</v>
      </c>
      <c r="AO28">
        <f t="shared" si="0"/>
        <v>50315.259401226162</v>
      </c>
      <c r="AP28">
        <f t="shared" si="0"/>
        <v>54940.179648197198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C3C0-6C66-4E1A-B9EE-C20EF4A52CF9}">
  <dimension ref="A1:AO80"/>
  <sheetViews>
    <sheetView tabSelected="1" zoomScale="70" zoomScaleNormal="70" workbookViewId="0">
      <selection activeCell="K13" sqref="K13"/>
    </sheetView>
  </sheetViews>
  <sheetFormatPr defaultRowHeight="15" x14ac:dyDescent="0.25"/>
  <sheetData>
    <row r="1" spans="1:19" ht="15.75" thickBot="1" x14ac:dyDescent="0.3">
      <c r="A1" s="1" t="s">
        <v>10</v>
      </c>
      <c r="B1" s="3" t="s">
        <v>11</v>
      </c>
    </row>
    <row r="2" spans="1:19" ht="15.75" thickBot="1" x14ac:dyDescent="0.3">
      <c r="A2" s="18">
        <v>1.5</v>
      </c>
      <c r="B2" s="19">
        <v>0.11</v>
      </c>
    </row>
    <row r="3" spans="1:19" ht="15.75" thickBot="1" x14ac:dyDescent="0.3">
      <c r="H3" s="21" t="s">
        <v>12</v>
      </c>
    </row>
    <row r="4" spans="1:19" ht="15.75" thickBot="1" x14ac:dyDescent="0.3">
      <c r="A4" s="15" t="s">
        <v>8</v>
      </c>
      <c r="B4" s="20" t="s">
        <v>9</v>
      </c>
      <c r="C4" s="24" t="s">
        <v>13</v>
      </c>
      <c r="D4" s="1" t="s">
        <v>6</v>
      </c>
      <c r="E4" s="3" t="s">
        <v>3</v>
      </c>
      <c r="G4" s="21" t="s">
        <v>6</v>
      </c>
      <c r="H4" s="1">
        <v>1</v>
      </c>
      <c r="I4" s="2">
        <v>2</v>
      </c>
      <c r="J4" s="2">
        <v>3</v>
      </c>
      <c r="K4" s="2">
        <v>4</v>
      </c>
      <c r="L4" s="2">
        <v>5</v>
      </c>
      <c r="M4" s="2">
        <v>6</v>
      </c>
      <c r="N4" s="2">
        <v>7</v>
      </c>
      <c r="O4" s="2">
        <v>8</v>
      </c>
      <c r="P4" s="2">
        <v>9</v>
      </c>
      <c r="Q4" s="2">
        <v>10</v>
      </c>
      <c r="R4" s="2">
        <v>11</v>
      </c>
      <c r="S4" s="3">
        <v>12</v>
      </c>
    </row>
    <row r="5" spans="1:19" x14ac:dyDescent="0.25">
      <c r="A5" s="4">
        <v>1E-4</v>
      </c>
      <c r="B5" s="5">
        <f>_xlfn.WEIBULL.DIST(A5,$A$2,$B$2,FALSE)</f>
        <v>0.41114056394756948</v>
      </c>
      <c r="C5" s="10">
        <f t="shared" ref="C5:C25" si="0">100*B5/SUM($B$5:$B$25)</f>
        <v>0.76429798359880807</v>
      </c>
      <c r="D5" s="4">
        <v>1</v>
      </c>
      <c r="E5" s="5">
        <v>38288</v>
      </c>
      <c r="H5" s="4">
        <v>95.223756706364298</v>
      </c>
      <c r="I5">
        <v>93.245371956946855</v>
      </c>
      <c r="J5">
        <v>91.727303946112855</v>
      </c>
      <c r="K5">
        <v>90.447513412728597</v>
      </c>
      <c r="L5" s="12">
        <v>89.319995318353079</v>
      </c>
      <c r="M5">
        <v>88.300641043202404</v>
      </c>
      <c r="N5">
        <v>87.363248043899887</v>
      </c>
      <c r="O5">
        <v>86.490743913893709</v>
      </c>
      <c r="P5">
        <v>85.671270119092895</v>
      </c>
      <c r="Q5">
        <v>84.896192533006783</v>
      </c>
      <c r="R5">
        <v>84.158993087559111</v>
      </c>
      <c r="S5" s="5">
        <v>83.45460789222571</v>
      </c>
    </row>
    <row r="6" spans="1:19" x14ac:dyDescent="0.25">
      <c r="A6" s="4">
        <v>1.8394999999999998E-2</v>
      </c>
      <c r="B6" s="5">
        <f t="shared" ref="B6:B25" si="1">_xlfn.WEIBULL.DIST(A6,$A$2,$B$2,FALSE)</f>
        <v>5.20778339237284</v>
      </c>
      <c r="C6" s="10">
        <f t="shared" si="0"/>
        <v>9.6811132124572072</v>
      </c>
      <c r="D6" s="4">
        <v>2</v>
      </c>
      <c r="E6" s="5">
        <v>54892.800000000003</v>
      </c>
      <c r="H6" s="4">
        <v>94.7</v>
      </c>
      <c r="I6">
        <v>92.6</v>
      </c>
      <c r="J6">
        <v>91.456086621760704</v>
      </c>
      <c r="K6" s="12">
        <v>90.089594510607157</v>
      </c>
      <c r="L6">
        <v>88.899996098627568</v>
      </c>
      <c r="M6">
        <v>87.883867536002001</v>
      </c>
      <c r="N6">
        <v>86.902706703249905</v>
      </c>
      <c r="O6">
        <v>85.925619928244757</v>
      </c>
      <c r="P6" s="29">
        <v>85.026058432577415</v>
      </c>
      <c r="Q6">
        <v>84.230160444172327</v>
      </c>
      <c r="R6">
        <v>83.465827572965921</v>
      </c>
      <c r="S6" s="5">
        <v>82.877173243521426</v>
      </c>
    </row>
    <row r="7" spans="1:19" x14ac:dyDescent="0.25">
      <c r="A7" s="4">
        <v>3.669E-2</v>
      </c>
      <c r="B7" s="5">
        <f t="shared" si="1"/>
        <v>6.4955552562914276</v>
      </c>
      <c r="C7" s="10">
        <f t="shared" si="0"/>
        <v>12.075042503885063</v>
      </c>
      <c r="D7" s="4">
        <v>3</v>
      </c>
      <c r="E7" s="5">
        <v>62696</v>
      </c>
      <c r="H7" s="4">
        <v>94.6</v>
      </c>
      <c r="I7">
        <v>92.42</v>
      </c>
      <c r="J7">
        <v>91.184869297408568</v>
      </c>
      <c r="K7">
        <v>89.731675608485716</v>
      </c>
      <c r="L7">
        <v>88.479996878902057</v>
      </c>
      <c r="M7">
        <v>87.467094028801597</v>
      </c>
      <c r="N7">
        <v>86.442165362599923</v>
      </c>
      <c r="O7" s="29">
        <v>85.362809964122377</v>
      </c>
      <c r="P7">
        <v>84.380846746061934</v>
      </c>
      <c r="Q7">
        <v>83.564128355337857</v>
      </c>
      <c r="R7">
        <v>82.772662058372731</v>
      </c>
      <c r="S7" s="5">
        <v>82.299738594817143</v>
      </c>
    </row>
    <row r="8" spans="1:19" x14ac:dyDescent="0.25">
      <c r="A8" s="4">
        <v>5.4984999999999999E-2</v>
      </c>
      <c r="B8" s="5">
        <f t="shared" si="1"/>
        <v>6.7708137817950114</v>
      </c>
      <c r="C8" s="10">
        <f t="shared" si="0"/>
        <v>12.586739851358661</v>
      </c>
      <c r="D8" s="4">
        <v>4</v>
      </c>
      <c r="E8" s="5">
        <v>79000</v>
      </c>
      <c r="H8" s="4">
        <v>94.449999999999989</v>
      </c>
      <c r="I8">
        <v>92.240000000000009</v>
      </c>
      <c r="J8">
        <v>90.913651973056432</v>
      </c>
      <c r="K8">
        <v>89.373756706364276</v>
      </c>
      <c r="L8">
        <v>88.059997659176545</v>
      </c>
      <c r="M8">
        <v>87.050320521601193</v>
      </c>
      <c r="N8">
        <v>85.981624021949941</v>
      </c>
      <c r="O8">
        <v>84.8</v>
      </c>
      <c r="P8">
        <v>83.735635059546453</v>
      </c>
      <c r="Q8">
        <v>82.898096266503387</v>
      </c>
      <c r="R8">
        <v>82.079496543779541</v>
      </c>
      <c r="S8" s="5">
        <v>81.722303946112859</v>
      </c>
    </row>
    <row r="9" spans="1:19" x14ac:dyDescent="0.25">
      <c r="A9" s="4">
        <v>7.3279999999999998E-2</v>
      </c>
      <c r="B9" s="5">
        <f t="shared" si="1"/>
        <v>6.4617898911377596</v>
      </c>
      <c r="C9" s="10">
        <f t="shared" si="0"/>
        <v>12.01227370225031</v>
      </c>
      <c r="D9" s="4">
        <v>5</v>
      </c>
      <c r="E9" s="5">
        <v>94875.200000000012</v>
      </c>
      <c r="H9" s="4">
        <v>94.299999999999983</v>
      </c>
      <c r="I9">
        <v>92.060000000000016</v>
      </c>
      <c r="J9">
        <v>90.642434648704295</v>
      </c>
      <c r="K9">
        <v>89.015837804242835</v>
      </c>
      <c r="L9">
        <v>87.639998439451034</v>
      </c>
      <c r="M9">
        <v>86.63354701440079</v>
      </c>
      <c r="N9">
        <v>85.521082681299958</v>
      </c>
      <c r="O9">
        <v>84.2</v>
      </c>
      <c r="P9">
        <v>83.090423373030973</v>
      </c>
      <c r="Q9">
        <v>82.232064177668917</v>
      </c>
      <c r="R9">
        <v>81.386331029186351</v>
      </c>
      <c r="S9" s="5">
        <v>81.144869297408576</v>
      </c>
    </row>
    <row r="10" spans="1:19" x14ac:dyDescent="0.25">
      <c r="A10" s="4">
        <v>9.157499999999999E-2</v>
      </c>
      <c r="B10" s="5">
        <f t="shared" si="1"/>
        <v>5.8211277925721419</v>
      </c>
      <c r="C10" s="10">
        <f t="shared" si="0"/>
        <v>10.821302066174223</v>
      </c>
      <c r="D10" s="4">
        <v>6</v>
      </c>
      <c r="E10" s="5">
        <v>99000</v>
      </c>
      <c r="H10" s="4">
        <v>94.149999999999977</v>
      </c>
      <c r="I10">
        <v>91.880000000000024</v>
      </c>
      <c r="J10">
        <v>90.371217324352159</v>
      </c>
      <c r="K10">
        <v>88.657918902121395</v>
      </c>
      <c r="L10">
        <v>87.219999219725523</v>
      </c>
      <c r="M10">
        <v>86.216773507200386</v>
      </c>
      <c r="N10" s="29">
        <v>85.060541340649976</v>
      </c>
      <c r="O10">
        <v>83.65</v>
      </c>
      <c r="P10">
        <v>82.445211686515492</v>
      </c>
      <c r="Q10">
        <v>81.566032088834447</v>
      </c>
      <c r="R10">
        <v>80.693165514593161</v>
      </c>
      <c r="S10" s="23">
        <v>80.567434648704292</v>
      </c>
    </row>
    <row r="11" spans="1:19" x14ac:dyDescent="0.25">
      <c r="A11" s="4">
        <v>0.10987</v>
      </c>
      <c r="B11" s="5">
        <f t="shared" si="1"/>
        <v>5.0224655882597693</v>
      </c>
      <c r="C11" s="10">
        <f t="shared" si="0"/>
        <v>9.3366129698914015</v>
      </c>
      <c r="D11" s="4">
        <v>7</v>
      </c>
      <c r="E11" s="5">
        <v>110904</v>
      </c>
      <c r="H11" s="4">
        <v>94</v>
      </c>
      <c r="I11">
        <v>91.7</v>
      </c>
      <c r="J11" s="12">
        <v>90.1</v>
      </c>
      <c r="K11">
        <v>88.3</v>
      </c>
      <c r="L11">
        <v>86.8</v>
      </c>
      <c r="M11">
        <v>85.8</v>
      </c>
      <c r="N11">
        <v>84.6</v>
      </c>
      <c r="O11">
        <v>83.1</v>
      </c>
      <c r="P11">
        <v>81.8</v>
      </c>
      <c r="Q11">
        <v>80.900000000000006</v>
      </c>
      <c r="R11" s="9">
        <v>80</v>
      </c>
      <c r="S11" s="5">
        <v>79.989999999999995</v>
      </c>
    </row>
    <row r="12" spans="1:19" x14ac:dyDescent="0.25">
      <c r="A12" s="4">
        <v>0.128165</v>
      </c>
      <c r="B12" s="5">
        <f t="shared" si="1"/>
        <v>4.1849452562839238</v>
      </c>
      <c r="C12" s="10">
        <f t="shared" si="0"/>
        <v>7.7796877791340791</v>
      </c>
      <c r="D12" s="4">
        <v>8</v>
      </c>
      <c r="E12" s="5">
        <v>125000</v>
      </c>
      <c r="H12" s="4">
        <v>93.82</v>
      </c>
      <c r="I12">
        <v>91.407142857142858</v>
      </c>
      <c r="J12">
        <v>89.771428571428572</v>
      </c>
      <c r="K12">
        <v>87.899999999999991</v>
      </c>
      <c r="L12">
        <v>86.314285714285717</v>
      </c>
      <c r="M12">
        <v>85.384999999999991</v>
      </c>
      <c r="N12">
        <v>84.107142857142847</v>
      </c>
      <c r="O12">
        <v>82.6</v>
      </c>
      <c r="P12">
        <v>81.099999999999994</v>
      </c>
      <c r="Q12" s="9">
        <v>80.066666666666677</v>
      </c>
      <c r="R12">
        <v>79.166666666666671</v>
      </c>
      <c r="S12" s="5">
        <v>79.183571428571426</v>
      </c>
    </row>
    <row r="13" spans="1:19" x14ac:dyDescent="0.25">
      <c r="A13" s="4">
        <v>0.14646000000000001</v>
      </c>
      <c r="B13" s="5">
        <f t="shared" si="1"/>
        <v>3.3855903970309504</v>
      </c>
      <c r="C13" s="10">
        <f t="shared" si="0"/>
        <v>6.2937110580804321</v>
      </c>
      <c r="D13" s="4">
        <v>9</v>
      </c>
      <c r="E13" s="5">
        <v>150673.60000000001</v>
      </c>
      <c r="H13" s="4">
        <v>93.639999999999986</v>
      </c>
      <c r="I13">
        <v>91.114285714285714</v>
      </c>
      <c r="J13">
        <v>89.44285714285715</v>
      </c>
      <c r="K13">
        <v>87.499999999999986</v>
      </c>
      <c r="L13">
        <v>85.828571428571436</v>
      </c>
      <c r="M13" s="29">
        <v>84.969999999999985</v>
      </c>
      <c r="N13">
        <v>83.6142857142857</v>
      </c>
      <c r="O13">
        <v>82.15</v>
      </c>
      <c r="P13" s="9">
        <v>80.399999999999991</v>
      </c>
      <c r="Q13">
        <v>79.233333333333348</v>
      </c>
      <c r="R13">
        <v>78.333333333333343</v>
      </c>
      <c r="S13" s="5">
        <v>78.377142857142857</v>
      </c>
    </row>
    <row r="14" spans="1:19" x14ac:dyDescent="0.25">
      <c r="A14" s="4">
        <v>0.16475500000000001</v>
      </c>
      <c r="B14" s="5">
        <f t="shared" si="1"/>
        <v>2.6689964338104901</v>
      </c>
      <c r="C14" s="10">
        <f t="shared" si="0"/>
        <v>4.9615843618240145</v>
      </c>
      <c r="D14" s="4">
        <v>10</v>
      </c>
      <c r="E14" s="5">
        <v>158912</v>
      </c>
      <c r="H14" s="4">
        <v>93.45999999999998</v>
      </c>
      <c r="I14">
        <v>90.821428571428569</v>
      </c>
      <c r="J14">
        <v>89.114285714285728</v>
      </c>
      <c r="K14">
        <v>87.09999999999998</v>
      </c>
      <c r="L14" s="29">
        <v>85.342857142857156</v>
      </c>
      <c r="M14">
        <v>84.554999999999978</v>
      </c>
      <c r="N14">
        <v>83.121428571428552</v>
      </c>
      <c r="O14">
        <v>81.63333333333334</v>
      </c>
      <c r="P14">
        <v>79.7</v>
      </c>
      <c r="Q14">
        <v>78.400000000000006</v>
      </c>
      <c r="R14">
        <v>77.5</v>
      </c>
      <c r="S14" s="5">
        <v>77.570714285714288</v>
      </c>
    </row>
    <row r="15" spans="1:19" x14ac:dyDescent="0.25">
      <c r="A15" s="4">
        <v>0.18305000000000002</v>
      </c>
      <c r="B15" s="5">
        <f t="shared" si="1"/>
        <v>2.055888468061851</v>
      </c>
      <c r="C15" s="10">
        <f t="shared" si="0"/>
        <v>3.8218350326631745</v>
      </c>
      <c r="D15" s="4">
        <v>11</v>
      </c>
      <c r="E15" s="5">
        <v>169459.20000000001</v>
      </c>
      <c r="H15" s="4">
        <v>93.279999999999973</v>
      </c>
      <c r="I15">
        <v>90.528571428571425</v>
      </c>
      <c r="J15">
        <v>88.785714285714306</v>
      </c>
      <c r="K15">
        <v>86.699999999999974</v>
      </c>
      <c r="L15">
        <v>84.857142857142875</v>
      </c>
      <c r="M15">
        <v>84.139999999999972</v>
      </c>
      <c r="N15">
        <v>82.628571428571405</v>
      </c>
      <c r="O15">
        <v>81.116666666666674</v>
      </c>
      <c r="P15">
        <v>79</v>
      </c>
      <c r="Q15">
        <v>77.709090909090918</v>
      </c>
      <c r="R15">
        <v>76.817272727272723</v>
      </c>
      <c r="S15" s="5">
        <v>76.76428571428572</v>
      </c>
    </row>
    <row r="16" spans="1:19" ht="15.75" thickBot="1" x14ac:dyDescent="0.3">
      <c r="A16" s="4">
        <v>0.20134500000000002</v>
      </c>
      <c r="B16" s="5">
        <f t="shared" si="1"/>
        <v>1.5505372644989579</v>
      </c>
      <c r="C16" s="10">
        <f t="shared" si="0"/>
        <v>2.8824022941761855</v>
      </c>
      <c r="D16" s="6">
        <v>12</v>
      </c>
      <c r="E16" s="8">
        <v>172160</v>
      </c>
      <c r="H16" s="4">
        <v>93.1</v>
      </c>
      <c r="I16" s="12">
        <v>90.23571428571428</v>
      </c>
      <c r="J16">
        <v>88.457142857142884</v>
      </c>
      <c r="K16">
        <v>86.299999999999969</v>
      </c>
      <c r="L16">
        <v>84.371428571428595</v>
      </c>
      <c r="M16">
        <v>83.724999999999966</v>
      </c>
      <c r="N16">
        <v>82.135714285714258</v>
      </c>
      <c r="O16">
        <v>80.599999999999994</v>
      </c>
      <c r="P16">
        <v>78.3</v>
      </c>
      <c r="Q16">
        <v>77.01818181818183</v>
      </c>
      <c r="R16">
        <v>76.134545454545446</v>
      </c>
      <c r="S16" s="5">
        <v>75.957857142857151</v>
      </c>
    </row>
    <row r="17" spans="1:41" x14ac:dyDescent="0.25">
      <c r="A17" s="4">
        <v>0.21964000000000003</v>
      </c>
      <c r="B17" s="5">
        <f t="shared" si="1"/>
        <v>1.1468365168567161</v>
      </c>
      <c r="C17" s="10">
        <f t="shared" si="0"/>
        <v>2.1319347060652643</v>
      </c>
      <c r="H17" s="4">
        <v>92.877777777777766</v>
      </c>
      <c r="I17">
        <v>89.942857142857136</v>
      </c>
      <c r="J17">
        <v>88.128571428571462</v>
      </c>
      <c r="K17">
        <v>85.899999999999963</v>
      </c>
      <c r="L17">
        <v>83.885714285714315</v>
      </c>
      <c r="M17">
        <v>83.30999999999996</v>
      </c>
      <c r="N17">
        <v>81.64285714285711</v>
      </c>
      <c r="O17" s="9">
        <v>80</v>
      </c>
      <c r="P17">
        <v>77.599999999999994</v>
      </c>
      <c r="Q17">
        <v>76.327272727272742</v>
      </c>
      <c r="R17">
        <v>75.451818181818169</v>
      </c>
      <c r="S17" s="5">
        <v>75.151428571428582</v>
      </c>
    </row>
    <row r="18" spans="1:41" x14ac:dyDescent="0.25">
      <c r="A18" s="4">
        <v>0.23793500000000004</v>
      </c>
      <c r="B18" s="5">
        <f t="shared" si="1"/>
        <v>0.83297112661578709</v>
      </c>
      <c r="C18" s="10">
        <f t="shared" si="0"/>
        <v>1.5484683543647142</v>
      </c>
      <c r="H18" s="4">
        <v>92.655555555555537</v>
      </c>
      <c r="I18">
        <v>89.649999999999991</v>
      </c>
      <c r="J18">
        <v>87.80000000000004</v>
      </c>
      <c r="K18">
        <v>85.499999999999957</v>
      </c>
      <c r="L18">
        <v>83.400000000000034</v>
      </c>
      <c r="M18">
        <v>82.894999999999953</v>
      </c>
      <c r="N18">
        <v>81.149999999999963</v>
      </c>
      <c r="O18">
        <v>79.400000000000006</v>
      </c>
      <c r="P18">
        <v>76.912499999999994</v>
      </c>
      <c r="Q18">
        <v>75.636363636363654</v>
      </c>
      <c r="R18">
        <v>74.769090909090892</v>
      </c>
      <c r="S18" s="5">
        <v>74.345000000000013</v>
      </c>
    </row>
    <row r="19" spans="1:41" x14ac:dyDescent="0.25">
      <c r="A19" s="4">
        <v>0.25623000000000001</v>
      </c>
      <c r="B19" s="5">
        <f t="shared" si="1"/>
        <v>0.59476071492595728</v>
      </c>
      <c r="C19" s="10">
        <f t="shared" si="0"/>
        <v>1.1056423398778623</v>
      </c>
      <c r="H19" s="4">
        <v>92.433333333333309</v>
      </c>
      <c r="I19">
        <v>89.357142857142847</v>
      </c>
      <c r="J19">
        <v>87.471428571428618</v>
      </c>
      <c r="K19" s="29">
        <v>85.099999999999952</v>
      </c>
      <c r="L19">
        <v>82.914285714285754</v>
      </c>
      <c r="M19">
        <v>82.479999999999947</v>
      </c>
      <c r="N19">
        <v>80.657142857142816</v>
      </c>
      <c r="O19">
        <v>78.8</v>
      </c>
      <c r="P19">
        <v>76.224999999999994</v>
      </c>
      <c r="Q19">
        <v>74.945454545454567</v>
      </c>
      <c r="R19">
        <v>74.086363636363615</v>
      </c>
      <c r="S19" s="5">
        <v>73.538571428571444</v>
      </c>
    </row>
    <row r="20" spans="1:41" x14ac:dyDescent="0.25">
      <c r="A20" s="4">
        <v>0.27452500000000002</v>
      </c>
      <c r="B20" s="5">
        <f t="shared" si="1"/>
        <v>0.41786827513795816</v>
      </c>
      <c r="C20" s="10">
        <f t="shared" si="0"/>
        <v>0.77680459702483062</v>
      </c>
      <c r="H20" s="4">
        <v>92.21111111111108</v>
      </c>
      <c r="I20">
        <v>89.064285714285703</v>
      </c>
      <c r="J20">
        <v>87.142857142857196</v>
      </c>
      <c r="K20">
        <v>84.699999999999946</v>
      </c>
      <c r="L20">
        <v>82.428571428571473</v>
      </c>
      <c r="M20">
        <v>82.064999999999941</v>
      </c>
      <c r="N20" s="9">
        <v>80.164285714285668</v>
      </c>
      <c r="O20">
        <v>78.3</v>
      </c>
      <c r="P20">
        <v>75.537499999999994</v>
      </c>
      <c r="Q20">
        <v>74.254545454545479</v>
      </c>
      <c r="R20">
        <v>73.403636363636338</v>
      </c>
      <c r="S20" s="5">
        <v>72.732142857142875</v>
      </c>
    </row>
    <row r="21" spans="1:41" x14ac:dyDescent="0.25">
      <c r="A21" s="4">
        <v>0.29282000000000002</v>
      </c>
      <c r="B21" s="5">
        <f t="shared" si="1"/>
        <v>0.28911128357968652</v>
      </c>
      <c r="C21" s="10">
        <f t="shared" si="0"/>
        <v>0.53744920947230179</v>
      </c>
      <c r="H21" s="4">
        <v>91.988888888888852</v>
      </c>
      <c r="I21">
        <v>88.771428571428558</v>
      </c>
      <c r="J21">
        <v>86.814285714285774</v>
      </c>
      <c r="K21">
        <v>84.29999999999994</v>
      </c>
      <c r="L21">
        <v>81.942857142857193</v>
      </c>
      <c r="M21">
        <v>81.649999999999935</v>
      </c>
      <c r="N21">
        <v>79.671428571428521</v>
      </c>
      <c r="O21">
        <v>77.8</v>
      </c>
      <c r="P21">
        <v>74.849999999999994</v>
      </c>
      <c r="Q21">
        <v>73.563636363636391</v>
      </c>
      <c r="R21">
        <v>72.720909090909061</v>
      </c>
      <c r="S21" s="5">
        <v>71.925714285714307</v>
      </c>
    </row>
    <row r="22" spans="1:41" x14ac:dyDescent="0.25">
      <c r="A22" s="4">
        <v>0.31111500000000003</v>
      </c>
      <c r="B22" s="5">
        <f t="shared" si="1"/>
        <v>0.19711410874460217</v>
      </c>
      <c r="C22" s="10">
        <f t="shared" si="0"/>
        <v>0.36642921925745003</v>
      </c>
      <c r="H22" s="4">
        <v>91.766666666666623</v>
      </c>
      <c r="I22">
        <v>88.478571428571414</v>
      </c>
      <c r="J22">
        <v>86.485714285714351</v>
      </c>
      <c r="K22">
        <v>83.899999999999935</v>
      </c>
      <c r="L22">
        <v>81.457142857142912</v>
      </c>
      <c r="M22">
        <v>81.234999999999928</v>
      </c>
      <c r="N22">
        <v>79.178571428571374</v>
      </c>
      <c r="O22">
        <v>77.099999999999994</v>
      </c>
      <c r="P22">
        <v>74.162499999999994</v>
      </c>
      <c r="Q22">
        <v>72.872727272727303</v>
      </c>
      <c r="R22">
        <v>72.038181818181783</v>
      </c>
      <c r="S22" s="5">
        <v>71.119285714285738</v>
      </c>
    </row>
    <row r="23" spans="1:41" x14ac:dyDescent="0.25">
      <c r="A23" s="4">
        <v>0.32941000000000004</v>
      </c>
      <c r="B23" s="5">
        <f t="shared" si="1"/>
        <v>0.132513322565259</v>
      </c>
      <c r="C23" s="10">
        <f t="shared" si="0"/>
        <v>0.24633829429080978</v>
      </c>
      <c r="H23" s="4">
        <v>91.544444444444395</v>
      </c>
      <c r="I23">
        <v>88.185714285714269</v>
      </c>
      <c r="J23">
        <v>86.157142857142929</v>
      </c>
      <c r="K23">
        <v>83.499999999999929</v>
      </c>
      <c r="L23">
        <v>80.971428571428632</v>
      </c>
      <c r="M23">
        <v>80.819999999999922</v>
      </c>
      <c r="N23">
        <v>78.685714285714226</v>
      </c>
      <c r="O23">
        <v>76.399999999999991</v>
      </c>
      <c r="P23">
        <v>73.474999999999994</v>
      </c>
      <c r="Q23">
        <v>72.181818181818215</v>
      </c>
      <c r="R23">
        <v>71.355454545454506</v>
      </c>
      <c r="S23" s="5">
        <v>70.312857142857169</v>
      </c>
    </row>
    <row r="24" spans="1:41" x14ac:dyDescent="0.25">
      <c r="A24" s="4">
        <v>0.34770500000000004</v>
      </c>
      <c r="B24" s="5">
        <f t="shared" si="1"/>
        <v>8.7886658024217107E-2</v>
      </c>
      <c r="C24" s="10">
        <f t="shared" si="0"/>
        <v>0.16337866268460235</v>
      </c>
      <c r="H24" s="4">
        <v>91.322222222222166</v>
      </c>
      <c r="I24">
        <v>87.892857142857125</v>
      </c>
      <c r="J24">
        <v>85.828571428571507</v>
      </c>
      <c r="K24">
        <v>83.099999999999923</v>
      </c>
      <c r="L24">
        <v>80.485714285714351</v>
      </c>
      <c r="M24">
        <v>80.404999999999916</v>
      </c>
      <c r="N24">
        <v>78.192857142857079</v>
      </c>
      <c r="O24">
        <v>75.699999999999989</v>
      </c>
      <c r="P24">
        <v>72.787499999999994</v>
      </c>
      <c r="Q24">
        <v>71.490909090909128</v>
      </c>
      <c r="R24">
        <v>70.672727272727229</v>
      </c>
      <c r="S24" s="5">
        <v>69.5064285714286</v>
      </c>
    </row>
    <row r="25" spans="1:41" ht="15.75" thickBot="1" x14ac:dyDescent="0.3">
      <c r="A25" s="6">
        <v>0.36599999999999999</v>
      </c>
      <c r="B25" s="8">
        <f t="shared" si="1"/>
        <v>5.7532827397986777E-2</v>
      </c>
      <c r="C25" s="11">
        <f t="shared" si="0"/>
        <v>0.1069518014686264</v>
      </c>
      <c r="H25" s="6">
        <v>91.1</v>
      </c>
      <c r="I25" s="7">
        <v>87.6</v>
      </c>
      <c r="J25" s="7">
        <v>85.5</v>
      </c>
      <c r="K25" s="7">
        <v>82.7</v>
      </c>
      <c r="L25" s="22">
        <v>80</v>
      </c>
      <c r="M25" s="22">
        <v>79.989999999999995</v>
      </c>
      <c r="N25" s="7">
        <v>77.7</v>
      </c>
      <c r="O25" s="7">
        <v>75</v>
      </c>
      <c r="P25" s="7">
        <v>72.099999999999994</v>
      </c>
      <c r="Q25" s="7">
        <v>70.8</v>
      </c>
      <c r="R25" s="7">
        <v>69.989999999999995</v>
      </c>
      <c r="S25" s="8">
        <v>68.7</v>
      </c>
    </row>
    <row r="26" spans="1:41" x14ac:dyDescent="0.25">
      <c r="H26" s="9" t="s">
        <v>14</v>
      </c>
      <c r="L26" s="12" t="s">
        <v>16</v>
      </c>
      <c r="Q26" s="29" t="s">
        <v>17</v>
      </c>
    </row>
    <row r="28" spans="1:41" ht="15.75" thickBot="1" x14ac:dyDescent="0.3"/>
    <row r="29" spans="1:41" x14ac:dyDescent="0.25">
      <c r="A29" s="1" t="str">
        <f>D4</f>
        <v>Age of disposal</v>
      </c>
      <c r="B29" s="27">
        <v>2011</v>
      </c>
      <c r="C29" s="27">
        <v>2012</v>
      </c>
      <c r="D29" s="27">
        <v>2013</v>
      </c>
      <c r="E29" s="27">
        <v>2014</v>
      </c>
      <c r="F29" s="27">
        <v>2015</v>
      </c>
      <c r="G29" s="27">
        <v>2016</v>
      </c>
      <c r="H29" s="27">
        <v>2017</v>
      </c>
      <c r="I29" s="27">
        <v>2018</v>
      </c>
      <c r="J29" s="27">
        <v>2019</v>
      </c>
      <c r="K29" s="27">
        <v>2020</v>
      </c>
      <c r="L29" s="27">
        <v>2021</v>
      </c>
      <c r="M29" s="27">
        <v>2022</v>
      </c>
      <c r="N29" s="27">
        <v>2023</v>
      </c>
      <c r="O29" s="27">
        <v>2024</v>
      </c>
      <c r="P29" s="27">
        <v>2025</v>
      </c>
      <c r="Q29" s="27">
        <v>2026</v>
      </c>
      <c r="R29" s="27">
        <v>2027</v>
      </c>
      <c r="S29" s="27">
        <v>2028</v>
      </c>
      <c r="T29" s="27">
        <v>2029</v>
      </c>
      <c r="U29" s="27">
        <v>2030</v>
      </c>
      <c r="V29" s="27">
        <v>2031</v>
      </c>
      <c r="W29" s="27">
        <v>2032</v>
      </c>
      <c r="X29" s="27">
        <v>2033</v>
      </c>
      <c r="Y29" s="27">
        <v>2034</v>
      </c>
      <c r="Z29" s="27">
        <v>2035</v>
      </c>
      <c r="AA29" s="27">
        <v>2036</v>
      </c>
      <c r="AB29" s="27">
        <v>2037</v>
      </c>
      <c r="AC29" s="27">
        <v>2038</v>
      </c>
      <c r="AD29" s="27">
        <v>2039</v>
      </c>
      <c r="AE29" s="27">
        <v>2040</v>
      </c>
      <c r="AF29" s="27">
        <v>2041</v>
      </c>
      <c r="AG29" s="27">
        <v>2042</v>
      </c>
      <c r="AH29" s="27">
        <v>2043</v>
      </c>
      <c r="AI29" s="27">
        <v>2044</v>
      </c>
      <c r="AJ29" s="27">
        <v>2045</v>
      </c>
      <c r="AK29" s="27">
        <v>2046</v>
      </c>
      <c r="AL29" s="27">
        <v>2047</v>
      </c>
      <c r="AM29" s="27">
        <v>2048</v>
      </c>
      <c r="AN29" s="27">
        <v>2049</v>
      </c>
      <c r="AO29" s="28">
        <v>2050</v>
      </c>
    </row>
    <row r="30" spans="1:41" x14ac:dyDescent="0.25">
      <c r="A30" s="4">
        <v>1</v>
      </c>
      <c r="B30">
        <f>(EOL_STOCK_by_age_of_disposal!C$3*SUM($C$5:$C$25))/100</f>
        <v>0.21261967245332411</v>
      </c>
      <c r="C30">
        <f>(EOL_STOCK_by_age_of_disposal!D$3*SUM($C$5:$C$25))/100</f>
        <v>0.52171609785580364</v>
      </c>
      <c r="D30">
        <f>(EOL_STOCK_by_age_of_disposal!E$3*SUM($C$5:$C$25))/100</f>
        <v>1.4819765742992306</v>
      </c>
      <c r="E30">
        <f>(EOL_STOCK_by_age_of_disposal!F$3*SUM($C$5:$C$25))/100</f>
        <v>0.48190134915731259</v>
      </c>
      <c r="F30">
        <f>(EOL_STOCK_by_age_of_disposal!G$3*SUM($C$5:$C$25))/100</f>
        <v>2.1767847612530224</v>
      </c>
      <c r="G30">
        <f>(EOL_STOCK_by_age_of_disposal!H$3*SUM($C$5:$C$25))/100</f>
        <v>4.5008729549556223</v>
      </c>
      <c r="H30">
        <f>(EOL_STOCK_by_age_of_disposal!I$3*SUM($C$5:$C$25))/100</f>
        <v>3.5967028783555715</v>
      </c>
      <c r="I30">
        <f>(EOL_STOCK_by_age_of_disposal!J$3*SUM($C$5:$C$25))/100</f>
        <v>5.2572969080819965</v>
      </c>
      <c r="J30">
        <f>(EOL_STOCK_by_age_of_disposal!K$3*SUM($C$5:$C$25))/100</f>
        <v>9.9639419760133325</v>
      </c>
      <c r="K30">
        <f>(EOL_STOCK_by_age_of_disposal!L$3*SUM($C$5:$C$25))/100</f>
        <v>22.178801386341558</v>
      </c>
      <c r="L30">
        <f>(EOL_STOCK_by_age_of_disposal!M$3*SUM($C$5:$C$25))/100</f>
        <v>21.307866520912643</v>
      </c>
      <c r="M30">
        <f>(EOL_STOCK_by_age_of_disposal!N$3*SUM($C$5:$C$25))/100</f>
        <v>13.315902204733048</v>
      </c>
      <c r="N30">
        <f>(EOL_STOCK_by_age_of_disposal!O$3*SUM($C$5:$C$25))/100</f>
        <v>21.693554032530379</v>
      </c>
      <c r="O30">
        <f>(EOL_STOCK_by_age_of_disposal!P$3*SUM($C$5:$C$25))/100</f>
        <v>35.331557958825861</v>
      </c>
      <c r="P30">
        <f>(EOL_STOCK_by_age_of_disposal!Q$3*SUM($C$5:$C$25))/100</f>
        <v>56.218976133488468</v>
      </c>
      <c r="Q30">
        <f>(EOL_STOCK_by_age_of_disposal!R$3*SUM($C$5:$C$25))/100</f>
        <v>85.613895443922829</v>
      </c>
      <c r="R30">
        <f>(EOL_STOCK_by_age_of_disposal!S$3*SUM($C$5:$C$25))/100</f>
        <v>111.35940465303058</v>
      </c>
      <c r="S30">
        <f>(EOL_STOCK_by_age_of_disposal!T$3*SUM($C$5:$C$25))/100</f>
        <v>126.38981284586953</v>
      </c>
      <c r="T30">
        <f>(EOL_STOCK_by_age_of_disposal!U$3*SUM($C$5:$C$25))/100</f>
        <v>141.9453384104433</v>
      </c>
      <c r="U30">
        <f>(EOL_STOCK_by_age_of_disposal!V$3*SUM($C$5:$C$25))/100</f>
        <v>130.23943905318254</v>
      </c>
      <c r="V30">
        <f>(EOL_STOCK_by_age_of_disposal!W$3*SUM($C$5:$C$25))/100</f>
        <v>144.93667351142352</v>
      </c>
      <c r="W30">
        <f>(EOL_STOCK_by_age_of_disposal!X$3*SUM($C$5:$C$25))/100</f>
        <v>144.66166319031259</v>
      </c>
      <c r="X30">
        <f>(EOL_STOCK_by_age_of_disposal!Y$3*SUM($C$5:$C$25))/100</f>
        <v>144.37916565629962</v>
      </c>
      <c r="Y30">
        <f>(EOL_STOCK_by_age_of_disposal!Z$3*SUM($C$5:$C$25))/100</f>
        <v>144.08918090938457</v>
      </c>
      <c r="Z30">
        <f>(EOL_STOCK_by_age_of_disposal!AA$3*SUM($C$5:$C$25))/100</f>
        <v>143.79170894956744</v>
      </c>
      <c r="AA30">
        <f>(EOL_STOCK_by_age_of_disposal!AB$3*SUM($C$5:$C$25))/100</f>
        <v>143.48674977684823</v>
      </c>
      <c r="AB30">
        <f>(EOL_STOCK_by_age_of_disposal!AC$3*SUM($C$5:$C$25))/100</f>
        <v>168.54380657196126</v>
      </c>
      <c r="AC30">
        <f>(EOL_STOCK_by_age_of_disposal!AD$3*SUM($C$5:$C$25))/100</f>
        <v>193.80755308449719</v>
      </c>
      <c r="AD30">
        <f>(EOL_STOCK_by_age_of_disposal!AE$3*SUM($C$5:$C$25))/100</f>
        <v>219.27798931445605</v>
      </c>
      <c r="AE30">
        <f>(EOL_STOCK_by_age_of_disposal!AF$3*SUM($C$5:$C$25))/100</f>
        <v>244.9551152618379</v>
      </c>
      <c r="AF30">
        <f>(EOL_STOCK_by_age_of_disposal!AG$3*SUM($C$5:$C$25))/100</f>
        <v>270.83893092664266</v>
      </c>
      <c r="AG30">
        <f>(EOL_STOCK_by_age_of_disposal!AH$3*SUM($C$5:$C$25))/100</f>
        <v>303.02900368865193</v>
      </c>
      <c r="AH30">
        <f>(EOL_STOCK_by_age_of_disposal!AI$3*SUM($C$5:$C$25))/100</f>
        <v>335.48218676845943</v>
      </c>
      <c r="AI30">
        <f>(EOL_STOCK_by_age_of_disposal!AJ$3*SUM($C$5:$C$25))/100</f>
        <v>368.19848016606488</v>
      </c>
      <c r="AJ30">
        <f>(EOL_STOCK_by_age_of_disposal!AK$3*SUM($C$5:$C$25))/100</f>
        <v>401.17788388146869</v>
      </c>
      <c r="AK30">
        <f>(EOL_STOCK_by_age_of_disposal!AL$3*SUM($C$5:$C$25))/100</f>
        <v>434.42039791467039</v>
      </c>
      <c r="AL30">
        <f>(EOL_STOCK_by_age_of_disposal!AM$3*SUM($C$5:$C$25))/100</f>
        <v>457.38215818868883</v>
      </c>
      <c r="AM30">
        <f>(EOL_STOCK_by_age_of_disposal!AN$3*SUM($C$5:$C$25))/100</f>
        <v>480.52941500535502</v>
      </c>
      <c r="AN30">
        <f>(EOL_STOCK_by_age_of_disposal!AO$3*SUM($C$5:$C$25))/100</f>
        <v>503.86216836466883</v>
      </c>
      <c r="AO30">
        <f>(EOL_STOCK_by_age_of_disposal!AP$3*SUM($C$5:$C$25))/100</f>
        <v>527.38041826663027</v>
      </c>
    </row>
    <row r="31" spans="1:41" x14ac:dyDescent="0.25">
      <c r="A31" s="4">
        <v>2</v>
      </c>
      <c r="B31">
        <v>0</v>
      </c>
      <c r="C31">
        <f>(EOL_STOCK_by_age_of_disposal!D$4*SUM($C$5:$C$16))/100</f>
        <v>0.54715153388418425</v>
      </c>
      <c r="D31">
        <f>(EOL_STOCK_by_age_of_disposal!E$4*SUM($C$5:$C$16))/100</f>
        <v>1.3437628827726582</v>
      </c>
      <c r="E31">
        <f>(EOL_STOCK_by_age_of_disposal!F$4*SUM($C$5:$C$16))/100</f>
        <v>3.8202587828665275</v>
      </c>
      <c r="F31">
        <f>(EOL_STOCK_by_age_of_disposal!G$4*SUM($C$5:$C$16))/100</f>
        <v>1.2432341145164438</v>
      </c>
      <c r="G31">
        <f>(EOL_STOCK_by_age_of_disposal!H$4*SUM($C$5:$C$16))/100</f>
        <v>5.6199861325871039</v>
      </c>
      <c r="H31">
        <f>(EOL_STOCK_by_age_of_disposal!I$4*SUM($C$5:$C$16))/100</f>
        <v>11.628518219930115</v>
      </c>
      <c r="I31">
        <f>(EOL_STOCK_by_age_of_disposal!J$4*SUM($C$5:$C$16))/100</f>
        <v>9.298739549747582</v>
      </c>
      <c r="J31">
        <f>(EOL_STOCK_by_age_of_disposal!K$4*SUM($C$5:$C$16))/100</f>
        <v>13.600629290191728</v>
      </c>
      <c r="K31">
        <f>(EOL_STOCK_by_age_of_disposal!L$4*SUM($C$5:$C$16))/100</f>
        <v>25.792338024348108</v>
      </c>
      <c r="L31">
        <f>(EOL_STOCK_by_age_of_disposal!M$4*SUM($C$5:$C$16))/100</f>
        <v>57.444381035914851</v>
      </c>
      <c r="M31">
        <f>(EOL_STOCK_by_age_of_disposal!N$4*SUM($C$5:$C$16))/100</f>
        <v>55.21882612852017</v>
      </c>
      <c r="N31">
        <f>(EOL_STOCK_by_age_of_disposal!O$4*SUM($C$5:$C$16))/100</f>
        <v>34.525822912543255</v>
      </c>
      <c r="O31">
        <f>(EOL_STOCK_by_age_of_disposal!P$4*SUM($C$5:$C$16))/100</f>
        <v>56.275532291915951</v>
      </c>
      <c r="P31">
        <f>(EOL_STOCK_by_age_of_disposal!Q$4*SUM($C$5:$C$16))/100</f>
        <v>91.697401247239725</v>
      </c>
      <c r="Q31">
        <f>(EOL_STOCK_by_age_of_disposal!R$4*SUM($C$5:$C$16))/100</f>
        <v>145.97315163220102</v>
      </c>
      <c r="R31">
        <f>(EOL_STOCK_by_age_of_disposal!S$4*SUM($C$5:$C$16))/100</f>
        <v>222.39302494843272</v>
      </c>
      <c r="S31">
        <f>(EOL_STOCK_by_age_of_disposal!T$4*SUM($C$5:$C$16))/100</f>
        <v>289.38913010553227</v>
      </c>
      <c r="T31">
        <f>(EOL_STOCK_by_age_of_disposal!U$4*SUM($C$5:$C$16))/100</f>
        <v>328.57751210351574</v>
      </c>
      <c r="U31">
        <f>(EOL_STOCK_by_age_of_disposal!V$4*SUM($C$5:$C$16))/100</f>
        <v>369.15592742332149</v>
      </c>
      <c r="V31">
        <f>(EOL_STOCK_by_age_of_disposal!W$4*SUM($C$5:$C$16))/100</f>
        <v>339.46391080563836</v>
      </c>
      <c r="W31">
        <f>(EOL_STOCK_by_age_of_disposal!X$4*SUM($C$5:$C$16))/100</f>
        <v>377.77166706973418</v>
      </c>
      <c r="X31">
        <f>(EOL_STOCK_by_age_of_disposal!Y$4*SUM($C$5:$C$16))/100</f>
        <v>377.05486362067984</v>
      </c>
      <c r="Y31">
        <f>(EOL_STOCK_by_age_of_disposal!Z$4*SUM($C$5:$C$16))/100</f>
        <v>376.31854504939179</v>
      </c>
      <c r="Z31">
        <f>(EOL_STOCK_by_age_of_disposal!AA$4*SUM($C$5:$C$16))/100</f>
        <v>375.56271135586996</v>
      </c>
      <c r="AA31">
        <f>(EOL_STOCK_by_age_of_disposal!AB$4*SUM($C$5:$C$16))/100</f>
        <v>374.78736254011454</v>
      </c>
      <c r="AB31">
        <f>(EOL_STOCK_by_age_of_disposal!AC$4*SUM($C$5:$C$16))/100</f>
        <v>373.99249860212535</v>
      </c>
      <c r="AC31">
        <f>(EOL_STOCK_by_age_of_disposal!AD$4*SUM($C$5:$C$16))/100</f>
        <v>439.30271918342476</v>
      </c>
      <c r="AD31">
        <f>(EOL_STOCK_by_age_of_disposal!AE$4*SUM($C$5:$C$16))/100</f>
        <v>505.15166828129179</v>
      </c>
      <c r="AE31">
        <f>(EOL_STOCK_by_age_of_disposal!AF$4*SUM($C$5:$C$16))/100</f>
        <v>571.53934589572611</v>
      </c>
      <c r="AF31">
        <f>(EOL_STOCK_by_age_of_disposal!AG$4*SUM($C$5:$C$16))/100</f>
        <v>638.46575202672807</v>
      </c>
      <c r="AG31">
        <f>(EOL_STOCK_by_age_of_disposal!AH$4*SUM($C$5:$C$16))/100</f>
        <v>705.93088667429731</v>
      </c>
      <c r="AH31">
        <f>(EOL_STOCK_by_age_of_disposal!AI$4*SUM($C$5:$C$16))/100</f>
        <v>789.83302928447563</v>
      </c>
      <c r="AI31">
        <f>(EOL_STOCK_by_age_of_disposal!AJ$4*SUM($C$5:$C$16))/100</f>
        <v>874.42095845901861</v>
      </c>
      <c r="AJ31">
        <f>(EOL_STOCK_by_age_of_disposal!AK$4*SUM($C$5:$C$16))/100</f>
        <v>959.69467419792625</v>
      </c>
      <c r="AK31">
        <f>(EOL_STOCK_by_age_of_disposal!AL$4*SUM($C$5:$C$16))/100</f>
        <v>1045.6541765011984</v>
      </c>
      <c r="AL31">
        <f>(EOL_STOCK_by_age_of_disposal!AM$4*SUM($C$5:$C$16))/100</f>
        <v>1132.2994653688354</v>
      </c>
      <c r="AM31">
        <f>(EOL_STOCK_by_age_of_disposal!AN$4*SUM($C$5:$C$16))/100</f>
        <v>1192.1483790179254</v>
      </c>
      <c r="AN31">
        <f>(EOL_STOCK_by_age_of_disposal!AO$4*SUM($C$5:$C$16))/100</f>
        <v>1252.4807820175986</v>
      </c>
      <c r="AO31">
        <f>(EOL_STOCK_by_age_of_disposal!AP$4*SUM($C$5:$C$16))/100</f>
        <v>1313.2966743678544</v>
      </c>
    </row>
    <row r="32" spans="1:41" x14ac:dyDescent="0.25">
      <c r="A32" s="4">
        <v>3</v>
      </c>
      <c r="D32">
        <f>(EOL_STOCK_by_age_of_disposal!E$5*SUM($C$5:$C$11))/100</f>
        <v>0.69354810799895472</v>
      </c>
      <c r="E32">
        <f>(EOL_STOCK_by_age_of_disposal!F$5*SUM($C$5:$C$11))/100</f>
        <v>1.7065186812955873</v>
      </c>
      <c r="F32">
        <f>(EOL_STOCK_by_age_of_disposal!G$5*SUM($C$5:$C$11))/100</f>
        <v>4.8602145346139007</v>
      </c>
      <c r="G32">
        <f>(EOL_STOCK_by_age_of_disposal!H$5*SUM($C$5:$C$11))/100</f>
        <v>1.5843378429237114</v>
      </c>
      <c r="H32">
        <f>(EOL_STOCK_by_age_of_disposal!I$5*SUM($C$5:$C$11))/100</f>
        <v>7.1733694458023125</v>
      </c>
      <c r="I32">
        <f>(EOL_STOCK_by_age_of_disposal!J$5*SUM($C$5:$C$11))/100</f>
        <v>14.865137045382005</v>
      </c>
      <c r="J32">
        <f>(EOL_STOCK_by_age_of_disposal!K$5*SUM($C$5:$C$11))/100</f>
        <v>11.903951522988088</v>
      </c>
      <c r="K32">
        <f>(EOL_STOCK_by_age_of_disposal!L$5*SUM($C$5:$C$11))/100</f>
        <v>17.434792174851385</v>
      </c>
      <c r="L32">
        <f>(EOL_STOCK_by_age_of_disposal!M$5*SUM($C$5:$C$11))/100</f>
        <v>33.106207258643472</v>
      </c>
      <c r="M32">
        <f>(EOL_STOCK_by_age_of_disposal!N$5*SUM($C$5:$C$11))/100</f>
        <v>73.824303600198903</v>
      </c>
      <c r="N32">
        <f>(EOL_STOCK_by_age_of_disposal!O$5*SUM($C$5:$C$11))/100</f>
        <v>71.047034652778024</v>
      </c>
      <c r="O32">
        <f>(EOL_STOCK_by_age_of_disposal!P$5*SUM($C$5:$C$11))/100</f>
        <v>44.471862895083369</v>
      </c>
      <c r="P32">
        <f>(EOL_STOCK_by_age_of_disposal!Q$5*SUM($C$5:$C$11))/100</f>
        <v>72.563865136471691</v>
      </c>
      <c r="Q32">
        <f>(EOL_STOCK_by_age_of_disposal!R$5*SUM($C$5:$C$11))/100</f>
        <v>118.35748827619317</v>
      </c>
      <c r="R32">
        <f>(EOL_STOCK_by_age_of_disposal!S$5*SUM($C$5:$C$11))/100</f>
        <v>188.59462257166302</v>
      </c>
      <c r="S32">
        <f>(EOL_STOCK_by_age_of_disposal!T$5*SUM($C$5:$C$11))/100</f>
        <v>287.59145479370369</v>
      </c>
      <c r="T32">
        <f>(EOL_STOCK_by_age_of_disposal!U$5*SUM($C$5:$C$11))/100</f>
        <v>374.5566583558637</v>
      </c>
      <c r="U32">
        <f>(EOL_STOCK_by_age_of_disposal!V$5*SUM($C$5:$C$11))/100</f>
        <v>425.63434592039994</v>
      </c>
      <c r="V32">
        <f>(EOL_STOCK_by_age_of_disposal!W$5*SUM($C$5:$C$11))/100</f>
        <v>478.58180784167979</v>
      </c>
      <c r="W32">
        <f>(EOL_STOCK_by_age_of_disposal!X$5*SUM($C$5:$C$11))/100</f>
        <v>442.17318998318274</v>
      </c>
      <c r="X32">
        <f>(EOL_STOCK_by_age_of_disposal!Y$5*SUM($C$5:$C$11))/100</f>
        <v>492.07146266905823</v>
      </c>
      <c r="Y32">
        <f>(EOL_STOCK_by_age_of_disposal!Z$5*SUM($C$5:$C$11))/100</f>
        <v>491.13778089149577</v>
      </c>
      <c r="Z32">
        <f>(EOL_STOCK_by_age_of_disposal!AA$5*SUM($C$5:$C$11))/100</f>
        <v>490.17867943432583</v>
      </c>
      <c r="AA32">
        <f>(EOL_STOCK_by_age_of_disposal!AB$5*SUM($C$5:$C$11))/100</f>
        <v>489.19415829754837</v>
      </c>
      <c r="AB32">
        <f>(EOL_STOCK_by_age_of_disposal!AC$5*SUM($C$5:$C$11))/100</f>
        <v>488.18421748116344</v>
      </c>
      <c r="AC32">
        <f>(EOL_STOCK_by_age_of_disposal!AD$5*SUM($C$5:$C$11))/100</f>
        <v>487.14885698517099</v>
      </c>
      <c r="AD32">
        <f>(EOL_STOCK_by_age_of_disposal!AE$5*SUM($C$5:$C$11))/100</f>
        <v>572.21954536674968</v>
      </c>
      <c r="AE32">
        <f>(EOL_STOCK_by_age_of_disposal!AF$5*SUM($C$5:$C$11))/100</f>
        <v>657.99196167616685</v>
      </c>
      <c r="AF32">
        <f>(EOL_STOCK_by_age_of_disposal!AG$5*SUM($C$5:$C$11))/100</f>
        <v>744.46610591342221</v>
      </c>
      <c r="AG32">
        <f>(EOL_STOCK_by_age_of_disposal!AH$5*SUM($C$5:$C$11))/100</f>
        <v>831.6419780785161</v>
      </c>
      <c r="AH32">
        <f>(EOL_STOCK_by_age_of_disposal!AI$5*SUM($C$5:$C$11))/100</f>
        <v>919.51957817144842</v>
      </c>
      <c r="AI32">
        <f>(EOL_STOCK_by_age_of_disposal!AJ$5*SUM($C$5:$C$11))/100</f>
        <v>1028.807419569139</v>
      </c>
      <c r="AJ32">
        <f>(EOL_STOCK_by_age_of_disposal!AK$5*SUM($C$5:$C$11))/100</f>
        <v>1138.9885412925441</v>
      </c>
      <c r="AK32">
        <f>(EOL_STOCK_by_age_of_disposal!AL$5*SUM($C$5:$C$11))/100</f>
        <v>1250.0629433416636</v>
      </c>
      <c r="AL32">
        <f>(EOL_STOCK_by_age_of_disposal!AM$5*SUM($C$5:$C$11))/100</f>
        <v>1362.0306257164975</v>
      </c>
      <c r="AM32">
        <f>(EOL_STOCK_by_age_of_disposal!AN$5*SUM($C$5:$C$11))/100</f>
        <v>1474.8915884170453</v>
      </c>
      <c r="AN32">
        <f>(EOL_STOCK_by_age_of_disposal!AO$5*SUM($C$5:$C$11))/100</f>
        <v>1552.8485794928895</v>
      </c>
      <c r="AO32">
        <f>(EOL_STOCK_by_age_of_disposal!AP$5*SUM($C$5:$C$11))/100</f>
        <v>1631.4353459930571</v>
      </c>
    </row>
    <row r="33" spans="1:41" x14ac:dyDescent="0.25">
      <c r="A33" s="4">
        <v>4</v>
      </c>
      <c r="D33">
        <v>0</v>
      </c>
      <c r="E33">
        <f>(EOL_STOCK_by_age_of_disposal!F$6*SUM($C$5:$C$6))/100</f>
        <v>0.15335734340192372</v>
      </c>
      <c r="F33">
        <f>(EOL_STOCK_by_age_of_disposal!G$6*SUM($C$5:$C$6))/100</f>
        <v>0.37852373277133222</v>
      </c>
      <c r="G33">
        <f>(EOL_STOCK_by_age_of_disposal!H$6*SUM($C$5:$C$6))/100</f>
        <v>1.0812271026083009</v>
      </c>
      <c r="H33">
        <f>(EOL_STOCK_by_age_of_disposal!I$6*SUM($C$5:$C$6))/100</f>
        <v>0.35344288299146243</v>
      </c>
      <c r="I33">
        <f>(EOL_STOCK_by_age_of_disposal!J$6*SUM($C$5:$C$6))/100</f>
        <v>1.6045007508743776</v>
      </c>
      <c r="J33">
        <f>(EOL_STOCK_by_age_of_disposal!K$6*SUM($C$5:$C$6))/100</f>
        <v>3.3332709838469503</v>
      </c>
      <c r="K33">
        <f>(EOL_STOCK_by_age_of_disposal!L$6*SUM($C$5:$C$6))/100</f>
        <v>2.6756022439636791</v>
      </c>
      <c r="L33">
        <f>(EOL_STOCK_by_age_of_disposal!M$6*SUM($C$5:$C$6))/100</f>
        <v>3.9275641950745457</v>
      </c>
      <c r="M33">
        <f>(EOL_STOCK_by_age_of_disposal!N$6*SUM($C$5:$C$6))/100</f>
        <v>7.473824336167727</v>
      </c>
      <c r="N33">
        <f>(EOL_STOCK_by_age_of_disposal!O$6*SUM($C$5:$C$6))/100</f>
        <v>16.699894140944689</v>
      </c>
      <c r="O33">
        <f>(EOL_STOCK_by_age_of_disposal!P$6*SUM($C$5:$C$6))/100</f>
        <v>16.102676961989101</v>
      </c>
      <c r="P33">
        <f>(EOL_STOCK_by_age_of_disposal!Q$6*SUM($C$5:$C$6))/100</f>
        <v>10.097985722827637</v>
      </c>
      <c r="Q33">
        <f>(EOL_STOCK_by_age_of_disposal!R$6*SUM($C$5:$C$6))/100</f>
        <v>16.505518136640198</v>
      </c>
      <c r="R33">
        <f>(EOL_STOCK_by_age_of_disposal!S$6*SUM($C$5:$C$6))/100</f>
        <v>26.966720440243925</v>
      </c>
      <c r="S33">
        <f>(EOL_STOCK_by_age_of_disposal!T$6*SUM($C$5:$C$6))/100</f>
        <v>43.037969914077557</v>
      </c>
      <c r="T33">
        <f>(EOL_STOCK_by_age_of_disposal!U$6*SUM($C$5:$C$6))/100</f>
        <v>65.728987957489622</v>
      </c>
      <c r="U33">
        <f>(EOL_STOCK_by_age_of_disposal!V$6*SUM($C$5:$C$6))/100</f>
        <v>85.728896918619213</v>
      </c>
      <c r="V33">
        <f>(EOL_STOCK_by_age_of_disposal!W$6*SUM($C$5:$C$6))/100</f>
        <v>97.554449401932928</v>
      </c>
      <c r="W33">
        <f>(EOL_STOCK_by_age_of_disposal!X$6*SUM($C$5:$C$6))/100</f>
        <v>109.83502414632649</v>
      </c>
      <c r="X33">
        <f>(EOL_STOCK_by_age_of_disposal!Y$6*SUM($C$5:$C$6))/100</f>
        <v>102.27480645462909</v>
      </c>
      <c r="Y33">
        <f>(EOL_STOCK_by_age_of_disposal!Z$6*SUM($C$5:$C$6))/100</f>
        <v>113.8162935845076</v>
      </c>
      <c r="Z33">
        <f>(EOL_STOCK_by_age_of_disposal!AA$6*SUM($C$5:$C$6))/100</f>
        <v>113.60033267766465</v>
      </c>
      <c r="AA33">
        <f>(EOL_STOCK_by_age_of_disposal!AB$6*SUM($C$5:$C$6))/100</f>
        <v>113.37849219044257</v>
      </c>
      <c r="AB33">
        <f>(EOL_STOCK_by_age_of_disposal!AC$6*SUM($C$5:$C$6))/100</f>
        <v>113.15077212284136</v>
      </c>
      <c r="AC33">
        <f>(EOL_STOCK_by_age_of_disposal!AD$6*SUM($C$5:$C$6))/100</f>
        <v>112.91717247486105</v>
      </c>
      <c r="AD33">
        <f>(EOL_STOCK_by_age_of_disposal!AE$6*SUM($C$5:$C$6))/100</f>
        <v>112.67769324650166</v>
      </c>
      <c r="AE33">
        <f>(EOL_STOCK_by_age_of_disposal!AF$6*SUM($C$5:$C$6))/100</f>
        <v>132.35457186847086</v>
      </c>
      <c r="AF33">
        <f>(EOL_STOCK_by_age_of_disposal!AG$6*SUM($C$5:$C$6))/100</f>
        <v>152.19376039440829</v>
      </c>
      <c r="AG33">
        <f>(EOL_STOCK_by_age_of_disposal!AH$6*SUM($C$5:$C$6))/100</f>
        <v>172.19525882431387</v>
      </c>
      <c r="AH33">
        <f>(EOL_STOCK_by_age_of_disposal!AI$6*SUM($C$5:$C$6))/100</f>
        <v>192.35906715818768</v>
      </c>
      <c r="AI33">
        <f>(EOL_STOCK_by_age_of_disposal!AJ$6*SUM($C$5:$C$6))/100</f>
        <v>212.68518539602965</v>
      </c>
      <c r="AJ33">
        <f>(EOL_STOCK_by_age_of_disposal!AK$6*SUM($C$5:$C$6))/100</f>
        <v>237.96349959508396</v>
      </c>
      <c r="AK33">
        <f>(EOL_STOCK_by_age_of_disposal!AL$6*SUM($C$5:$C$6))/100</f>
        <v>263.44842983168144</v>
      </c>
      <c r="AL33">
        <f>(EOL_STOCK_by_age_of_disposal!AM$6*SUM($C$5:$C$6))/100</f>
        <v>289.13997610582214</v>
      </c>
      <c r="AM33">
        <f>(EOL_STOCK_by_age_of_disposal!AN$6*SUM($C$5:$C$6))/100</f>
        <v>315.0381384175061</v>
      </c>
      <c r="AN33">
        <f>(EOL_STOCK_by_age_of_disposal!AO$6*SUM($C$5:$C$6))/100</f>
        <v>341.14291676673315</v>
      </c>
      <c r="AO33">
        <f>(EOL_STOCK_by_age_of_disposal!AP$6*SUM($C$5:$C$6))/100</f>
        <v>359.17439482710682</v>
      </c>
    </row>
    <row r="34" spans="1:41" x14ac:dyDescent="0.25">
      <c r="A34" s="4">
        <v>5</v>
      </c>
      <c r="D34">
        <v>0</v>
      </c>
      <c r="E34">
        <v>0</v>
      </c>
      <c r="F34">
        <f>(EOL_STOCK_by_age_of_disposal!G$7*SUM($C$5))/100</f>
        <v>1.3999977163224686E-2</v>
      </c>
      <c r="G34">
        <f>(EOL_STOCK_by_age_of_disposal!H$7*SUM($C$5))/100</f>
        <v>3.4712663938508609E-2</v>
      </c>
      <c r="H34">
        <f>(EOL_STOCK_by_age_of_disposal!I$7*SUM($C$5))/100</f>
        <v>9.9580680388457563E-2</v>
      </c>
      <c r="I34">
        <f>(EOL_STOCK_by_age_of_disposal!J$7*SUM($C$5))/100</f>
        <v>3.268433023930737E-2</v>
      </c>
      <c r="J34">
        <f>(EOL_STOCK_by_age_of_disposal!K$7*SUM($C$5))/100</f>
        <v>0.14894579796155491</v>
      </c>
      <c r="K34">
        <f>(EOL_STOCK_by_age_of_disposal!L$7*SUM($C$5))/100</f>
        <v>0.31055541790494312</v>
      </c>
      <c r="L34">
        <f>(EOL_STOCK_by_age_of_disposal!M$7*SUM($C$5))/100</f>
        <v>0.25014292888607037</v>
      </c>
      <c r="M34">
        <f>(EOL_STOCK_by_age_of_disposal!N$7*SUM($C$5))/100</f>
        <v>0.36839317998191234</v>
      </c>
      <c r="N34">
        <f>(EOL_STOCK_by_age_of_disposal!O$7*SUM($C$5))/100</f>
        <v>0.70320372966753453</v>
      </c>
      <c r="O34">
        <f>(EOL_STOCK_by_age_of_disposal!P$7*SUM($C$5))/100</f>
        <v>1.5759228072422828</v>
      </c>
      <c r="P34">
        <f>(EOL_STOCK_by_age_of_disposal!Q$7*SUM($C$5))/100</f>
        <v>1.5238401797819048</v>
      </c>
      <c r="Q34">
        <f>(EOL_STOCK_by_age_of_disposal!R$7*SUM($C$5))/100</f>
        <v>0.9581583419818489</v>
      </c>
      <c r="R34">
        <f>(EOL_STOCK_by_age_of_disposal!S$7*SUM($C$5))/100</f>
        <v>1.5701370862108948</v>
      </c>
      <c r="S34">
        <f>(EOL_STOCK_by_age_of_disposal!T$7*SUM($C$5))/100</f>
        <v>2.5715231935663359</v>
      </c>
      <c r="T34">
        <f>(EOL_STOCK_by_age_of_disposal!U$7*SUM($C$5))/100</f>
        <v>4.1135721514386736</v>
      </c>
      <c r="U34">
        <f>(EOL_STOCK_by_age_of_disposal!V$7*SUM($C$5))/100</f>
        <v>6.2962696174869439</v>
      </c>
      <c r="V34">
        <f>(EOL_STOCK_by_age_of_disposal!W$7*SUM($C$5))/100</f>
        <v>8.2294215679741018</v>
      </c>
      <c r="W34">
        <f>(EOL_STOCK_by_age_of_disposal!X$7*SUM($C$5))/100</f>
        <v>9.3834818396459472</v>
      </c>
      <c r="X34">
        <f>(EOL_STOCK_by_age_of_disposal!Y$7*SUM($C$5))/100</f>
        <v>10.585079319929543</v>
      </c>
      <c r="Y34">
        <f>(EOL_STOCK_by_age_of_disposal!Z$7*SUM($C$5))/100</f>
        <v>9.9692259296780676</v>
      </c>
      <c r="Z34">
        <f>(EOL_STOCK_by_age_of_disposal!AA$7*SUM($C$5))/100</f>
        <v>11.094231165579181</v>
      </c>
      <c r="AA34">
        <f>(EOL_STOCK_by_age_of_disposal!AB$7*SUM($C$5))/100</f>
        <v>11.073180399051935</v>
      </c>
      <c r="AB34">
        <f>(EOL_STOCK_by_age_of_disposal!AC$7*SUM($C$5))/100</f>
        <v>11.051556521049799</v>
      </c>
      <c r="AC34">
        <f>(EOL_STOCK_by_age_of_disposal!AD$7*SUM($C$5))/100</f>
        <v>11.02935953157278</v>
      </c>
      <c r="AD34">
        <f>(EOL_STOCK_by_age_of_disposal!AE$7*SUM($C$5))/100</f>
        <v>11.006589430620869</v>
      </c>
      <c r="AE34">
        <f>(EOL_STOCK_by_age_of_disposal!AF$7*SUM($C$5))/100</f>
        <v>10.983246218194072</v>
      </c>
      <c r="AF34">
        <f>(EOL_STOCK_by_age_of_disposal!AG$7*SUM($C$5))/100</f>
        <v>12.901247878361328</v>
      </c>
      <c r="AG34">
        <f>(EOL_STOCK_by_age_of_disposal!AH$7*SUM($C$5))/100</f>
        <v>14.835070679231514</v>
      </c>
      <c r="AH34">
        <f>(EOL_STOCK_by_age_of_disposal!AI$7*SUM($C$5))/100</f>
        <v>16.784714620804621</v>
      </c>
      <c r="AI34">
        <f>(EOL_STOCK_by_age_of_disposal!AJ$7*SUM($C$5))/100</f>
        <v>18.750179703080661</v>
      </c>
      <c r="AJ34">
        <f>(EOL_STOCK_by_age_of_disposal!AK$7*SUM($C$5))/100</f>
        <v>20.731465926059624</v>
      </c>
      <c r="AK34">
        <f>(EOL_STOCK_by_age_of_disposal!AL$7*SUM($C$5))/100</f>
        <v>23.195466925988725</v>
      </c>
      <c r="AL34">
        <f>(EOL_STOCK_by_age_of_disposal!AM$7*SUM($C$5))/100</f>
        <v>25.679607802299572</v>
      </c>
      <c r="AM34">
        <f>(EOL_STOCK_by_age_of_disposal!AN$7*SUM($C$5))/100</f>
        <v>28.183888554992162</v>
      </c>
      <c r="AN34">
        <f>(EOL_STOCK_by_age_of_disposal!AO$7*SUM($C$5))/100</f>
        <v>30.708309184066497</v>
      </c>
      <c r="AO34">
        <f>(EOL_STOCK_by_age_of_disposal!AP$7*SUM($C$5))/100</f>
        <v>33.252869689522576</v>
      </c>
    </row>
    <row r="35" spans="1:41" x14ac:dyDescent="0.25">
      <c r="A35" s="4">
        <v>6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</row>
    <row r="36" spans="1:41" x14ac:dyDescent="0.25">
      <c r="A36" s="4">
        <v>7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</row>
    <row r="37" spans="1:41" x14ac:dyDescent="0.25">
      <c r="A37" s="4">
        <v>8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</row>
    <row r="38" spans="1:41" x14ac:dyDescent="0.25">
      <c r="A38" s="4">
        <v>9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</row>
    <row r="39" spans="1:41" x14ac:dyDescent="0.25">
      <c r="A39" s="4">
        <v>10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</row>
    <row r="40" spans="1:41" x14ac:dyDescent="0.25">
      <c r="A40" s="4">
        <v>11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</row>
    <row r="41" spans="1:41" ht="15.75" thickBot="1" x14ac:dyDescent="0.3">
      <c r="A41" s="6">
        <v>12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</row>
    <row r="42" spans="1:41" ht="15.75" thickBot="1" x14ac:dyDescent="0.3">
      <c r="A42" s="6" t="s">
        <v>15</v>
      </c>
      <c r="B42" s="25">
        <f>SUM(B30:B41)</f>
        <v>0.21261967245332411</v>
      </c>
      <c r="C42" s="25">
        <f t="shared" ref="C42:AO42" si="2">SUM(C30:C41)</f>
        <v>1.0688676317399879</v>
      </c>
      <c r="D42" s="25">
        <f t="shared" si="2"/>
        <v>3.5192875650708437</v>
      </c>
      <c r="E42" s="25">
        <f t="shared" si="2"/>
        <v>6.1620361567213511</v>
      </c>
      <c r="F42" s="25">
        <f t="shared" si="2"/>
        <v>8.6727571203179252</v>
      </c>
      <c r="G42" s="25">
        <f t="shared" si="2"/>
        <v>12.821136697013246</v>
      </c>
      <c r="H42" s="25">
        <f t="shared" si="2"/>
        <v>22.851614107467917</v>
      </c>
      <c r="I42" s="25">
        <f t="shared" si="2"/>
        <v>31.058358584325269</v>
      </c>
      <c r="J42" s="25">
        <f t="shared" si="2"/>
        <v>38.950739571001648</v>
      </c>
      <c r="K42" s="25">
        <f t="shared" si="2"/>
        <v>68.392089247409672</v>
      </c>
      <c r="L42" s="25">
        <f t="shared" si="2"/>
        <v>116.03616193943158</v>
      </c>
      <c r="M42" s="25">
        <f t="shared" si="2"/>
        <v>150.20124944960176</v>
      </c>
      <c r="N42" s="25">
        <f t="shared" si="2"/>
        <v>144.66950946846387</v>
      </c>
      <c r="O42" s="25">
        <f t="shared" si="2"/>
        <v>153.75755291505655</v>
      </c>
      <c r="P42" s="25">
        <f t="shared" si="2"/>
        <v>232.10206841980943</v>
      </c>
      <c r="Q42" s="25">
        <f t="shared" si="2"/>
        <v>367.40821183093908</v>
      </c>
      <c r="R42" s="25">
        <f t="shared" si="2"/>
        <v>550.88390969958107</v>
      </c>
      <c r="S42" s="25">
        <f t="shared" si="2"/>
        <v>748.97989085274935</v>
      </c>
      <c r="T42" s="25">
        <f t="shared" si="2"/>
        <v>914.9220689787511</v>
      </c>
      <c r="U42" s="25">
        <f t="shared" si="2"/>
        <v>1017.0548789330101</v>
      </c>
      <c r="V42" s="25">
        <f t="shared" si="2"/>
        <v>1068.7662631286489</v>
      </c>
      <c r="W42" s="25">
        <f t="shared" si="2"/>
        <v>1083.825026229202</v>
      </c>
      <c r="X42" s="25">
        <f t="shared" si="2"/>
        <v>1126.3653777205961</v>
      </c>
      <c r="Y42" s="25">
        <f t="shared" si="2"/>
        <v>1135.3310263644578</v>
      </c>
      <c r="Z42" s="25">
        <f t="shared" si="2"/>
        <v>1134.2276635830071</v>
      </c>
      <c r="AA42" s="25">
        <f t="shared" si="2"/>
        <v>1131.9199432040059</v>
      </c>
      <c r="AB42" s="25">
        <f t="shared" si="2"/>
        <v>1154.9228512991413</v>
      </c>
      <c r="AC42" s="25">
        <f t="shared" si="2"/>
        <v>1244.2056612595266</v>
      </c>
      <c r="AD42" s="25">
        <f t="shared" si="2"/>
        <v>1420.3334856396198</v>
      </c>
      <c r="AE42" s="25">
        <f t="shared" si="2"/>
        <v>1617.8242409203961</v>
      </c>
      <c r="AF42" s="25">
        <f t="shared" si="2"/>
        <v>1818.8657971395626</v>
      </c>
      <c r="AG42" s="25">
        <f t="shared" si="2"/>
        <v>2027.6321979450106</v>
      </c>
      <c r="AH42" s="25">
        <f t="shared" si="2"/>
        <v>2253.978576003376</v>
      </c>
      <c r="AI42" s="25">
        <f t="shared" si="2"/>
        <v>2502.8622232933326</v>
      </c>
      <c r="AJ42" s="25">
        <f t="shared" si="2"/>
        <v>2758.5560648930827</v>
      </c>
      <c r="AK42" s="25">
        <f t="shared" si="2"/>
        <v>3016.7814145152029</v>
      </c>
      <c r="AL42" s="25">
        <f t="shared" si="2"/>
        <v>3266.5318331821431</v>
      </c>
      <c r="AM42" s="25">
        <f t="shared" si="2"/>
        <v>3490.7914094128246</v>
      </c>
      <c r="AN42" s="25">
        <f t="shared" si="2"/>
        <v>3681.0427558259566</v>
      </c>
      <c r="AO42" s="26">
        <f t="shared" si="2"/>
        <v>3864.5397031441712</v>
      </c>
    </row>
    <row r="44" spans="1:41" ht="15.75" thickBot="1" x14ac:dyDescent="0.3"/>
    <row r="45" spans="1:41" x14ac:dyDescent="0.25">
      <c r="A45" s="1">
        <f>D20</f>
        <v>0</v>
      </c>
      <c r="B45" s="27">
        <v>2011</v>
      </c>
      <c r="C45" s="27">
        <v>2012</v>
      </c>
      <c r="D45" s="27">
        <v>2013</v>
      </c>
      <c r="E45" s="27">
        <v>2014</v>
      </c>
      <c r="F45" s="27">
        <v>2015</v>
      </c>
      <c r="G45" s="27">
        <v>2016</v>
      </c>
      <c r="H45" s="27">
        <v>2017</v>
      </c>
      <c r="I45" s="27">
        <v>2018</v>
      </c>
      <c r="J45" s="27">
        <v>2019</v>
      </c>
      <c r="K45" s="27">
        <v>2020</v>
      </c>
      <c r="L45" s="27">
        <v>2021</v>
      </c>
      <c r="M45" s="27">
        <v>2022</v>
      </c>
      <c r="N45" s="27">
        <v>2023</v>
      </c>
      <c r="O45" s="27">
        <v>2024</v>
      </c>
      <c r="P45" s="27">
        <v>2025</v>
      </c>
      <c r="Q45" s="27">
        <v>2026</v>
      </c>
      <c r="R45" s="27">
        <v>2027</v>
      </c>
      <c r="S45" s="27">
        <v>2028</v>
      </c>
      <c r="T45" s="27">
        <v>2029</v>
      </c>
      <c r="U45" s="27">
        <v>2030</v>
      </c>
      <c r="V45" s="27">
        <v>2031</v>
      </c>
      <c r="W45" s="27">
        <v>2032</v>
      </c>
      <c r="X45" s="27">
        <v>2033</v>
      </c>
      <c r="Y45" s="27">
        <v>2034</v>
      </c>
      <c r="Z45" s="27">
        <v>2035</v>
      </c>
      <c r="AA45" s="27">
        <v>2036</v>
      </c>
      <c r="AB45" s="27">
        <v>2037</v>
      </c>
      <c r="AC45" s="27">
        <v>2038</v>
      </c>
      <c r="AD45" s="27">
        <v>2039</v>
      </c>
      <c r="AE45" s="27">
        <v>2040</v>
      </c>
      <c r="AF45" s="27">
        <v>2041</v>
      </c>
      <c r="AG45" s="27">
        <v>2042</v>
      </c>
      <c r="AH45" s="27">
        <v>2043</v>
      </c>
      <c r="AI45" s="27">
        <v>2044</v>
      </c>
      <c r="AJ45" s="27">
        <v>2045</v>
      </c>
      <c r="AK45" s="27">
        <v>2046</v>
      </c>
      <c r="AL45" s="27">
        <v>2047</v>
      </c>
      <c r="AM45" s="27">
        <v>2048</v>
      </c>
      <c r="AN45" s="27">
        <v>2049</v>
      </c>
      <c r="AO45" s="28">
        <v>2050</v>
      </c>
    </row>
    <row r="46" spans="1:41" x14ac:dyDescent="0.25">
      <c r="A46" s="4">
        <v>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</row>
    <row r="47" spans="1:41" x14ac:dyDescent="0.25">
      <c r="A47" s="4">
        <v>2</v>
      </c>
      <c r="B47">
        <v>0</v>
      </c>
      <c r="C47">
        <f>(EOL_STOCK_by_age_of_disposal!D$4*SUM($C$17:$C$25))/100</f>
        <v>4.107843509189902E-2</v>
      </c>
      <c r="D47">
        <f>(EOL_STOCK_by_age_of_disposal!E$4*SUM($C$17:$C$25))/100</f>
        <v>0.100885537077858</v>
      </c>
      <c r="E47">
        <f>(EOL_STOCK_by_age_of_disposal!F$4*SUM($C$17:$C$25))/100</f>
        <v>0.28681314540453662</v>
      </c>
      <c r="F47">
        <f>(EOL_STOCK_by_age_of_disposal!G$4*SUM($C$17:$C$25))/100</f>
        <v>9.333814988081221E-2</v>
      </c>
      <c r="G47">
        <f>(EOL_STOCK_by_age_of_disposal!H$4*SUM($C$17:$C$25))/100</f>
        <v>0.42193107625230225</v>
      </c>
      <c r="H47">
        <f>(EOL_STOCK_by_age_of_disposal!I$4*SUM($C$17:$C$25))/100</f>
        <v>0.87303297410379788</v>
      </c>
      <c r="I47">
        <f>(EOL_STOCK_by_age_of_disposal!J$4*SUM($C$17:$C$25))/100</f>
        <v>0.69812043899274467</v>
      </c>
      <c r="J47">
        <f>(EOL_STOCK_by_age_of_disposal!K$4*SUM($C$17:$C$25))/100</f>
        <v>1.0210929384406697</v>
      </c>
      <c r="K47">
        <f>(EOL_STOCK_by_age_of_disposal!L$4*SUM($C$17:$C$25))/100</f>
        <v>1.9364085043865915</v>
      </c>
      <c r="L47">
        <f>(EOL_STOCK_by_age_of_disposal!M$4*SUM($C$17:$C$25))/100</f>
        <v>4.3127454309168156</v>
      </c>
      <c r="M47">
        <f>(EOL_STOCK_by_age_of_disposal!N$4*SUM($C$17:$C$25))/100</f>
        <v>4.1456576916979007</v>
      </c>
      <c r="N47">
        <f>(EOL_STOCK_by_age_of_disposal!O$4*SUM($C$17:$C$25))/100</f>
        <v>2.5920913817770872</v>
      </c>
      <c r="O47">
        <f>(EOL_STOCK_by_age_of_disposal!P$4*SUM($C$17:$C$25))/100</f>
        <v>4.2249919032573837</v>
      </c>
      <c r="P47">
        <f>(EOL_STOCK_by_age_of_disposal!Q$4*SUM($C$17:$C$25))/100</f>
        <v>6.8843556345176458</v>
      </c>
      <c r="Q47">
        <f>(EOL_STOCK_by_age_of_disposal!R$4*SUM($C$17:$C$25))/100</f>
        <v>10.959210133097336</v>
      </c>
      <c r="R47">
        <f>(EOL_STOCK_by_age_of_disposal!S$4*SUM($C$17:$C$25))/100</f>
        <v>16.696576495697073</v>
      </c>
      <c r="S47">
        <f>(EOL_STOCK_by_age_of_disposal!T$4*SUM($C$17:$C$25))/100</f>
        <v>21.726435660248903</v>
      </c>
      <c r="T47">
        <f>(EOL_STOCK_by_age_of_disposal!U$4*SUM($C$17:$C$25))/100</f>
        <v>24.668577473930551</v>
      </c>
      <c r="U47">
        <f>(EOL_STOCK_by_age_of_disposal!V$4*SUM($C$17:$C$25))/100</f>
        <v>27.715078665316398</v>
      </c>
      <c r="V47">
        <f>(EOL_STOCK_by_age_of_disposal!W$4*SUM($C$17:$C$25))/100</f>
        <v>25.485894423213441</v>
      </c>
      <c r="W47">
        <f>(EOL_STOCK_by_age_of_disposal!X$4*SUM($C$17:$C$25))/100</f>
        <v>28.361921596234282</v>
      </c>
      <c r="X47">
        <f>(EOL_STOCK_by_age_of_disposal!Y$4*SUM($C$17:$C$25))/100</f>
        <v>28.308106223102456</v>
      </c>
      <c r="Y47">
        <f>(EOL_STOCK_by_age_of_disposal!Z$4*SUM($C$17:$C$25))/100</f>
        <v>28.25282571530072</v>
      </c>
      <c r="Z47">
        <f>(EOL_STOCK_by_age_of_disposal!AA$4*SUM($C$17:$C$25))/100</f>
        <v>28.196080072829076</v>
      </c>
      <c r="AA47">
        <f>(EOL_STOCK_by_age_of_disposal!AB$4*SUM($C$17:$C$25))/100</f>
        <v>28.137869295687523</v>
      </c>
      <c r="AB47">
        <f>(EOL_STOCK_by_age_of_disposal!AC$4*SUM($C$17:$C$25))/100</f>
        <v>28.078193383876059</v>
      </c>
      <c r="AC47">
        <f>(EOL_STOCK_by_age_of_disposal!AD$4*SUM($C$17:$C$25))/100</f>
        <v>32.981481578905395</v>
      </c>
      <c r="AD47">
        <f>(EOL_STOCK_by_age_of_disposal!AE$4*SUM($C$17:$C$25))/100</f>
        <v>37.925215835088721</v>
      </c>
      <c r="AE47">
        <f>(EOL_STOCK_by_age_of_disposal!AF$4*SUM($C$17:$C$25))/100</f>
        <v>42.909396152426012</v>
      </c>
      <c r="AF47">
        <f>(EOL_STOCK_by_age_of_disposal!AG$4*SUM($C$17:$C$25))/100</f>
        <v>47.934022530917289</v>
      </c>
      <c r="AG47">
        <f>(EOL_STOCK_by_age_of_disposal!AH$4*SUM($C$17:$C$25))/100</f>
        <v>52.999094970562538</v>
      </c>
      <c r="AH47">
        <f>(EOL_STOCK_by_age_of_disposal!AI$4*SUM($C$17:$C$25))/100</f>
        <v>59.298206836002358</v>
      </c>
      <c r="AI47">
        <f>(EOL_STOCK_by_age_of_disposal!AJ$4*SUM($C$17:$C$25))/100</f>
        <v>65.648805423358425</v>
      </c>
      <c r="AJ47">
        <f>(EOL_STOCK_by_age_of_disposal!AK$4*SUM($C$17:$C$25))/100</f>
        <v>72.050890732630762</v>
      </c>
      <c r="AK47">
        <f>(EOL_STOCK_by_age_of_disposal!AL$4*SUM($C$17:$C$25))/100</f>
        <v>78.504462763819362</v>
      </c>
      <c r="AL47">
        <f>(EOL_STOCK_by_age_of_disposal!AM$4*SUM($C$17:$C$25))/100</f>
        <v>85.009521516924238</v>
      </c>
      <c r="AM47">
        <f>(EOL_STOCK_by_age_of_disposal!AN$4*SUM($C$17:$C$25))/100</f>
        <v>89.502791776448376</v>
      </c>
      <c r="AN47">
        <f>(EOL_STOCK_by_age_of_disposal!AO$4*SUM($C$17:$C$25))/100</f>
        <v>94.032360912381662</v>
      </c>
      <c r="AO47">
        <f>(EOL_STOCK_by_age_of_disposal!AP$4*SUM($C$17:$C$25))/100</f>
        <v>98.598228924724111</v>
      </c>
    </row>
    <row r="48" spans="1:41" x14ac:dyDescent="0.25">
      <c r="A48" s="4">
        <v>3</v>
      </c>
      <c r="B48">
        <v>0</v>
      </c>
      <c r="C48">
        <v>0</v>
      </c>
      <c r="D48">
        <f>(EOL_STOCK_by_age_of_disposal!E$5*SUM($C$12:$C$25))/100</f>
        <v>0.33733044939403201</v>
      </c>
      <c r="E48">
        <f>(EOL_STOCK_by_age_of_disposal!F$5*SUM($C$12:$C$25))/100</f>
        <v>0.83002275836591111</v>
      </c>
      <c r="F48">
        <f>(EOL_STOCK_by_age_of_disposal!G$5*SUM($C$12:$C$25))/100</f>
        <v>2.3639288092689656</v>
      </c>
      <c r="G48">
        <f>(EOL_STOCK_by_age_of_disposal!H$5*SUM($C$12:$C$25))/100</f>
        <v>0.770595998145571</v>
      </c>
      <c r="H48">
        <f>(EOL_STOCK_by_age_of_disposal!I$5*SUM($C$12:$C$25))/100</f>
        <v>3.4890095018838396</v>
      </c>
      <c r="I48">
        <f>(EOL_STOCK_by_age_of_disposal!J$5*SUM($C$12:$C$25))/100</f>
        <v>7.2301593818638779</v>
      </c>
      <c r="J48">
        <f>(EOL_STOCK_by_age_of_disposal!K$5*SUM($C$12:$C$25))/100</f>
        <v>5.789887205373784</v>
      </c>
      <c r="K48">
        <f>(EOL_STOCK_by_age_of_disposal!L$5*SUM($C$12:$C$25))/100</f>
        <v>8.4799975828685188</v>
      </c>
      <c r="L48">
        <f>(EOL_STOCK_by_age_of_disposal!M$5*SUM($C$12:$C$25))/100</f>
        <v>16.102317407384518</v>
      </c>
      <c r="M48">
        <f>(EOL_STOCK_by_age_of_disposal!N$5*SUM($C$12:$C$25))/100</f>
        <v>35.906933091502403</v>
      </c>
      <c r="N48">
        <f>(EOL_STOCK_by_age_of_disposal!O$5*SUM($C$12:$C$25))/100</f>
        <v>34.556114927172565</v>
      </c>
      <c r="O48">
        <f>(EOL_STOCK_by_age_of_disposal!P$5*SUM($C$12:$C$25))/100</f>
        <v>21.630386303080883</v>
      </c>
      <c r="P48">
        <f>(EOL_STOCK_by_age_of_disposal!Q$5*SUM($C$12:$C$25))/100</f>
        <v>35.293876450587646</v>
      </c>
      <c r="Q48">
        <f>(EOL_STOCK_by_age_of_disposal!R$5*SUM($C$12:$C$25))/100</f>
        <v>57.567145305250087</v>
      </c>
      <c r="R48">
        <f>(EOL_STOCK_by_age_of_disposal!S$5*SUM($C$12:$C$25))/100</f>
        <v>91.729337953139961</v>
      </c>
      <c r="S48">
        <f>(EOL_STOCK_by_age_of_disposal!T$5*SUM($C$12:$C$25))/100</f>
        <v>139.87977700256332</v>
      </c>
      <c r="T48">
        <f>(EOL_STOCK_by_age_of_disposal!U$5*SUM($C$12:$C$25))/100</f>
        <v>182.17822877674237</v>
      </c>
      <c r="U48">
        <f>(EOL_STOCK_by_age_of_disposal!V$5*SUM($C$12:$C$25))/100</f>
        <v>207.02158009070624</v>
      </c>
      <c r="V48">
        <f>(EOL_STOCK_by_age_of_disposal!W$5*SUM($C$12:$C$25))/100</f>
        <v>232.77435905179544</v>
      </c>
      <c r="W48">
        <f>(EOL_STOCK_by_age_of_disposal!X$5*SUM($C$12:$C$25))/100</f>
        <v>215.0658031746004</v>
      </c>
      <c r="X48">
        <f>(EOL_STOCK_by_age_of_disposal!Y$5*SUM($C$12:$C$25))/100</f>
        <v>239.33550639342559</v>
      </c>
      <c r="Y48">
        <f>(EOL_STOCK_by_age_of_disposal!Z$5*SUM($C$12:$C$25))/100</f>
        <v>238.88137885708943</v>
      </c>
      <c r="Z48">
        <f>(EOL_STOCK_by_age_of_disposal!AA$5*SUM($C$12:$C$25))/100</f>
        <v>238.41488760460072</v>
      </c>
      <c r="AA48">
        <f>(EOL_STOCK_by_age_of_disposal!AB$5*SUM($C$12:$C$25))/100</f>
        <v>237.93603263595941</v>
      </c>
      <c r="AB48">
        <f>(EOL_STOCK_by_age_of_disposal!AC$5*SUM($C$12:$C$25))/100</f>
        <v>237.4448139511656</v>
      </c>
      <c r="AC48">
        <f>(EOL_STOCK_by_age_of_disposal!AD$5*SUM($C$12:$C$25))/100</f>
        <v>236.94123155021919</v>
      </c>
      <c r="AD48">
        <f>(EOL_STOCK_by_age_of_disposal!AE$5*SUM($C$12:$C$25))/100</f>
        <v>278.31822214545684</v>
      </c>
      <c r="AE48">
        <f>(EOL_STOCK_by_age_of_disposal!AF$5*SUM($C$12:$C$25))/100</f>
        <v>320.03652172059066</v>
      </c>
      <c r="AF48">
        <f>(EOL_STOCK_by_age_of_disposal!AG$5*SUM($C$12:$C$25))/100</f>
        <v>362.09613027562068</v>
      </c>
      <c r="AG48">
        <f>(EOL_STOCK_by_age_of_disposal!AH$5*SUM($C$12:$C$25))/100</f>
        <v>404.49704781054686</v>
      </c>
      <c r="AH48">
        <f>(EOL_STOCK_by_age_of_disposal!AI$5*SUM($C$12:$C$25))/100</f>
        <v>447.23927432536931</v>
      </c>
      <c r="AI48">
        <f>(EOL_STOCK_by_age_of_disposal!AJ$5*SUM($C$12:$C$25))/100</f>
        <v>500.3950918192038</v>
      </c>
      <c r="AJ48">
        <f>(EOL_STOCK_by_age_of_disposal!AK$5*SUM($C$12:$C$25))/100</f>
        <v>553.98538624439004</v>
      </c>
      <c r="AK48">
        <f>(EOL_STOCK_by_age_of_disposal!AL$5*SUM($C$12:$C$25))/100</f>
        <v>608.01015760092776</v>
      </c>
      <c r="AL48">
        <f>(EOL_STOCK_by_age_of_disposal!AM$5*SUM($C$12:$C$25))/100</f>
        <v>662.46940588881716</v>
      </c>
      <c r="AM48">
        <f>(EOL_STOCK_by_age_of_disposal!AN$5*SUM($C$12:$C$25))/100</f>
        <v>717.36313110805781</v>
      </c>
      <c r="AN48">
        <f>(EOL_STOCK_by_age_of_disposal!AO$5*SUM($C$12:$C$25))/100</f>
        <v>755.28013575376963</v>
      </c>
      <c r="AO48">
        <f>(EOL_STOCK_by_age_of_disposal!AP$5*SUM($C$12:$C$25))/100</f>
        <v>793.50345285921446</v>
      </c>
    </row>
    <row r="49" spans="1:41" x14ac:dyDescent="0.25">
      <c r="A49" s="4">
        <v>4</v>
      </c>
      <c r="B49">
        <v>0</v>
      </c>
      <c r="C49">
        <v>0</v>
      </c>
      <c r="D49">
        <v>0</v>
      </c>
      <c r="E49">
        <f>(EOL_STOCK_by_age_of_disposal!F$6*SUM($C$19:$C$25))/100</f>
        <v>4.8493869186479958E-2</v>
      </c>
      <c r="F49">
        <f>(EOL_STOCK_by_age_of_disposal!G$6*SUM($C$19:$C$25))/100</f>
        <v>0.11969482500021464</v>
      </c>
      <c r="G49">
        <f>(EOL_STOCK_by_age_of_disposal!H$6*SUM($C$19:$C$25))/100</f>
        <v>0.34190006498316772</v>
      </c>
      <c r="H49">
        <f>(EOL_STOCK_by_age_of_disposal!I$6*SUM($C$19:$C$25))/100</f>
        <v>0.11176388787434693</v>
      </c>
      <c r="I49">
        <f>(EOL_STOCK_by_age_of_disposal!J$6*SUM($C$19:$C$25))/100</f>
        <v>0.50736696265393777</v>
      </c>
      <c r="J49">
        <f>(EOL_STOCK_by_age_of_disposal!K$6*SUM($C$19:$C$25))/100</f>
        <v>1.0540297808245398</v>
      </c>
      <c r="K49">
        <f>(EOL_STOCK_by_age_of_disposal!L$6*SUM($C$19:$C$25))/100</f>
        <v>0.84606515955204842</v>
      </c>
      <c r="L49">
        <f>(EOL_STOCK_by_age_of_disposal!M$6*SUM($C$19:$C$25))/100</f>
        <v>1.241954118873047</v>
      </c>
      <c r="M49">
        <f>(EOL_STOCK_by_age_of_disposal!N$6*SUM($C$19:$C$25))/100</f>
        <v>2.3633342338942844</v>
      </c>
      <c r="N49">
        <f>(EOL_STOCK_by_age_of_disposal!O$6*SUM($C$19:$C$25))/100</f>
        <v>5.2807545040511972</v>
      </c>
      <c r="O49">
        <f>(EOL_STOCK_by_age_of_disposal!P$6*SUM($C$19:$C$25))/100</f>
        <v>5.0919055639891093</v>
      </c>
      <c r="P49">
        <f>(EOL_STOCK_by_age_of_disposal!Q$6*SUM($C$19:$C$25))/100</f>
        <v>3.1931330305217256</v>
      </c>
      <c r="Q49">
        <f>(EOL_STOCK_by_age_of_disposal!R$6*SUM($C$19:$C$25))/100</f>
        <v>5.2192899252013367</v>
      </c>
      <c r="R49">
        <f>(EOL_STOCK_by_age_of_disposal!S$6*SUM($C$19:$C$25))/100</f>
        <v>8.527277431966521</v>
      </c>
      <c r="S49">
        <f>(EOL_STOCK_by_age_of_disposal!T$6*SUM($C$19:$C$25))/100</f>
        <v>13.609245157534183</v>
      </c>
      <c r="T49">
        <f>(EOL_STOCK_by_age_of_disposal!U$6*SUM($C$19:$C$25))/100</f>
        <v>20.784482001728747</v>
      </c>
      <c r="U49">
        <f>(EOL_STOCK_by_age_of_disposal!V$6*SUM($C$19:$C$25))/100</f>
        <v>27.108750193833853</v>
      </c>
      <c r="V49">
        <f>(EOL_STOCK_by_age_of_disposal!W$6*SUM($C$19:$C$25))/100</f>
        <v>30.848165486655592</v>
      </c>
      <c r="W49">
        <f>(EOL_STOCK_by_age_of_disposal!X$6*SUM($C$19:$C$25))/100</f>
        <v>34.731465575055147</v>
      </c>
      <c r="X49">
        <f>(EOL_STOCK_by_age_of_disposal!Y$6*SUM($C$19:$C$25))/100</f>
        <v>32.340812479287663</v>
      </c>
      <c r="Y49">
        <f>(EOL_STOCK_by_age_of_disposal!Z$6*SUM($C$19:$C$25))/100</f>
        <v>35.990402089267505</v>
      </c>
      <c r="Z49">
        <f>(EOL_STOCK_by_age_of_disposal!AA$6*SUM($C$19:$C$25))/100</f>
        <v>35.922112043720816</v>
      </c>
      <c r="AA49">
        <f>(EOL_STOCK_by_age_of_disposal!AB$6*SUM($C$19:$C$25))/100</f>
        <v>35.851962787552381</v>
      </c>
      <c r="AB49">
        <f>(EOL_STOCK_by_age_of_disposal!AC$6*SUM($C$19:$C$25))/100</f>
        <v>35.779954320762187</v>
      </c>
      <c r="AC49">
        <f>(EOL_STOCK_by_age_of_disposal!AD$6*SUM($C$19:$C$25))/100</f>
        <v>35.706086643350254</v>
      </c>
      <c r="AD49">
        <f>(EOL_STOCK_by_age_of_disposal!AE$6*SUM($C$19:$C$25))/100</f>
        <v>35.630359755316576</v>
      </c>
      <c r="AE49">
        <f>(EOL_STOCK_by_age_of_disposal!AF$6*SUM($C$19:$C$25))/100</f>
        <v>41.852480957502515</v>
      </c>
      <c r="AF49">
        <f>(EOL_STOCK_by_age_of_disposal!AG$6*SUM($C$19:$C$25))/100</f>
        <v>48.12592696146254</v>
      </c>
      <c r="AG49">
        <f>(EOL_STOCK_by_age_of_disposal!AH$6*SUM($C$19:$C$25))/100</f>
        <v>54.450697767196637</v>
      </c>
      <c r="AH49">
        <f>(EOL_STOCK_by_age_of_disposal!AI$6*SUM($C$19:$C$25))/100</f>
        <v>60.826793374704827</v>
      </c>
      <c r="AI49">
        <f>(EOL_STOCK_by_age_of_disposal!AJ$6*SUM($C$19:$C$25))/100</f>
        <v>67.254213783987083</v>
      </c>
      <c r="AJ49">
        <f>(EOL_STOCK_by_age_of_disposal!AK$6*SUM($C$19:$C$25))/100</f>
        <v>75.247592091349574</v>
      </c>
      <c r="AK49">
        <f>(EOL_STOCK_by_age_of_disposal!AL$6*SUM($C$19:$C$25))/100</f>
        <v>83.306305457824237</v>
      </c>
      <c r="AL49">
        <f>(EOL_STOCK_by_age_of_disposal!AM$6*SUM($C$19:$C$25))/100</f>
        <v>91.430353883411058</v>
      </c>
      <c r="AM49">
        <f>(EOL_STOCK_by_age_of_disposal!AN$6*SUM($C$19:$C$25))/100</f>
        <v>99.619737368110052</v>
      </c>
      <c r="AN49">
        <f>(EOL_STOCK_by_age_of_disposal!AO$6*SUM($C$19:$C$25))/100</f>
        <v>107.87445591192119</v>
      </c>
      <c r="AO49">
        <f>(EOL_STOCK_by_age_of_disposal!AP$6*SUM($C$5:$C$25))/100</f>
        <v>3438.5855002311851</v>
      </c>
    </row>
    <row r="50" spans="1:41" x14ac:dyDescent="0.25">
      <c r="A50" s="4">
        <v>5</v>
      </c>
      <c r="B50">
        <v>0</v>
      </c>
      <c r="C50">
        <v>0</v>
      </c>
      <c r="D50">
        <v>0</v>
      </c>
      <c r="E50">
        <v>0</v>
      </c>
      <c r="F50">
        <f>(EOL_STOCK_by_age_of_disposal!G$7*SUM($C$14:$C$25))/100</f>
        <v>0.34160581859313921</v>
      </c>
      <c r="G50">
        <f>(EOL_STOCK_by_age_of_disposal!H$7*SUM($C$14:$C$25))/100</f>
        <v>0.84700480879437767</v>
      </c>
      <c r="H50">
        <f>(EOL_STOCK_by_age_of_disposal!I$7*SUM($C$14:$C$25))/100</f>
        <v>2.4298139520911493</v>
      </c>
      <c r="I50">
        <f>(EOL_STOCK_by_age_of_disposal!J$7*SUM($C$14:$C$25))/100</f>
        <v>0.79751254279870276</v>
      </c>
      <c r="J50">
        <f>(EOL_STOCK_by_age_of_disposal!K$7*SUM($C$14:$C$25))/100</f>
        <v>3.6343453025280268</v>
      </c>
      <c r="K50">
        <f>(EOL_STOCK_by_age_of_disposal!L$7*SUM($C$14:$C$25))/100</f>
        <v>7.5776936287170953</v>
      </c>
      <c r="L50">
        <f>(EOL_STOCK_by_age_of_disposal!M$7*SUM($C$14:$C$25))/100</f>
        <v>6.1036013838560628</v>
      </c>
      <c r="M50">
        <f>(EOL_STOCK_by_age_of_disposal!N$7*SUM($C$14:$C$25))/100</f>
        <v>8.9889613636244139</v>
      </c>
      <c r="N50">
        <f>(EOL_STOCK_by_age_of_disposal!O$7*SUM($C$14:$C$25))/100</f>
        <v>17.158491253959731</v>
      </c>
      <c r="O50">
        <f>(EOL_STOCK_by_age_of_disposal!P$7*SUM($C$14:$C$25))/100</f>
        <v>38.453234196819103</v>
      </c>
      <c r="P50">
        <f>(EOL_STOCK_by_age_of_disposal!Q$7*SUM($C$14:$C$25))/100</f>
        <v>37.1823943675357</v>
      </c>
      <c r="Q50">
        <f>(EOL_STOCK_by_age_of_disposal!R$7*SUM($C$14:$C$25))/100</f>
        <v>23.379499904781486</v>
      </c>
      <c r="R50">
        <f>(EOL_STOCK_by_age_of_disposal!S$7*SUM($C$14:$C$25))/100</f>
        <v>38.312059968744599</v>
      </c>
      <c r="S50">
        <f>(EOL_STOCK_by_age_of_disposal!T$7*SUM($C$14:$C$25))/100</f>
        <v>62.746337035248033</v>
      </c>
      <c r="T50">
        <f>(EOL_STOCK_by_age_of_disposal!U$7*SUM($C$14:$C$25))/100</f>
        <v>100.37303388075509</v>
      </c>
      <c r="U50">
        <f>(EOL_STOCK_by_age_of_disposal!V$7*SUM($C$14:$C$25))/100</f>
        <v>153.63184608719209</v>
      </c>
      <c r="V50">
        <f>(EOL_STOCK_by_age_of_disposal!W$7*SUM($C$14:$C$25))/100</f>
        <v>200.80163406697341</v>
      </c>
      <c r="W50">
        <f>(EOL_STOCK_by_age_of_disposal!X$7*SUM($C$14:$C$25))/100</f>
        <v>228.96123027302005</v>
      </c>
      <c r="X50">
        <f>(EOL_STOCK_by_age_of_disposal!Y$7*SUM($C$14:$C$25))/100</f>
        <v>258.28075601838816</v>
      </c>
      <c r="Y50">
        <f>(EOL_STOCK_by_age_of_disposal!Z$7*SUM($C$14:$C$25))/100</f>
        <v>243.25365282690282</v>
      </c>
      <c r="Z50">
        <f>(EOL_STOCK_by_age_of_disposal!AA$7*SUM($C$14:$C$25))/100</f>
        <v>270.70429292802191</v>
      </c>
      <c r="AA50">
        <f>(EOL_STOCK_by_age_of_disposal!AB$7*SUM($C$14:$C$25))/100</f>
        <v>270.19064463790596</v>
      </c>
      <c r="AB50">
        <f>(EOL_STOCK_by_age_of_disposal!AC$7*SUM($C$14:$C$25))/100</f>
        <v>269.66301216679875</v>
      </c>
      <c r="AC50">
        <f>(EOL_STOCK_by_age_of_disposal!AD$7*SUM($C$14:$C$25))/100</f>
        <v>269.12139551470023</v>
      </c>
      <c r="AD50">
        <f>(EOL_STOCK_by_age_of_disposal!AE$7*SUM($C$14:$C$25))/100</f>
        <v>268.56579468161044</v>
      </c>
      <c r="AE50">
        <f>(EOL_STOCK_by_age_of_disposal!AF$7*SUM($C$14:$C$25))/100</f>
        <v>267.99620966752934</v>
      </c>
      <c r="AF50">
        <f>(EOL_STOCK_by_age_of_disposal!AG$7*SUM($C$14:$C$25))/100</f>
        <v>314.79632366382396</v>
      </c>
      <c r="AG50">
        <f>(EOL_STOCK_by_age_of_disposal!AH$7*SUM($C$14:$C$25))/100</f>
        <v>361.98248069846704</v>
      </c>
      <c r="AH50">
        <f>(EOL_STOCK_by_age_of_disposal!AI$7*SUM($C$14:$C$25))/100</f>
        <v>409.55468077145849</v>
      </c>
      <c r="AI50">
        <f>(EOL_STOCK_by_age_of_disposal!AJ$7*SUM($C$14:$C$25))/100</f>
        <v>457.51292388279848</v>
      </c>
      <c r="AJ50">
        <f>(EOL_STOCK_by_age_of_disposal!AK$7*SUM($C$14:$C$25))/100</f>
        <v>505.85721003248699</v>
      </c>
      <c r="AK50">
        <f>(EOL_STOCK_by_age_of_disposal!AL$7*SUM($C$14:$C$25))/100</f>
        <v>565.97995657568322</v>
      </c>
      <c r="AL50">
        <f>(EOL_STOCK_by_age_of_disposal!AM$7*SUM($C$14:$C$25))/100</f>
        <v>626.59412527461154</v>
      </c>
      <c r="AM50">
        <f>(EOL_STOCK_by_age_of_disposal!AN$7*SUM($C$14:$C$25))/100</f>
        <v>687.69971612927179</v>
      </c>
      <c r="AN50">
        <f>(EOL_STOCK_by_age_of_disposal!AO$7*SUM($C$14:$C$25))/100</f>
        <v>749.29672913966408</v>
      </c>
      <c r="AO50">
        <f>(EOL_STOCK_by_age_of_disposal!AP$7*SUM($C$14:$C$25))/100</f>
        <v>811.38516430578829</v>
      </c>
    </row>
    <row r="51" spans="1:41" x14ac:dyDescent="0.25">
      <c r="A51" s="4">
        <v>6</v>
      </c>
      <c r="B51">
        <v>0</v>
      </c>
      <c r="C51">
        <v>0</v>
      </c>
      <c r="D51">
        <v>0</v>
      </c>
      <c r="E51">
        <v>0</v>
      </c>
      <c r="F51">
        <v>0</v>
      </c>
      <c r="G51">
        <f>(EOL_STOCK_by_age_of_disposal!H$8*SUM($C$13:$C$25))/100</f>
        <v>0.51526500604033421</v>
      </c>
      <c r="H51">
        <f>(EOL_STOCK_by_age_of_disposal!I$8*SUM($C$13:$C$25))/100</f>
        <v>1.2854483007863617</v>
      </c>
      <c r="I51">
        <f>(EOL_STOCK_by_age_of_disposal!J$8*SUM($C$13:$C$25))/100</f>
        <v>3.7090120907983386</v>
      </c>
      <c r="J51">
        <f>(EOL_STOCK_by_age_of_disposal!K$8*SUM($C$13:$C$25))/100</f>
        <v>1.2240597808115021</v>
      </c>
      <c r="K51">
        <f>(EOL_STOCK_by_age_of_disposal!L$8*SUM($C$13:$C$25))/100</f>
        <v>5.6071729448335255</v>
      </c>
      <c r="L51">
        <f>(EOL_STOCK_by_age_of_disposal!M$8*SUM($C$13:$C$25))/100</f>
        <v>11.748674037217409</v>
      </c>
      <c r="M51">
        <f>(EOL_STOCK_by_age_of_disposal!N$8*SUM($C$13:$C$25))/100</f>
        <v>9.5073903298024156</v>
      </c>
      <c r="N51">
        <f>(EOL_STOCK_by_age_of_disposal!O$8*SUM($C$13:$C$25))/100</f>
        <v>14.063862145537151</v>
      </c>
      <c r="O51">
        <f>(EOL_STOCK_by_age_of_disposal!P$8*SUM($C$13:$C$25))/100</f>
        <v>26.958603117626456</v>
      </c>
      <c r="P51">
        <f>(EOL_STOCK_by_age_of_disposal!Q$8*SUM($C$13:$C$25))/100</f>
        <v>60.657402944100042</v>
      </c>
      <c r="Q51">
        <f>(EOL_STOCK_by_age_of_disposal!R$8*SUM($C$13:$C$25))/100</f>
        <v>58.875701592201203</v>
      </c>
      <c r="R51">
        <f>(EOL_STOCK_by_age_of_disposal!S$8*SUM($C$13:$C$25))/100</f>
        <v>37.153709738352447</v>
      </c>
      <c r="S51">
        <f>(EOL_STOCK_by_age_of_disposal!T$8*SUM($C$13:$C$25))/100</f>
        <v>61.093638223663696</v>
      </c>
      <c r="T51">
        <f>(EOL_STOCK_by_age_of_disposal!U$8*SUM($C$13:$C$25))/100</f>
        <v>100.38577811170293</v>
      </c>
      <c r="U51">
        <f>(EOL_STOCK_by_age_of_disposal!V$8*SUM($C$13:$C$25))/100</f>
        <v>161.08614306743905</v>
      </c>
      <c r="V51">
        <f>(EOL_STOCK_by_age_of_disposal!W$8*SUM($C$13:$C$25))/100</f>
        <v>247.29627727278978</v>
      </c>
      <c r="W51">
        <f>(EOL_STOCK_by_age_of_disposal!X$8*SUM($C$13:$C$25))/100</f>
        <v>324.14569313875268</v>
      </c>
      <c r="X51">
        <f>(EOL_STOCK_by_age_of_disposal!Y$8*SUM($C$13:$C$25))/100</f>
        <v>370.6094489091567</v>
      </c>
      <c r="Y51">
        <f>(EOL_STOCK_by_age_of_disposal!Z$8*SUM($C$13:$C$25))/100</f>
        <v>419.15637521330319</v>
      </c>
      <c r="Z51">
        <f>(EOL_STOCK_by_age_of_disposal!AA$8*SUM($C$13:$C$25))/100</f>
        <v>400.87995514685275</v>
      </c>
      <c r="AA51">
        <f>(EOL_STOCK_by_age_of_disposal!AB$8*SUM($C$13:$C$25))/100</f>
        <v>446.11837703529886</v>
      </c>
      <c r="AB51">
        <f>(EOL_STOCK_by_age_of_disposal!AC$8*SUM($C$13:$C$25))/100</f>
        <v>445.27188901298132</v>
      </c>
      <c r="AC51">
        <f>(EOL_STOCK_by_age_of_disposal!AD$8*SUM($C$13:$C$25))/100</f>
        <v>444.40235517908661</v>
      </c>
      <c r="AD51">
        <f>(EOL_STOCK_by_age_of_disposal!AE$8*SUM($C$13:$C$25))/100</f>
        <v>443.5097755336144</v>
      </c>
      <c r="AE51">
        <f>(EOL_STOCK_by_age_of_disposal!AF$8*SUM($C$13:$C$25))/100</f>
        <v>442.59415007656492</v>
      </c>
      <c r="AF51">
        <f>(EOL_STOCK_by_age_of_disposal!AG$8*SUM($C$13:$C$25))/100</f>
        <v>441.65547880793815</v>
      </c>
      <c r="AG51">
        <f>(EOL_STOCK_by_age_of_disposal!AH$8*SUM($C$13:$C$25))/100</f>
        <v>518.78166943929727</v>
      </c>
      <c r="AH51">
        <f>(EOL_STOCK_by_age_of_disposal!AI$8*SUM($C$13:$C$25))/100</f>
        <v>596.54405572116139</v>
      </c>
      <c r="AI51">
        <f>(EOL_STOCK_by_age_of_disposal!AJ$8*SUM($C$13:$C$25))/100</f>
        <v>674.94263765353026</v>
      </c>
      <c r="AJ51">
        <f>(EOL_STOCK_by_age_of_disposal!AK$8*SUM($C$13:$C$25))/100</f>
        <v>753.97741523640389</v>
      </c>
      <c r="AK51">
        <f>(EOL_STOCK_by_age_of_disposal!AL$8*SUM($C$13:$C$25))/100</f>
        <v>833.64838846978239</v>
      </c>
      <c r="AL51">
        <f>(EOL_STOCK_by_age_of_disposal!AM$8*SUM($C$13:$C$25))/100</f>
        <v>932.73016445730627</v>
      </c>
      <c r="AM51">
        <f>(EOL_STOCK_by_age_of_disposal!AN$8*SUM($C$13:$C$25))/100</f>
        <v>1032.6217999863361</v>
      </c>
      <c r="AN51">
        <f>(EOL_STOCK_by_age_of_disposal!AO$8*SUM($C$13:$C$25))/100</f>
        <v>1133.3232950568718</v>
      </c>
      <c r="AO51">
        <f>(EOL_STOCK_by_age_of_disposal!AP$8*SUM($C$13:$C$25))/100</f>
        <v>1234.8346496689135</v>
      </c>
    </row>
    <row r="52" spans="1:41" x14ac:dyDescent="0.25">
      <c r="A52" s="4">
        <v>7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f>(EOL_STOCK_by_age_of_disposal!I$9*SUM($C$10:$C$20))/100</f>
        <v>1.1002523310943289</v>
      </c>
      <c r="I52">
        <f>(EOL_STOCK_by_age_of_disposal!J$9*SUM($C$10:$C$20))/100</f>
        <v>2.766540651036121</v>
      </c>
      <c r="J52">
        <f>(EOL_STOCK_by_age_of_disposal!K$9*SUM($C$10:$C$20))/100</f>
        <v>8.0421627305914232</v>
      </c>
      <c r="K52">
        <f>(EOL_STOCK_by_age_of_disposal!L$9*SUM($C$10:$C$20))/100</f>
        <v>2.6728460220621577</v>
      </c>
      <c r="L52">
        <f>(EOL_STOCK_by_age_of_disposal!M$9*SUM($C$10:$C$20))/100</f>
        <v>12.325614077665987</v>
      </c>
      <c r="M52">
        <f>(EOL_STOCK_by_age_of_disposal!N$9*SUM($C$10:$C$20))/100</f>
        <v>25.98929087607473</v>
      </c>
      <c r="N52">
        <f>(EOL_STOCK_by_age_of_disposal!O$9*SUM($C$10:$C$20))/100</f>
        <v>21.157564796747558</v>
      </c>
      <c r="O52">
        <f>(EOL_STOCK_by_age_of_disposal!P$9*SUM($C$10:$C$20))/100</f>
        <v>31.475663860250698</v>
      </c>
      <c r="P52">
        <f>(EOL_STOCK_by_age_of_disposal!Q$9*SUM($C$10:$C$20))/100</f>
        <v>60.66097585783217</v>
      </c>
      <c r="Q52">
        <f>(EOL_STOCK_by_age_of_disposal!R$9*SUM($C$10:$C$20))/100</f>
        <v>137.18961220588528</v>
      </c>
      <c r="R52">
        <f>(EOL_STOCK_by_age_of_disposal!S$9*SUM($C$10:$C$20))/100</f>
        <v>133.81042273728198</v>
      </c>
      <c r="S52">
        <f>(EOL_STOCK_by_age_of_disposal!T$9*SUM($C$10:$C$20))/100</f>
        <v>84.8340596669711</v>
      </c>
      <c r="T52">
        <f>(EOL_STOCK_by_age_of_disposal!U$9*SUM($C$10:$C$20))/100</f>
        <v>140.1142552873697</v>
      </c>
      <c r="U52">
        <f>(EOL_STOCK_by_age_of_disposal!V$9*SUM($C$10:$C$20))/100</f>
        <v>231.19936525967336</v>
      </c>
      <c r="V52">
        <f>(EOL_STOCK_by_age_of_disposal!W$9*SUM($C$10:$C$20))/100</f>
        <v>372.49115633057772</v>
      </c>
      <c r="W52">
        <f>(EOL_STOCK_by_age_of_disposal!X$9*SUM($C$10:$C$20))/100</f>
        <v>574.03570596481404</v>
      </c>
      <c r="X52">
        <f>(EOL_STOCK_by_age_of_disposal!Y$9*SUM($C$10:$C$20))/100</f>
        <v>755.17912084674299</v>
      </c>
      <c r="Y52">
        <f>(EOL_STOCK_by_age_of_disposal!Z$9*SUM($C$10:$C$20))/100</f>
        <v>866.45048826409618</v>
      </c>
      <c r="Z52">
        <f>(EOL_STOCK_by_age_of_disposal!AA$9*SUM($C$10:$C$20))/100</f>
        <v>983.22757397151577</v>
      </c>
      <c r="AA52">
        <f>(EOL_STOCK_by_age_of_disposal!AB$9*SUM($C$10:$C$20))/100</f>
        <v>959.09238198212381</v>
      </c>
      <c r="AB52">
        <f>(EOL_STOCK_by_age_of_disposal!AC$9*SUM($C$10:$C$20))/100</f>
        <v>1067.3238494053521</v>
      </c>
      <c r="AC52">
        <f>(EOL_STOCK_by_age_of_disposal!AD$9*SUM($C$10:$C$20))/100</f>
        <v>1065.2986540738812</v>
      </c>
      <c r="AD52">
        <f>(EOL_STOCK_by_age_of_disposal!AE$9*SUM($C$10:$C$20))/100</f>
        <v>1063.2183223804227</v>
      </c>
      <c r="AE52">
        <f>(EOL_STOCK_by_age_of_disposal!AF$9*SUM($C$10:$C$20))/100</f>
        <v>1061.082854324977</v>
      </c>
      <c r="AF52">
        <f>(EOL_STOCK_by_age_of_disposal!AG$9*SUM($C$10:$C$20))/100</f>
        <v>1058.8922499075438</v>
      </c>
      <c r="AG52">
        <f>(EOL_STOCK_by_age_of_disposal!AH$9*SUM($C$10:$C$20))/100</f>
        <v>1056.6465091281236</v>
      </c>
      <c r="AH52">
        <f>(EOL_STOCK_by_age_of_disposal!AI$9*SUM($C$10:$C$20))/100</f>
        <v>1241.1684362939259</v>
      </c>
      <c r="AI52">
        <f>(EOL_STOCK_by_age_of_disposal!AJ$9*SUM($C$10:$C$20))/100</f>
        <v>1427.2124410642966</v>
      </c>
      <c r="AJ52">
        <f>(EOL_STOCK_by_age_of_disposal!AK$9*SUM($C$10:$C$20))/100</f>
        <v>1614.778523439235</v>
      </c>
      <c r="AK52">
        <f>(EOL_STOCK_by_age_of_disposal!AL$9*SUM($C$10:$C$20))/100</f>
        <v>1803.866683418742</v>
      </c>
      <c r="AL52">
        <f>(EOL_STOCK_by_age_of_disposal!AM$9*SUM($C$10:$C$20))/100</f>
        <v>1994.4769210028171</v>
      </c>
      <c r="AM52">
        <f>(EOL_STOCK_by_age_of_disposal!AN$9*SUM($C$10:$C$20))/100</f>
        <v>2231.5268790334753</v>
      </c>
      <c r="AN52">
        <f>(EOL_STOCK_by_age_of_disposal!AO$9*SUM($C$10:$C$20))/100</f>
        <v>2470.514399934917</v>
      </c>
      <c r="AO52">
        <f>(EOL_STOCK_by_age_of_disposal!AP$9*SUM($C$10:$C$20))/100</f>
        <v>2711.4394837071413</v>
      </c>
    </row>
    <row r="53" spans="1:41" x14ac:dyDescent="0.25">
      <c r="A53" s="4">
        <v>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I53">
        <f>(EOL_STOCK_by_age_of_disposal!J$10*SUM($C$7:$C$17))/100</f>
        <v>1.7337327382401488</v>
      </c>
      <c r="J53">
        <f>(EOL_STOCK_by_age_of_disposal!K$10*SUM($C$7:$C$17))/100</f>
        <v>4.4021613882912769</v>
      </c>
      <c r="K53">
        <f>(EOL_STOCK_by_age_of_disposal!L$10*SUM($C$7:$C$17))/100</f>
        <v>12.915376351197301</v>
      </c>
      <c r="L53">
        <f>(EOL_STOCK_by_age_of_disposal!M$10*SUM($C$7:$C$17))/100</f>
        <v>4.330081020899204</v>
      </c>
      <c r="M53">
        <f>(EOL_STOCK_by_age_of_disposal!N$10*SUM($C$7:$C$17))/100</f>
        <v>20.133349465454511</v>
      </c>
      <c r="N53">
        <f>(EOL_STOCK_by_age_of_disposal!O$10*SUM($C$7:$C$17))/100</f>
        <v>42.785685964539418</v>
      </c>
      <c r="O53">
        <f>(EOL_STOCK_by_age_of_disposal!P$10*SUM($C$7:$C$17))/100</f>
        <v>35.090548852162534</v>
      </c>
      <c r="P53">
        <f>(EOL_STOCK_by_age_of_disposal!Q$10*SUM($C$7:$C$17))/100</f>
        <v>52.572082414736357</v>
      </c>
      <c r="Q53">
        <f>(EOL_STOCK_by_age_of_disposal!R$10*SUM($C$7:$C$17))/100</f>
        <v>101.99796895628089</v>
      </c>
      <c r="R53">
        <f>(EOL_STOCK_by_age_of_disposal!S$10*SUM($C$7:$C$17))/100</f>
        <v>232.14593860470109</v>
      </c>
      <c r="S53">
        <f>(EOL_STOCK_by_age_of_disposal!T$10*SUM($C$7:$C$17))/100</f>
        <v>227.79935421868143</v>
      </c>
      <c r="T53">
        <f>(EOL_STOCK_by_age_of_disposal!U$10*SUM($C$7:$C$17))/100</f>
        <v>145.25424039095881</v>
      </c>
      <c r="U53">
        <f>(EOL_STOCK_by_age_of_disposal!V$10*SUM($C$7:$C$17))/100</f>
        <v>241.2226099880518</v>
      </c>
      <c r="V53">
        <f>(EOL_STOCK_by_age_of_disposal!W$10*SUM($C$7:$C$17))/100</f>
        <v>400.11766716508282</v>
      </c>
      <c r="W53">
        <f>(EOL_STOCK_by_age_of_disposal!X$10*SUM($C$7:$C$17))/100</f>
        <v>647.85438175381569</v>
      </c>
      <c r="X53">
        <f>(EOL_STOCK_by_age_of_disposal!Y$10*SUM($C$7:$C$17))/100</f>
        <v>1003.1406031369444</v>
      </c>
      <c r="Y53">
        <f>(EOL_STOCK_by_age_of_disposal!Z$10*SUM($C$7:$C$17))/100</f>
        <v>1325.6876539082596</v>
      </c>
      <c r="Z53">
        <f>(EOL_STOCK_by_age_of_disposal!AA$10*SUM($C$7:$C$17))/100</f>
        <v>1527.6206903950349</v>
      </c>
      <c r="AA53">
        <f>(EOL_STOCK_by_age_of_disposal!AB$10*SUM($C$7:$C$17))/100</f>
        <v>1740.6984927939595</v>
      </c>
      <c r="AB53">
        <f>(EOL_STOCK_by_age_of_disposal!AC$10*SUM($C$7:$C$17))/100</f>
        <v>1739.9933188076318</v>
      </c>
      <c r="AC53">
        <f>(EOL_STOCK_by_age_of_disposal!AD$10*SUM($C$7:$C$17))/100</f>
        <v>1936.3477406955055</v>
      </c>
      <c r="AD53">
        <f>(EOL_STOCK_by_age_of_disposal!AE$10*SUM($C$7:$C$17))/100</f>
        <v>1932.6736146027117</v>
      </c>
      <c r="AE53">
        <f>(EOL_STOCK_by_age_of_disposal!AF$10*SUM($C$7:$C$17))/100</f>
        <v>1928.8994596667292</v>
      </c>
      <c r="AF53">
        <f>(EOL_STOCK_by_age_of_disposal!AG$10*SUM($C$7:$C$17))/100</f>
        <v>1925.0252758875563</v>
      </c>
      <c r="AG53">
        <f>(EOL_STOCK_by_age_of_disposal!AH$10*SUM($C$7:$C$17))/100</f>
        <v>1921.0510632651954</v>
      </c>
      <c r="AH53">
        <f>(EOL_STOCK_by_age_of_disposal!AI$10*SUM($C$7:$C$17))/100</f>
        <v>1916.9768217996448</v>
      </c>
      <c r="AI53">
        <f>(EOL_STOCK_by_age_of_disposal!AJ$10*SUM($C$7:$C$17))/100</f>
        <v>2251.7380256979245</v>
      </c>
      <c r="AJ53">
        <f>(EOL_STOCK_by_age_of_disposal!AK$10*SUM($C$7:$C$17))/100</f>
        <v>2589.260595354508</v>
      </c>
      <c r="AK53">
        <f>(EOL_STOCK_by_age_of_disposal!AL$10*SUM($C$7:$C$17))/100</f>
        <v>2929.5445307693944</v>
      </c>
      <c r="AL53">
        <f>(EOL_STOCK_by_age_of_disposal!AM$10*SUM($C$7:$C$17))/100</f>
        <v>3272.589831942586</v>
      </c>
      <c r="AM53">
        <f>(EOL_STOCK_by_age_of_disposal!AN$10*SUM($C$7:$C$17))/100</f>
        <v>3618.3964988740809</v>
      </c>
      <c r="AN53">
        <f>(EOL_STOCK_by_age_of_disposal!AO$10*SUM($C$7:$C$17))/100</f>
        <v>4048.4544901017307</v>
      </c>
      <c r="AO53">
        <f>(EOL_STOCK_by_age_of_disposal!AP$10*SUM($C$7:$C$17))/100</f>
        <v>4482.0276238883971</v>
      </c>
    </row>
    <row r="54" spans="1:41" x14ac:dyDescent="0.25">
      <c r="A54" s="4">
        <v>9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f>(EOL_STOCK_by_age_of_disposal!K$11*SUM($C$6:$C$13))/100</f>
        <v>1.4665091278195606</v>
      </c>
      <c r="K54">
        <f>(EOL_STOCK_by_age_of_disposal!L$11*SUM($C$6:$C$13))/100</f>
        <v>3.7677534407511137</v>
      </c>
      <c r="L54">
        <f>(EOL_STOCK_by_age_of_disposal!M$11*SUM($C$6:$C$13))/100</f>
        <v>11.177778233593507</v>
      </c>
      <c r="M54">
        <f>(EOL_STOCK_by_age_of_disposal!N$11*SUM($C$6:$C$13))/100</f>
        <v>3.7871634436762425</v>
      </c>
      <c r="N54">
        <f>(EOL_STOCK_by_age_of_disposal!O$11*SUM($C$6:$C$13))/100</f>
        <v>17.785225791683434</v>
      </c>
      <c r="O54">
        <f>(EOL_STOCK_by_age_of_disposal!P$11*SUM($C$6:$C$13))/100</f>
        <v>38.153943704353821</v>
      </c>
      <c r="P54">
        <f>(EOL_STOCK_by_age_of_disposal!Q$11*SUM($C$6:$C$13))/100</f>
        <v>31.573020216079851</v>
      </c>
      <c r="Q54">
        <f>(EOL_STOCK_by_age_of_disposal!R$11*SUM($C$6:$C$13))/100</f>
        <v>47.705405701151697</v>
      </c>
      <c r="R54">
        <f>(EOL_STOCK_by_age_of_disposal!S$11*SUM($C$6:$C$13))/100</f>
        <v>93.304945325332412</v>
      </c>
      <c r="S54">
        <f>(EOL_STOCK_by_age_of_disposal!T$11*SUM($C$6:$C$13))/100</f>
        <v>213.99375102410369</v>
      </c>
      <c r="T54">
        <f>(EOL_STOCK_by_age_of_disposal!U$11*SUM($C$6:$C$13))/100</f>
        <v>211.52243435987538</v>
      </c>
      <c r="U54">
        <f>(EOL_STOCK_by_age_of_disposal!V$11*SUM($C$6:$C$13))/100</f>
        <v>135.81380365045169</v>
      </c>
      <c r="V54">
        <f>(EOL_STOCK_by_age_of_disposal!W$11*SUM($C$6:$C$13))/100</f>
        <v>227.03917923272556</v>
      </c>
      <c r="W54">
        <f>(EOL_STOCK_by_age_of_disposal!X$11*SUM($C$6:$C$13))/100</f>
        <v>378.96879620425898</v>
      </c>
      <c r="X54">
        <f>(EOL_STOCK_by_age_of_disposal!Y$11*SUM($C$6:$C$13))/100</f>
        <v>617.30431629565112</v>
      </c>
      <c r="Y54">
        <f>(EOL_STOCK_by_age_of_disposal!Z$11*SUM($C$6:$C$13))/100</f>
        <v>961.32587103668402</v>
      </c>
      <c r="Z54">
        <f>(EOL_STOCK_by_age_of_disposal!AA$11*SUM($C$6:$C$13))/100</f>
        <v>1277.3931628000717</v>
      </c>
      <c r="AA54">
        <f>(EOL_STOCK_by_age_of_disposal!AB$11*SUM($C$6:$C$13))/100</f>
        <v>1479.6791423704231</v>
      </c>
      <c r="AB54">
        <f>(EOL_STOCK_by_age_of_disposal!AC$11*SUM($C$6:$C$13))/100</f>
        <v>1694.5106577490985</v>
      </c>
      <c r="AC54">
        <f>(EOL_STOCK_by_age_of_disposal!AD$11*SUM($C$6:$C$13))/100</f>
        <v>1744.5250266500557</v>
      </c>
      <c r="AD54">
        <f>(EOL_STOCK_by_age_of_disposal!AE$11*SUM($C$6:$C$13))/100</f>
        <v>1941.3908418082056</v>
      </c>
      <c r="AE54">
        <f>(EOL_STOCK_by_age_of_disposal!AF$11*SUM($C$6:$C$13))/100</f>
        <v>1937.7071466752041</v>
      </c>
      <c r="AF54">
        <f>(EOL_STOCK_by_age_of_disposal!AG$11*SUM($C$6:$C$13))/100</f>
        <v>1933.9231621799138</v>
      </c>
      <c r="AG54">
        <f>(EOL_STOCK_by_age_of_disposal!AH$11*SUM($C$6:$C$13))/100</f>
        <v>1930.0388883223338</v>
      </c>
      <c r="AH54">
        <f>(EOL_STOCK_by_age_of_disposal!AI$11*SUM($C$6:$C$13))/100</f>
        <v>1926.0543251024653</v>
      </c>
      <c r="AI54">
        <f>(EOL_STOCK_by_age_of_disposal!AJ$11*SUM($C$6:$C$13))/100</f>
        <v>1921.9694725203078</v>
      </c>
      <c r="AJ54">
        <f>(EOL_STOCK_by_age_of_disposal!AK$11*SUM($C$6:$C$13))/100</f>
        <v>2257.6025418198205</v>
      </c>
      <c r="AK54">
        <f>(EOL_STOCK_by_age_of_disposal!AL$11*SUM($C$6:$C$13))/100</f>
        <v>2596.0041686885061</v>
      </c>
      <c r="AL54">
        <f>(EOL_STOCK_by_age_of_disposal!AM$11*SUM($C$6:$C$13))/100</f>
        <v>2937.1743531263651</v>
      </c>
      <c r="AM54">
        <f>(EOL_STOCK_by_age_of_disposal!AN$11*SUM($C$6:$C$13))/100</f>
        <v>3281.1130951333971</v>
      </c>
      <c r="AN54">
        <f>(EOL_STOCK_by_age_of_disposal!AO$11*SUM($C$6:$C$13))/100</f>
        <v>3627.8203947096022</v>
      </c>
      <c r="AO54">
        <f>(EOL_STOCK_by_age_of_disposal!AP$11*SUM($C$6:$C$13))/100</f>
        <v>4058.9984460837354</v>
      </c>
    </row>
    <row r="55" spans="1:41" x14ac:dyDescent="0.25">
      <c r="A55" s="4">
        <v>10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</row>
    <row r="56" spans="1:41" x14ac:dyDescent="0.25">
      <c r="A56" s="4">
        <v>11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</row>
    <row r="57" spans="1:41" ht="15.75" thickBot="1" x14ac:dyDescent="0.3">
      <c r="A57" s="6">
        <v>12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</row>
    <row r="58" spans="1:41" ht="15.75" thickBot="1" x14ac:dyDescent="0.3">
      <c r="A58" s="6" t="s">
        <v>18</v>
      </c>
      <c r="B58" s="25">
        <f>SUM(B46:B57)</f>
        <v>0</v>
      </c>
      <c r="C58" s="25">
        <f t="shared" ref="C58" si="3">SUM(C46:C57)</f>
        <v>4.107843509189902E-2</v>
      </c>
      <c r="D58" s="25">
        <f t="shared" ref="D58" si="4">SUM(D46:D57)</f>
        <v>0.43821598647188997</v>
      </c>
      <c r="E58" s="25">
        <f t="shared" ref="E58" si="5">SUM(E46:E57)</f>
        <v>1.1653297729569279</v>
      </c>
      <c r="F58" s="25">
        <f t="shared" ref="F58" si="6">SUM(F46:F57)</f>
        <v>2.9185676027431322</v>
      </c>
      <c r="G58" s="25">
        <f t="shared" ref="G58" si="7">SUM(G46:G57)</f>
        <v>2.896696954215753</v>
      </c>
      <c r="H58" s="25">
        <f t="shared" ref="H58" si="8">SUM(H46:H57)</f>
        <v>9.2893209478338239</v>
      </c>
      <c r="I58" s="25">
        <f t="shared" ref="I58" si="9">SUM(I46:I57)</f>
        <v>17.442444806383872</v>
      </c>
      <c r="J58" s="25">
        <f t="shared" ref="J58" si="10">SUM(J46:J57)</f>
        <v>26.634248254680781</v>
      </c>
      <c r="K58" s="25">
        <f t="shared" ref="K58" si="11">SUM(K46:K57)</f>
        <v>43.803313634368351</v>
      </c>
      <c r="L58" s="25">
        <f t="shared" ref="L58" si="12">SUM(L46:L57)</f>
        <v>67.342765710406553</v>
      </c>
      <c r="M58" s="25">
        <f t="shared" ref="M58" si="13">SUM(M46:M57)</f>
        <v>110.82208049572691</v>
      </c>
      <c r="N58" s="25">
        <f t="shared" ref="N58" si="14">SUM(N46:N57)</f>
        <v>155.37979076546816</v>
      </c>
      <c r="O58" s="25">
        <f t="shared" ref="O58" si="15">SUM(O46:O57)</f>
        <v>201.07927750153996</v>
      </c>
      <c r="P58" s="25">
        <f t="shared" ref="P58" si="16">SUM(P46:P57)</f>
        <v>288.01724091591115</v>
      </c>
      <c r="Q58" s="25">
        <f t="shared" ref="Q58" si="17">SUM(Q46:Q57)</f>
        <v>442.8938337238493</v>
      </c>
      <c r="R58" s="25">
        <f t="shared" ref="R58" si="18">SUM(R46:R57)</f>
        <v>651.68026825521599</v>
      </c>
      <c r="S58" s="25">
        <f t="shared" ref="S58" si="19">SUM(S46:S57)</f>
        <v>825.68259798901431</v>
      </c>
      <c r="T58" s="25">
        <f t="shared" ref="T58" si="20">SUM(T46:T57)</f>
        <v>925.2810302830635</v>
      </c>
      <c r="U58" s="25">
        <f t="shared" ref="U58" si="21">SUM(U46:U57)</f>
        <v>1184.7991770026645</v>
      </c>
      <c r="V58" s="25">
        <f t="shared" ref="V58" si="22">SUM(V46:V57)</f>
        <v>1736.8543330298137</v>
      </c>
      <c r="W58" s="25">
        <f t="shared" ref="W58" si="23">SUM(W46:W57)</f>
        <v>2432.1249976805511</v>
      </c>
      <c r="X58" s="25">
        <f t="shared" ref="X58" si="24">SUM(X46:X57)</f>
        <v>3304.4986703026989</v>
      </c>
      <c r="Y58" s="25">
        <f t="shared" ref="Y58" si="25">SUM(Y46:Y57)</f>
        <v>4118.9986479109029</v>
      </c>
      <c r="Z58" s="25">
        <f t="shared" ref="Z58" si="26">SUM(Z46:Z57)</f>
        <v>4762.3587549626482</v>
      </c>
      <c r="AA58" s="25">
        <f t="shared" ref="AA58" si="27">SUM(AA46:AA57)</f>
        <v>5197.70490353891</v>
      </c>
      <c r="AB58" s="25">
        <f t="shared" ref="AB58" si="28">SUM(AB46:AB57)</f>
        <v>5518.0656887976666</v>
      </c>
      <c r="AC58" s="25">
        <f t="shared" ref="AC58" si="29">SUM(AC46:AC57)</f>
        <v>5765.3239718857039</v>
      </c>
      <c r="AD58" s="25">
        <f t="shared" ref="AD58" si="30">SUM(AD46:AD57)</f>
        <v>6001.2321467424272</v>
      </c>
      <c r="AE58" s="25">
        <f t="shared" ref="AE58" si="31">SUM(AE46:AE57)</f>
        <v>6043.0782192415236</v>
      </c>
      <c r="AF58" s="25">
        <f t="shared" ref="AF58" si="32">SUM(AF46:AF57)</f>
        <v>6132.4485702147758</v>
      </c>
      <c r="AG58" s="25">
        <f t="shared" ref="AG58" si="33">SUM(AG46:AG57)</f>
        <v>6300.4474514017229</v>
      </c>
      <c r="AH58" s="25">
        <f t="shared" ref="AH58" si="34">SUM(AH46:AH57)</f>
        <v>6657.6625942247329</v>
      </c>
      <c r="AI58" s="25">
        <f t="shared" ref="AI58" si="35">SUM(AI46:AI57)</f>
        <v>7366.6736118454073</v>
      </c>
      <c r="AJ58" s="25">
        <f t="shared" ref="AJ58" si="36">SUM(AJ46:AJ57)</f>
        <v>8422.7601549508254</v>
      </c>
      <c r="AK58" s="25">
        <f t="shared" ref="AK58" si="37">SUM(AK46:AK57)</f>
        <v>9498.8646537446803</v>
      </c>
      <c r="AL58" s="25">
        <f t="shared" ref="AL58" si="38">SUM(AL46:AL57)</f>
        <v>10602.474677092838</v>
      </c>
      <c r="AM58" s="25">
        <f t="shared" ref="AM58" si="39">SUM(AM46:AM57)</f>
        <v>11757.843649409177</v>
      </c>
      <c r="AN58" s="25">
        <f t="shared" ref="AN58" si="40">SUM(AN46:AN57)</f>
        <v>12986.596261520859</v>
      </c>
      <c r="AO58" s="26">
        <f t="shared" ref="AO58" si="41">SUM(AO46:AO57)</f>
        <v>17629.3725496691</v>
      </c>
    </row>
    <row r="61" spans="1:41" ht="15.75" thickBot="1" x14ac:dyDescent="0.3"/>
    <row r="62" spans="1:41" x14ac:dyDescent="0.25">
      <c r="A62" s="1">
        <f>D37</f>
        <v>0</v>
      </c>
      <c r="B62" s="27">
        <v>2011</v>
      </c>
      <c r="C62" s="27">
        <v>2012</v>
      </c>
      <c r="D62" s="27">
        <v>2013</v>
      </c>
      <c r="E62" s="27">
        <v>2014</v>
      </c>
      <c r="F62" s="27">
        <v>2015</v>
      </c>
      <c r="G62" s="27">
        <v>2016</v>
      </c>
      <c r="H62" s="27">
        <v>2017</v>
      </c>
      <c r="I62" s="27">
        <v>2018</v>
      </c>
      <c r="J62" s="27">
        <v>2019</v>
      </c>
      <c r="K62" s="27">
        <v>2020</v>
      </c>
      <c r="L62" s="27">
        <v>2021</v>
      </c>
      <c r="M62" s="27">
        <v>2022</v>
      </c>
      <c r="N62" s="27">
        <v>2023</v>
      </c>
      <c r="O62" s="27">
        <v>2024</v>
      </c>
      <c r="P62" s="27">
        <v>2025</v>
      </c>
      <c r="Q62" s="27">
        <v>2026</v>
      </c>
      <c r="R62" s="27">
        <v>2027</v>
      </c>
      <c r="S62" s="27">
        <v>2028</v>
      </c>
      <c r="T62" s="27">
        <v>2029</v>
      </c>
      <c r="U62" s="27">
        <v>2030</v>
      </c>
      <c r="V62" s="27">
        <v>2031</v>
      </c>
      <c r="W62" s="27">
        <v>2032</v>
      </c>
      <c r="X62" s="27">
        <v>2033</v>
      </c>
      <c r="Y62" s="27">
        <v>2034</v>
      </c>
      <c r="Z62" s="27">
        <v>2035</v>
      </c>
      <c r="AA62" s="27">
        <v>2036</v>
      </c>
      <c r="AB62" s="27">
        <v>2037</v>
      </c>
      <c r="AC62" s="27">
        <v>2038</v>
      </c>
      <c r="AD62" s="27">
        <v>2039</v>
      </c>
      <c r="AE62" s="27">
        <v>2040</v>
      </c>
      <c r="AF62" s="27">
        <v>2041</v>
      </c>
      <c r="AG62" s="27">
        <v>2042</v>
      </c>
      <c r="AH62" s="27">
        <v>2043</v>
      </c>
      <c r="AI62" s="27">
        <v>2044</v>
      </c>
      <c r="AJ62" s="27">
        <v>2045</v>
      </c>
      <c r="AK62" s="27">
        <v>2046</v>
      </c>
      <c r="AL62" s="27">
        <v>2047</v>
      </c>
      <c r="AM62" s="27">
        <v>2048</v>
      </c>
      <c r="AN62" s="27">
        <v>2049</v>
      </c>
      <c r="AO62" s="28">
        <v>2050</v>
      </c>
    </row>
    <row r="63" spans="1:41" x14ac:dyDescent="0.25">
      <c r="A63" s="4">
        <v>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</row>
    <row r="64" spans="1:41" x14ac:dyDescent="0.25">
      <c r="A64" s="4">
        <v>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</row>
    <row r="65" spans="1:41" x14ac:dyDescent="0.25">
      <c r="A65" s="4">
        <v>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</row>
    <row r="66" spans="1:41" x14ac:dyDescent="0.25">
      <c r="A66" s="4">
        <v>4</v>
      </c>
      <c r="B66">
        <v>0</v>
      </c>
      <c r="C66">
        <v>0</v>
      </c>
      <c r="D66">
        <v>0</v>
      </c>
      <c r="E66">
        <f>(EOL_STOCK_by_age_of_disposal!F$6*SUM($C$20:$C$25))/100</f>
        <v>3.226105950442764E-2</v>
      </c>
      <c r="F66">
        <f>(EOL_STOCK_by_age_of_disposal!G$6*SUM($C$20:$C$25))/100</f>
        <v>7.962824861128126E-2</v>
      </c>
      <c r="G66">
        <f>(EOL_STOCK_by_age_of_disposal!H$6*SUM($C$20:$C$25))/100</f>
        <v>0.22745263527177614</v>
      </c>
      <c r="H66">
        <f>(EOL_STOCK_by_age_of_disposal!I$6*SUM($C$20:$C$25))/100</f>
        <v>7.4352108785036453E-2</v>
      </c>
      <c r="I66">
        <f>(EOL_STOCK_by_age_of_disposal!J$6*SUM($C$20:$C$25))/100</f>
        <v>0.3375312394607366</v>
      </c>
      <c r="J66">
        <f>(EOL_STOCK_by_age_of_disposal!K$6*SUM($C$20:$C$25))/100</f>
        <v>0.70120446252409196</v>
      </c>
      <c r="K66">
        <f>(EOL_STOCK_by_age_of_disposal!L$6*SUM($C$20:$C$25))/100</f>
        <v>0.56285379811560809</v>
      </c>
      <c r="L66">
        <f>(EOL_STOCK_by_age_of_disposal!M$6*SUM($C$20:$C$25))/100</f>
        <v>0.82622311650691993</v>
      </c>
      <c r="M66">
        <f>(EOL_STOCK_by_age_of_disposal!N$6*SUM($C$20:$C$25))/100</f>
        <v>1.572233101370494</v>
      </c>
      <c r="N66">
        <f>(EOL_STOCK_by_age_of_disposal!O$6*SUM($C$20:$C$25))/100</f>
        <v>3.5130778001720451</v>
      </c>
      <c r="O66">
        <f>(EOL_STOCK_by_age_of_disposal!P$6*SUM($C$20:$C$25))/100</f>
        <v>3.3874440449180994</v>
      </c>
      <c r="P66">
        <f>(EOL_STOCK_by_age_of_disposal!Q$6*SUM($C$20:$C$25))/100</f>
        <v>2.124265529464803</v>
      </c>
      <c r="Q66">
        <f>(EOL_STOCK_by_age_of_disposal!R$6*SUM($C$20:$C$25))/100</f>
        <v>3.4721878388438454</v>
      </c>
      <c r="R66">
        <f>(EOL_STOCK_by_age_of_disposal!S$6*SUM($C$20:$C$25))/100</f>
        <v>5.672861523702303</v>
      </c>
      <c r="S66">
        <f>(EOL_STOCK_by_age_of_disposal!T$6*SUM($C$20:$C$25))/100</f>
        <v>9.0536943164757879</v>
      </c>
      <c r="T66">
        <f>(EOL_STOCK_by_age_of_disposal!U$6*SUM($C$20:$C$25))/100</f>
        <v>13.827096535605357</v>
      </c>
      <c r="U66">
        <f>(EOL_STOCK_by_age_of_disposal!V$6*SUM($C$20:$C$25))/100</f>
        <v>18.034382856333597</v>
      </c>
      <c r="V66">
        <f>(EOL_STOCK_by_age_of_disposal!W$6*SUM($C$20:$C$25))/100</f>
        <v>20.522068440042858</v>
      </c>
      <c r="W66">
        <f>(EOL_STOCK_by_age_of_disposal!X$6*SUM($C$20:$C$25))/100</f>
        <v>23.105474906201565</v>
      </c>
      <c r="X66">
        <f>(EOL_STOCK_by_age_of_disposal!Y$6*SUM($C$20:$C$25))/100</f>
        <v>21.515067642957224</v>
      </c>
      <c r="Y66">
        <f>(EOL_STOCK_by_age_of_disposal!Z$6*SUM($C$20:$C$25))/100</f>
        <v>23.942995740868746</v>
      </c>
      <c r="Z66">
        <f>(EOL_STOCK_by_age_of_disposal!AA$6*SUM($C$20:$C$25))/100</f>
        <v>23.897565065612252</v>
      </c>
      <c r="AA66">
        <f>(EOL_STOCK_by_age_of_disposal!AB$6*SUM($C$20:$C$25))/100</f>
        <v>23.850897530820617</v>
      </c>
      <c r="AB66">
        <f>(EOL_STOCK_by_age_of_disposal!AC$6*SUM($C$20:$C$25))/100</f>
        <v>23.802993136493825</v>
      </c>
      <c r="AC66">
        <f>(EOL_STOCK_by_age_of_disposal!AD$6*SUM($C$20:$C$25))/100</f>
        <v>23.753851882631889</v>
      </c>
      <c r="AD66">
        <f>(EOL_STOCK_by_age_of_disposal!AE$6*SUM($C$20:$C$25))/100</f>
        <v>23.703473769234805</v>
      </c>
      <c r="AE66">
        <f>(EOL_STOCK_by_age_of_disposal!AF$6*SUM($C$20:$C$25))/100</f>
        <v>27.842805724282133</v>
      </c>
      <c r="AF66">
        <f>(EOL_STOCK_by_age_of_disposal!AG$6*SUM($C$20:$C$25))/100</f>
        <v>32.016282046686896</v>
      </c>
      <c r="AG66">
        <f>(EOL_STOCK_by_age_of_disposal!AH$6*SUM($C$20:$C$25))/100</f>
        <v>36.223902736449091</v>
      </c>
      <c r="AH66">
        <f>(EOL_STOCK_by_age_of_disposal!AI$6*SUM($C$20:$C$25))/100</f>
        <v>40.465667793568734</v>
      </c>
      <c r="AI66">
        <f>(EOL_STOCK_by_age_of_disposal!AJ$6*SUM($C$20:$C$25))/100</f>
        <v>44.741577218045798</v>
      </c>
      <c r="AJ66">
        <f>(EOL_STOCK_by_age_of_disposal!AK$6*SUM($C$20:$C$25))/100</f>
        <v>50.05925670086004</v>
      </c>
      <c r="AK66">
        <f>(EOL_STOCK_by_age_of_disposal!AL$6*SUM($C$20:$C$25))/100</f>
        <v>55.420401022943715</v>
      </c>
      <c r="AL66">
        <f>(EOL_STOCK_by_age_of_disposal!AM$6*SUM($C$20:$C$25))/100</f>
        <v>60.825010184296808</v>
      </c>
      <c r="AM66">
        <f>(EOL_STOCK_by_age_of_disposal!AN$6*SUM($C$20:$C$25))/100</f>
        <v>66.273084184919341</v>
      </c>
      <c r="AN66">
        <f>(EOL_STOCK_by_age_of_disposal!AO$6*SUM($C$20:$C$25))/100</f>
        <v>71.764623024811272</v>
      </c>
      <c r="AO66">
        <f>(EOL_STOCK_by_age_of_disposal!AP$6*SUM($C$20:$C$25))/100</f>
        <v>75.557819840525013</v>
      </c>
    </row>
    <row r="67" spans="1:41" x14ac:dyDescent="0.25">
      <c r="A67" s="4">
        <v>5</v>
      </c>
      <c r="B67">
        <v>0</v>
      </c>
      <c r="C67">
        <v>0</v>
      </c>
      <c r="D67">
        <v>0</v>
      </c>
      <c r="E67">
        <v>0</v>
      </c>
      <c r="F67">
        <f>(EOL_STOCK_by_age_of_disposal!G$7*SUM($C$15:$C$25))/100</f>
        <v>0.25072232910403092</v>
      </c>
      <c r="G67">
        <f>(EOL_STOCK_by_age_of_disposal!H$7*SUM($C$15:$C$25))/100</f>
        <v>0.62166101062865742</v>
      </c>
      <c r="H67">
        <f>(EOL_STOCK_by_age_of_disposal!I$7*SUM($C$15:$C$25))/100</f>
        <v>1.7833672033653074</v>
      </c>
      <c r="I67">
        <f>(EOL_STOCK_by_age_of_disposal!J$7*SUM($C$15:$C$25))/100</f>
        <v>0.58533605499945884</v>
      </c>
      <c r="J67">
        <f>(EOL_STOCK_by_age_of_disposal!K$7*SUM($C$15:$C$25))/100</f>
        <v>2.6674355922004822</v>
      </c>
      <c r="K67">
        <f>(EOL_STOCK_by_age_of_disposal!L$7*SUM($C$15:$C$25))/100</f>
        <v>5.561664621677739</v>
      </c>
      <c r="L67">
        <f>(EOL_STOCK_by_age_of_disposal!M$7*SUM($C$15:$C$25))/100</f>
        <v>4.4797514315926028</v>
      </c>
      <c r="M67">
        <f>(EOL_STOCK_by_age_of_disposal!N$7*SUM($C$15:$C$25))/100</f>
        <v>6.5974676268565249</v>
      </c>
      <c r="N67">
        <f>(EOL_STOCK_by_age_of_disposal!O$7*SUM($C$15:$C$25))/100</f>
        <v>12.593511752291706</v>
      </c>
      <c r="O67">
        <f>(EOL_STOCK_by_age_of_disposal!P$7*SUM($C$15:$C$25))/100</f>
        <v>28.222834374176806</v>
      </c>
      <c r="P67">
        <f>(EOL_STOCK_by_age_of_disposal!Q$7*SUM($C$15:$C$25))/100</f>
        <v>27.290098733934105</v>
      </c>
      <c r="Q67">
        <f>(EOL_STOCK_by_age_of_disposal!R$7*SUM($C$15:$C$25))/100</f>
        <v>17.159434501306851</v>
      </c>
      <c r="R67">
        <f>(EOL_STOCK_by_age_of_disposal!S$7*SUM($C$15:$C$25))/100</f>
        <v>28.119219244264574</v>
      </c>
      <c r="S67">
        <f>(EOL_STOCK_by_age_of_disposal!T$7*SUM($C$15:$C$25))/100</f>
        <v>46.052809723832553</v>
      </c>
      <c r="T67">
        <f>(EOL_STOCK_by_age_of_disposal!U$7*SUM($C$15:$C$25))/100</f>
        <v>73.669005222050245</v>
      </c>
      <c r="U67">
        <f>(EOL_STOCK_by_age_of_disposal!V$7*SUM($C$15:$C$25))/100</f>
        <v>112.75842558586444</v>
      </c>
      <c r="V67">
        <f>(EOL_STOCK_by_age_of_disposal!W$7*SUM($C$15:$C$25))/100</f>
        <v>147.37879345412892</v>
      </c>
      <c r="W67">
        <f>(EOL_STOCK_by_age_of_disposal!X$7*SUM($C$15:$C$25))/100</f>
        <v>168.04658997025902</v>
      </c>
      <c r="X67">
        <f>(EOL_STOCK_by_age_of_disposal!Y$7*SUM($C$15:$C$25))/100</f>
        <v>189.56571927952754</v>
      </c>
      <c r="Y67">
        <f>(EOL_STOCK_by_age_of_disposal!Z$7*SUM($C$15:$C$25))/100</f>
        <v>178.53654440372378</v>
      </c>
      <c r="Z67">
        <f>(EOL_STOCK_by_age_of_disposal!AA$7*SUM($C$15:$C$25))/100</f>
        <v>198.68400105388787</v>
      </c>
      <c r="AA67">
        <f>(EOL_STOCK_by_age_of_disposal!AB$7*SUM($C$15:$C$25))/100</f>
        <v>198.30700778085597</v>
      </c>
      <c r="AB67">
        <f>(EOL_STOCK_by_age_of_disposal!AC$7*SUM($C$15:$C$25))/100</f>
        <v>197.91975078795184</v>
      </c>
      <c r="AC67">
        <f>(EOL_STOCK_by_age_of_disposal!AD$7*SUM($C$15:$C$25))/100</f>
        <v>197.52223007517557</v>
      </c>
      <c r="AD67">
        <f>(EOL_STOCK_by_age_of_disposal!AE$7*SUM($C$15:$C$25))/100</f>
        <v>197.11444564252713</v>
      </c>
      <c r="AE67">
        <f>(EOL_STOCK_by_age_of_disposal!AF$7*SUM($C$15:$C$25))/100</f>
        <v>196.69639749000652</v>
      </c>
      <c r="AF67">
        <f>(EOL_STOCK_by_age_of_disposal!AG$7*SUM($C$15:$C$25))/100</f>
        <v>231.04544233886025</v>
      </c>
      <c r="AG67">
        <f>(EOL_STOCK_by_age_of_disposal!AH$7*SUM($C$15:$C$25))/100</f>
        <v>265.67782431033021</v>
      </c>
      <c r="AH67">
        <f>(EOL_STOCK_by_age_of_disposal!AI$7*SUM($C$15:$C$25))/100</f>
        <v>300.59354340441627</v>
      </c>
      <c r="AI67">
        <f>(EOL_STOCK_by_age_of_disposal!AJ$7*SUM($C$15:$C$25))/100</f>
        <v>335.7925996211186</v>
      </c>
      <c r="AJ67">
        <f>(EOL_STOCK_by_age_of_disposal!AK$7*SUM($C$15:$C$25))/100</f>
        <v>371.27499296043703</v>
      </c>
      <c r="AK67">
        <f>(EOL_STOCK_by_age_of_disposal!AL$7*SUM($C$15:$C$25))/100</f>
        <v>415.40221277045771</v>
      </c>
      <c r="AL67">
        <f>(EOL_STOCK_by_age_of_disposal!AM$7*SUM($C$15:$C$25))/100</f>
        <v>459.89011293412653</v>
      </c>
      <c r="AM67">
        <f>(EOL_STOCK_by_age_of_disposal!AN$7*SUM($C$15:$C$25))/100</f>
        <v>504.73869345144362</v>
      </c>
      <c r="AN67">
        <f>(EOL_STOCK_by_age_of_disposal!AO$7*SUM($C$15:$C$25))/100</f>
        <v>549.9479543224088</v>
      </c>
      <c r="AO67">
        <f>(EOL_STOCK_by_age_of_disposal!AP$7*SUM($C$15:$C$25))/100</f>
        <v>595.51789554702225</v>
      </c>
    </row>
    <row r="68" spans="1:41" x14ac:dyDescent="0.25">
      <c r="A68" s="4">
        <v>6</v>
      </c>
      <c r="B68">
        <v>0</v>
      </c>
      <c r="C68">
        <v>0</v>
      </c>
      <c r="D68">
        <v>0</v>
      </c>
      <c r="E68">
        <v>0</v>
      </c>
      <c r="F68">
        <v>0</v>
      </c>
      <c r="G68">
        <f>(EOL_STOCK_by_age_of_disposal!H$8*SUM($C$14:$C$25))/100</f>
        <v>0.38525104716315511</v>
      </c>
      <c r="H68">
        <f>(EOL_STOCK_by_age_of_disposal!I$8*SUM($C$14:$C$25))/100</f>
        <v>0.9610982662255142</v>
      </c>
      <c r="I68">
        <f>(EOL_STOCK_by_age_of_disposal!J$8*SUM($C$14:$C$25))/100</f>
        <v>2.7731376576522466</v>
      </c>
      <c r="J68">
        <f>(EOL_STOCK_by_age_of_disposal!K$8*SUM($C$14:$C$25))/100</f>
        <v>0.91519957074480507</v>
      </c>
      <c r="K68">
        <f>(EOL_STOCK_by_age_of_disposal!L$8*SUM($C$14:$C$25))/100</f>
        <v>4.1923461195673219</v>
      </c>
      <c r="L68">
        <f>(EOL_STOCK_by_age_of_disposal!M$8*SUM($C$14:$C$25))/100</f>
        <v>8.7841963311249511</v>
      </c>
      <c r="M68">
        <f>(EOL_STOCK_by_age_of_disposal!N$8*SUM($C$14:$C$25))/100</f>
        <v>7.1084433008410466</v>
      </c>
      <c r="N68">
        <f>(EOL_STOCK_by_age_of_disposal!O$8*SUM($C$14:$C$25))/100</f>
        <v>10.515205875056692</v>
      </c>
      <c r="O68">
        <f>(EOL_STOCK_by_age_of_disposal!P$8*SUM($C$14:$C$25))/100</f>
        <v>20.15628843288555</v>
      </c>
      <c r="P68">
        <f>(EOL_STOCK_by_age_of_disposal!Q$8*SUM($C$14:$C$25))/100</f>
        <v>45.352057152087582</v>
      </c>
      <c r="Q68">
        <f>(EOL_STOCK_by_age_of_disposal!R$8*SUM($C$14:$C$25))/100</f>
        <v>44.019922612570056</v>
      </c>
      <c r="R68">
        <f>(EOL_STOCK_by_age_of_disposal!S$8*SUM($C$14:$C$25))/100</f>
        <v>27.778920390288942</v>
      </c>
      <c r="S68">
        <f>(EOL_STOCK_by_age_of_disposal!T$8*SUM($C$14:$C$25))/100</f>
        <v>45.678219604983234</v>
      </c>
      <c r="T68">
        <f>(EOL_STOCK_by_age_of_disposal!U$8*SUM($C$14:$C$25))/100</f>
        <v>75.055991935137087</v>
      </c>
      <c r="U68">
        <f>(EOL_STOCK_by_age_of_disposal!V$8*SUM($C$14:$C$25))/100</f>
        <v>120.44017073293513</v>
      </c>
      <c r="V68">
        <f>(EOL_STOCK_by_age_of_disposal!W$8*SUM($C$14:$C$25))/100</f>
        <v>184.89738030343653</v>
      </c>
      <c r="W68">
        <f>(EOL_STOCK_by_age_of_disposal!X$8*SUM($C$14:$C$25))/100</f>
        <v>242.35580963430684</v>
      </c>
      <c r="X68">
        <f>(EOL_STOCK_by_age_of_disposal!Y$8*SUM($C$14:$C$25))/100</f>
        <v>277.09562381893249</v>
      </c>
      <c r="Y68">
        <f>(EOL_STOCK_by_age_of_disposal!Z$8*SUM($C$14:$C$25))/100</f>
        <v>313.39297367963883</v>
      </c>
      <c r="Z68">
        <f>(EOL_STOCK_by_age_of_disposal!AA$8*SUM($C$14:$C$25))/100</f>
        <v>299.72814124108083</v>
      </c>
      <c r="AA68">
        <f>(EOL_STOCK_by_age_of_disposal!AB$8*SUM($C$14:$C$25))/100</f>
        <v>333.55180324068533</v>
      </c>
      <c r="AB68">
        <f>(EOL_STOCK_by_age_of_disposal!AC$8*SUM($C$14:$C$25))/100</f>
        <v>332.91890484241276</v>
      </c>
      <c r="AC68">
        <f>(EOL_STOCK_by_age_of_disposal!AD$8*SUM($C$14:$C$25))/100</f>
        <v>332.26877565427696</v>
      </c>
      <c r="AD68">
        <f>(EOL_STOCK_by_age_of_disposal!AE$8*SUM($C$14:$C$25))/100</f>
        <v>331.60141567627812</v>
      </c>
      <c r="AE68">
        <f>(EOL_STOCK_by_age_of_disposal!AF$8*SUM($C$14:$C$25))/100</f>
        <v>330.91682490841617</v>
      </c>
      <c r="AF68">
        <f>(EOL_STOCK_by_age_of_disposal!AG$8*SUM($C$14:$C$25))/100</f>
        <v>330.21500335069112</v>
      </c>
      <c r="AG68">
        <f>(EOL_STOCK_by_age_of_disposal!AH$8*SUM($C$14:$C$25))/100</f>
        <v>387.88037040670724</v>
      </c>
      <c r="AH68">
        <f>(EOL_STOCK_by_age_of_disposal!AI$8*SUM($C$14:$C$25))/100</f>
        <v>446.02140539608672</v>
      </c>
      <c r="AI68">
        <f>(EOL_STOCK_by_age_of_disposal!AJ$8*SUM($C$14:$C$25))/100</f>
        <v>504.63810831882938</v>
      </c>
      <c r="AJ68">
        <f>(EOL_STOCK_by_age_of_disposal!AK$8*SUM($C$14:$C$25))/100</f>
        <v>563.73047917493534</v>
      </c>
      <c r="AK68">
        <f>(EOL_STOCK_by_age_of_disposal!AL$8*SUM($C$14:$C$25))/100</f>
        <v>623.29851796440471</v>
      </c>
      <c r="AL68">
        <f>(EOL_STOCK_by_age_of_disposal!AM$8*SUM($C$14:$C$25))/100</f>
        <v>697.37953939319311</v>
      </c>
      <c r="AM68">
        <f>(EOL_STOCK_by_age_of_disposal!AN$8*SUM($C$14:$C$25))/100</f>
        <v>772.06607300069084</v>
      </c>
      <c r="AN68">
        <f>(EOL_STOCK_by_age_of_disposal!AO$8*SUM($C$14:$C$25))/100</f>
        <v>847.3581187868981</v>
      </c>
      <c r="AO68">
        <f>(EOL_STOCK_by_age_of_disposal!AP$8*SUM($C$14:$C$25))/100</f>
        <v>923.2556767518148</v>
      </c>
    </row>
    <row r="69" spans="1:41" x14ac:dyDescent="0.25">
      <c r="A69" s="4">
        <v>7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f>(EOL_STOCK_by_age_of_disposal!I$9*SUM($C$11:$C$20))/100</f>
        <v>0.86888493574071968</v>
      </c>
      <c r="I69">
        <f>(EOL_STOCK_by_age_of_disposal!J$9*SUM($C$11:$C$20))/100</f>
        <v>2.1847765534009316</v>
      </c>
      <c r="J69">
        <f>(EOL_STOCK_by_age_of_disposal!K$9*SUM($C$11:$C$20))/100</f>
        <v>6.3510104454277743</v>
      </c>
      <c r="K69">
        <f>(EOL_STOCK_by_age_of_disposal!L$9*SUM($C$11:$C$20))/100</f>
        <v>2.1107845704943191</v>
      </c>
      <c r="L69">
        <f>(EOL_STOCK_by_age_of_disposal!M$9*SUM($C$11:$C$20))/100</f>
        <v>9.7337129794452135</v>
      </c>
      <c r="M69">
        <f>(EOL_STOCK_by_age_of_disposal!N$9*SUM($C$11:$C$20))/100</f>
        <v>20.524113146249764</v>
      </c>
      <c r="N69">
        <f>(EOL_STOCK_by_age_of_disposal!O$9*SUM($C$11:$C$20))/100</f>
        <v>16.708430247602926</v>
      </c>
      <c r="O69">
        <f>(EOL_STOCK_by_age_of_disposal!P$9*SUM($C$11:$C$20))/100</f>
        <v>24.856780029185607</v>
      </c>
      <c r="P69">
        <f>(EOL_STOCK_by_age_of_disposal!Q$9*SUM($C$11:$C$20))/100</f>
        <v>47.904836573059754</v>
      </c>
      <c r="Q69">
        <f>(EOL_STOCK_by_age_of_disposal!R$9*SUM($C$11:$C$20))/100</f>
        <v>108.34059062364783</v>
      </c>
      <c r="R69">
        <f>(EOL_STOCK_by_age_of_disposal!S$9*SUM($C$11:$C$20))/100</f>
        <v>105.67199657362404</v>
      </c>
      <c r="S69">
        <f>(EOL_STOCK_by_age_of_disposal!T$9*SUM($C$11:$C$20))/100</f>
        <v>66.994665131994196</v>
      </c>
      <c r="T69">
        <f>(EOL_STOCK_by_age_of_disposal!U$9*SUM($C$11:$C$20))/100</f>
        <v>110.65022291808035</v>
      </c>
      <c r="U69">
        <f>(EOL_STOCK_by_age_of_disposal!V$9*SUM($C$11:$C$20))/100</f>
        <v>182.581431504119</v>
      </c>
      <c r="V69">
        <f>(EOL_STOCK_by_age_of_disposal!W$9*SUM($C$11:$C$20))/100</f>
        <v>294.16157120100888</v>
      </c>
      <c r="W69">
        <f>(EOL_STOCK_by_age_of_disposal!X$9*SUM($C$11:$C$20))/100</f>
        <v>453.32417245963057</v>
      </c>
      <c r="X69">
        <f>(EOL_STOCK_by_age_of_disposal!Y$9*SUM($C$11:$C$20))/100</f>
        <v>596.37570704987684</v>
      </c>
      <c r="Y69">
        <f>(EOL_STOCK_by_age_of_disposal!Z$9*SUM($C$11:$C$20))/100</f>
        <v>684.248290634451</v>
      </c>
      <c r="Z69">
        <f>(EOL_STOCK_by_age_of_disposal!AA$9*SUM($C$11:$C$20))/100</f>
        <v>776.46881836553996</v>
      </c>
      <c r="AA69">
        <f>(EOL_STOCK_by_age_of_disposal!AB$9*SUM($C$11:$C$20))/100</f>
        <v>757.40891351631751</v>
      </c>
      <c r="AB69">
        <f>(EOL_STOCK_by_age_of_disposal!AC$9*SUM($C$11:$C$20))/100</f>
        <v>842.88084478104963</v>
      </c>
      <c r="AC69">
        <f>(EOL_STOCK_by_age_of_disposal!AD$9*SUM($C$11:$C$20))/100</f>
        <v>841.28151918480432</v>
      </c>
      <c r="AD69">
        <f>(EOL_STOCK_by_age_of_disposal!AE$9*SUM($C$11:$C$20))/100</f>
        <v>839.63865161824174</v>
      </c>
      <c r="AE69">
        <f>(EOL_STOCK_by_age_of_disposal!AF$9*SUM($C$11:$C$20))/100</f>
        <v>837.95224208136119</v>
      </c>
      <c r="AF69">
        <f>(EOL_STOCK_by_age_of_disposal!AG$9*SUM($C$11:$C$20))/100</f>
        <v>836.22229057416325</v>
      </c>
      <c r="AG69">
        <f>(EOL_STOCK_by_age_of_disposal!AH$9*SUM($C$11:$C$20))/100</f>
        <v>834.44879709664792</v>
      </c>
      <c r="AH69">
        <f>(EOL_STOCK_by_age_of_disposal!AI$9*SUM($C$11:$C$20))/100</f>
        <v>980.16839095449211</v>
      </c>
      <c r="AI69">
        <f>(EOL_STOCK_by_age_of_disposal!AJ$9*SUM($C$11:$C$20))/100</f>
        <v>1127.0899911742063</v>
      </c>
      <c r="AJ69">
        <f>(EOL_STOCK_by_age_of_disposal!AK$9*SUM($C$11:$C$20))/100</f>
        <v>1275.2135977557903</v>
      </c>
      <c r="AK69">
        <f>(EOL_STOCK_by_age_of_disposal!AL$9*SUM($C$11:$C$20))/100</f>
        <v>1424.5392106992442</v>
      </c>
      <c r="AL69">
        <f>(EOL_STOCK_by_age_of_disposal!AM$9*SUM($C$11:$C$20))/100</f>
        <v>1575.0668300045684</v>
      </c>
      <c r="AM69">
        <f>(EOL_STOCK_by_age_of_disposal!AN$9*SUM($C$11:$C$20))/100</f>
        <v>1762.2685579445115</v>
      </c>
      <c r="AN69">
        <f>(EOL_STOCK_by_age_of_disposal!AO$9*SUM($C$11:$C$20))/100</f>
        <v>1951.0004068784267</v>
      </c>
      <c r="AO69">
        <f>(EOL_STOCK_by_age_of_disposal!AP$9*SUM($C$11:$C$20))/100</f>
        <v>2141.2623768063136</v>
      </c>
    </row>
    <row r="70" spans="1:41" x14ac:dyDescent="0.25">
      <c r="A70" s="4">
        <v>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I70">
        <f>(EOL_STOCK_by_age_of_disposal!J$10*SUM($C$8:$C$17))/100</f>
        <v>1.4865766129257563</v>
      </c>
      <c r="J70">
        <f>(EOL_STOCK_by_age_of_disposal!K$10*SUM($C$8:$C$17))/100</f>
        <v>3.7746014837334894</v>
      </c>
      <c r="K70">
        <f>(EOL_STOCK_by_age_of_disposal!L$10*SUM($C$8:$C$17))/100</f>
        <v>11.074196159157282</v>
      </c>
      <c r="L70">
        <f>(EOL_STOCK_by_age_of_disposal!M$10*SUM($C$8:$C$17))/100</f>
        <v>3.712796693379862</v>
      </c>
      <c r="M70">
        <f>(EOL_STOCK_by_age_of_disposal!N$10*SUM($C$8:$C$17))/100</f>
        <v>17.263195067531921</v>
      </c>
      <c r="N70">
        <f>(EOL_STOCK_by_age_of_disposal!O$10*SUM($C$8:$C$17))/100</f>
        <v>36.686277371351053</v>
      </c>
      <c r="O70">
        <f>(EOL_STOCK_by_age_of_disposal!P$10*SUM($C$8:$C$17))/100</f>
        <v>30.088137639544261</v>
      </c>
      <c r="P70">
        <f>(EOL_STOCK_by_age_of_disposal!Q$10*SUM($C$8:$C$17))/100</f>
        <v>45.077552316328912</v>
      </c>
      <c r="Q70">
        <f>(EOL_STOCK_by_age_of_disposal!R$10*SUM($C$8:$C$17))/100</f>
        <v>87.457421707481004</v>
      </c>
      <c r="R70">
        <f>(EOL_STOCK_by_age_of_disposal!S$10*SUM($C$8:$C$17))/100</f>
        <v>199.05185816918282</v>
      </c>
      <c r="S70">
        <f>(EOL_STOCK_by_age_of_disposal!T$10*SUM($C$8:$C$17))/100</f>
        <v>195.32491078459117</v>
      </c>
      <c r="T70">
        <f>(EOL_STOCK_by_age_of_disposal!U$10*SUM($C$8:$C$17))/100</f>
        <v>124.54719919096623</v>
      </c>
      <c r="U70">
        <f>(EOL_STOCK_by_age_of_disposal!V$10*SUM($C$8:$C$17))/100</f>
        <v>206.83458448223504</v>
      </c>
      <c r="V70">
        <f>(EOL_STOCK_by_age_of_disposal!W$10*SUM($C$8:$C$17))/100</f>
        <v>343.07800349308172</v>
      </c>
      <c r="W70">
        <f>(EOL_STOCK_by_age_of_disposal!X$10*SUM($C$8:$C$17))/100</f>
        <v>555.4980599110628</v>
      </c>
      <c r="X70">
        <f>(EOL_STOCK_by_age_of_disposal!Y$10*SUM($C$8:$C$17))/100</f>
        <v>860.13566405473193</v>
      </c>
      <c r="Y70">
        <f>(EOL_STOCK_by_age_of_disposal!Z$10*SUM($C$8:$C$17))/100</f>
        <v>1136.7013028460533</v>
      </c>
      <c r="Z70">
        <f>(EOL_STOCK_by_age_of_disposal!AA$10*SUM($C$8:$C$17))/100</f>
        <v>1309.8473263346764</v>
      </c>
      <c r="AA70">
        <f>(EOL_STOCK_by_age_of_disposal!AB$10*SUM($C$8:$C$17))/100</f>
        <v>1492.5493488513562</v>
      </c>
      <c r="AB70">
        <f>(EOL_STOCK_by_age_of_disposal!AC$10*SUM($C$8:$C$17))/100</f>
        <v>1491.9447025105467</v>
      </c>
      <c r="AC70">
        <f>(EOL_STOCK_by_age_of_disposal!AD$10*SUM($C$8:$C$17))/100</f>
        <v>1660.3073832080136</v>
      </c>
      <c r="AD70">
        <f>(EOL_STOCK_by_age_of_disposal!AE$10*SUM($C$8:$C$17))/100</f>
        <v>1657.1570303295002</v>
      </c>
      <c r="AE70">
        <f>(EOL_STOCK_by_age_of_disposal!AF$10*SUM($C$8:$C$17))/100</f>
        <v>1653.9209084419447</v>
      </c>
      <c r="AF70">
        <f>(EOL_STOCK_by_age_of_disposal!AG$10*SUM($C$8:$C$17))/100</f>
        <v>1650.5990175453462</v>
      </c>
      <c r="AG70">
        <f>(EOL_STOCK_by_age_of_disposal!AH$10*SUM($C$8:$C$17))/100</f>
        <v>1647.1913576397064</v>
      </c>
      <c r="AH70">
        <f>(EOL_STOCK_by_age_of_disposal!AI$10*SUM($C$8:$C$17))/100</f>
        <v>1643.6979287250242</v>
      </c>
      <c r="AI70">
        <f>(EOL_STOCK_by_age_of_disposal!AJ$10*SUM($C$8:$C$17))/100</f>
        <v>1930.7365048871134</v>
      </c>
      <c r="AJ70">
        <f>(EOL_STOCK_by_age_of_disposal!AK$10*SUM($C$8:$C$17))/100</f>
        <v>2220.1427941721586</v>
      </c>
      <c r="AK70">
        <f>(EOL_STOCK_by_age_of_disposal!AL$10*SUM($C$8:$C$17))/100</f>
        <v>2511.916796580158</v>
      </c>
      <c r="AL70">
        <f>(EOL_STOCK_by_age_of_disposal!AM$10*SUM($C$8:$C$17))/100</f>
        <v>2806.0585121111139</v>
      </c>
      <c r="AM70">
        <f>(EOL_STOCK_by_age_of_disposal!AN$10*SUM($C$8:$C$17))/100</f>
        <v>3102.5679407650246</v>
      </c>
      <c r="AN70">
        <f>(EOL_STOCK_by_age_of_disposal!AO$10*SUM($C$8:$C$17))/100</f>
        <v>3471.3180588540445</v>
      </c>
      <c r="AO70">
        <f>(EOL_STOCK_by_age_of_disposal!AP$10*SUM($C$8:$C$17))/100</f>
        <v>3843.0822105389448</v>
      </c>
    </row>
    <row r="71" spans="1:41" x14ac:dyDescent="0.25">
      <c r="A71" s="4">
        <v>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J71">
        <f>(EOL_STOCK_by_age_of_disposal!K$11*SUM($C$7:$C$13))/100</f>
        <v>1.2903326731616613</v>
      </c>
      <c r="K71">
        <f>(EOL_STOCK_by_age_of_disposal!L$11*SUM($C$7:$C$13))/100</f>
        <v>3.3151211109383634</v>
      </c>
      <c r="L71">
        <f>(EOL_STOCK_by_age_of_disposal!M$11*SUM($C$7:$C$13))/100</f>
        <v>9.8349558107459387</v>
      </c>
      <c r="M71">
        <f>(EOL_STOCK_by_age_of_disposal!N$11*SUM($C$7:$C$13))/100</f>
        <v>3.3321993278313569</v>
      </c>
      <c r="N71">
        <f>(EOL_STOCK_by_age_of_disposal!O$11*SUM($C$7:$C$13))/100</f>
        <v>15.648629458370642</v>
      </c>
      <c r="O71">
        <f>(EOL_STOCK_by_age_of_disposal!P$11*SUM($C$7:$C$13))/100</f>
        <v>33.570387826290997</v>
      </c>
      <c r="P71">
        <f>(EOL_STOCK_by_age_of_disposal!Q$11*SUM($C$7:$C$13))/100</f>
        <v>27.780051826731011</v>
      </c>
      <c r="Q71">
        <f>(EOL_STOCK_by_age_of_disposal!R$11*SUM($C$7:$C$13))/100</f>
        <v>41.974401996495764</v>
      </c>
      <c r="R71">
        <f>(EOL_STOCK_by_age_of_disposal!S$11*SUM($C$7:$C$13))/100</f>
        <v>82.095922375774094</v>
      </c>
      <c r="S71">
        <f>(EOL_STOCK_by_age_of_disposal!T$11*SUM($C$7:$C$13))/100</f>
        <v>188.28599397084486</v>
      </c>
      <c r="T71">
        <f>(EOL_STOCK_by_age_of_disposal!U$11*SUM($C$7:$C$13))/100</f>
        <v>186.11156451991883</v>
      </c>
      <c r="U71">
        <f>(EOL_STOCK_by_age_of_disposal!V$11*SUM($C$7:$C$13))/100</f>
        <v>119.49805493341772</v>
      </c>
      <c r="V71">
        <f>(EOL_STOCK_by_age_of_disposal!W$11*SUM($C$7:$C$13))/100</f>
        <v>199.76423296278156</v>
      </c>
      <c r="W71">
        <f>(EOL_STOCK_by_age_of_disposal!X$11*SUM($C$7:$C$13))/100</f>
        <v>333.44205676929442</v>
      </c>
      <c r="X71">
        <f>(EOL_STOCK_by_age_of_disposal!Y$11*SUM($C$7:$C$13))/100</f>
        <v>543.1455648587031</v>
      </c>
      <c r="Y71">
        <f>(EOL_STOCK_by_age_of_disposal!Z$11*SUM($C$7:$C$13))/100</f>
        <v>845.83870459676382</v>
      </c>
      <c r="Z71">
        <f>(EOL_STOCK_by_age_of_disposal!AA$11*SUM($C$7:$C$13))/100</f>
        <v>1123.9358168093502</v>
      </c>
      <c r="AA71">
        <f>(EOL_STOCK_by_age_of_disposal!AB$11*SUM($C$7:$C$13))/100</f>
        <v>1301.9205315381444</v>
      </c>
      <c r="AB71">
        <f>(EOL_STOCK_by_age_of_disposal!AC$11*SUM($C$7:$C$13))/100</f>
        <v>1490.9436465392014</v>
      </c>
      <c r="AC71">
        <f>(EOL_STOCK_by_age_of_disposal!AD$11*SUM($C$7:$C$13))/100</f>
        <v>1534.9496285656603</v>
      </c>
      <c r="AD71">
        <f>(EOL_STOCK_by_age_of_disposal!AE$11*SUM($C$7:$C$13))/100</f>
        <v>1708.1653206526585</v>
      </c>
      <c r="AE71">
        <f>(EOL_STOCK_by_age_of_disposal!AF$11*SUM($C$7:$C$13))/100</f>
        <v>1704.924159654809</v>
      </c>
      <c r="AF71">
        <f>(EOL_STOCK_by_age_of_disposal!AG$11*SUM($C$7:$C$13))/100</f>
        <v>1701.5947573780775</v>
      </c>
      <c r="AG71">
        <f>(EOL_STOCK_by_age_of_disposal!AH$11*SUM($C$7:$C$13))/100</f>
        <v>1698.1771138224626</v>
      </c>
      <c r="AH71">
        <f>(EOL_STOCK_by_age_of_disposal!AI$11*SUM($C$7:$C$13))/100</f>
        <v>1694.6712289879652</v>
      </c>
      <c r="AI71">
        <f>(EOL_STOCK_by_age_of_disposal!AJ$11*SUM($C$7:$C$13))/100</f>
        <v>1691.0771028745853</v>
      </c>
      <c r="AJ71">
        <f>(EOL_STOCK_by_age_of_disposal!AK$11*SUM($C$7:$C$13))/100</f>
        <v>1986.3894928865068</v>
      </c>
      <c r="AK71">
        <f>(EOL_STOCK_by_age_of_disposal!AL$11*SUM($C$7:$C$13))/100</f>
        <v>2284.1378447491024</v>
      </c>
      <c r="AL71">
        <f>(EOL_STOCK_by_age_of_disposal!AM$11*SUM($C$7:$C$13))/100</f>
        <v>2584.3221584623711</v>
      </c>
      <c r="AM71">
        <f>(EOL_STOCK_by_age_of_disposal!AN$11*SUM($C$7:$C$13))/100</f>
        <v>2886.9424340263145</v>
      </c>
      <c r="AN71">
        <f>(EOL_STOCK_by_age_of_disposal!AO$11*SUM($C$7:$C$13))/100</f>
        <v>3191.9986714409301</v>
      </c>
      <c r="AO71">
        <f>(EOL_STOCK_by_age_of_disposal!AP$11*SUM($C$7:$C$13))/100</f>
        <v>3571.3779177640913</v>
      </c>
    </row>
    <row r="72" spans="1:41" x14ac:dyDescent="0.25">
      <c r="A72" s="4">
        <v>10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f>(EOL_STOCK_by_age_of_disposal!L$12*SUM($C$5:$C$12))/100</f>
        <v>1.1299851035288897</v>
      </c>
      <c r="L72">
        <f>(EOL_STOCK_by_age_of_disposal!M$12*SUM($C$5:$C$12))/100</f>
        <v>2.9438270541815768</v>
      </c>
      <c r="M72">
        <f>(EOL_STOCK_by_age_of_disposal!N$12*SUM($C$5:$C$12))/100</f>
        <v>8.848996419959251</v>
      </c>
      <c r="N72">
        <f>(EOL_STOCK_by_age_of_disposal!O$12*SUM($C$5:$C$12))/100</f>
        <v>3.0356478410297472</v>
      </c>
      <c r="O72">
        <f>(EOL_STOCK_by_age_of_disposal!P$12*SUM($C$5:$C$12))/100</f>
        <v>14.424704610046913</v>
      </c>
      <c r="P72">
        <f>(EOL_STOCK_by_age_of_disposal!Q$12*SUM($C$5:$C$12))/100</f>
        <v>31.291625039757307</v>
      </c>
      <c r="Q72">
        <f>(EOL_STOCK_by_age_of_disposal!R$12*SUM($C$5:$C$12))/100</f>
        <v>26.169463868871659</v>
      </c>
      <c r="R72">
        <f>(EOL_STOCK_by_age_of_disposal!S$12*SUM($C$5:$C$12))/100</f>
        <v>39.939413792343281</v>
      </c>
      <c r="S72">
        <f>(EOL_STOCK_by_age_of_disposal!T$12*SUM($C$5:$C$12))/100</f>
        <v>78.863260312711105</v>
      </c>
      <c r="T72">
        <f>(EOL_STOCK_by_age_of_disposal!U$12*SUM($C$5:$C$12))/100</f>
        <v>182.51632516080588</v>
      </c>
      <c r="U72">
        <f>(EOL_STOCK_by_age_of_disposal!V$12*SUM($C$5:$C$12))/100</f>
        <v>181.96804994386065</v>
      </c>
      <c r="V72">
        <f>(EOL_STOCK_by_age_of_disposal!W$12*SUM($C$5:$C$12))/100</f>
        <v>117.79861100783505</v>
      </c>
      <c r="W72">
        <f>(EOL_STOCK_by_age_of_disposal!X$12*SUM($C$5:$C$12))/100</f>
        <v>198.46555640044318</v>
      </c>
      <c r="X72">
        <f>(EOL_STOCK_by_age_of_disposal!Y$12*SUM($C$5:$C$12))/100</f>
        <v>333.74643817146102</v>
      </c>
      <c r="Y72">
        <f>(EOL_STOCK_by_age_of_disposal!Z$12*SUM($C$5:$C$12))/100</f>
        <v>547.50944160340532</v>
      </c>
      <c r="Z72">
        <f>(EOL_STOCK_by_age_of_disposal!AA$12*SUM($C$5:$C$12))/100</f>
        <v>858.42254457239267</v>
      </c>
      <c r="AA72">
        <f>(EOL_STOCK_by_age_of_disposal!AB$12*SUM($C$5:$C$12))/100</f>
        <v>1148.049243991662</v>
      </c>
      <c r="AB72">
        <f>(EOL_STOCK_by_age_of_disposal!AC$12*SUM($C$5:$C$12))/100</f>
        <v>1338.0852942356955</v>
      </c>
      <c r="AC72">
        <f>(EOL_STOCK_by_age_of_disposal!AD$12*SUM($C$5:$C$12))/100</f>
        <v>1541.4265067415033</v>
      </c>
      <c r="AD72">
        <f>(EOL_STOCK_by_age_of_disposal!AE$12*SUM($C$5:$C$12))/100</f>
        <v>1643.1942671255158</v>
      </c>
      <c r="AE72">
        <f>(EOL_STOCK_by_age_of_disposal!AF$12*SUM($C$5:$C$12))/100</f>
        <v>1828.6251287750313</v>
      </c>
      <c r="AF72">
        <f>(EOL_STOCK_by_age_of_disposal!AG$12*SUM($C$5:$C$12))/100</f>
        <v>1825.1554011231387</v>
      </c>
      <c r="AG72">
        <f>(EOL_STOCK_by_age_of_disposal!AH$12*SUM($C$5:$C$12))/100</f>
        <v>1821.5912094179082</v>
      </c>
      <c r="AH72">
        <f>(EOL_STOCK_by_age_of_disposal!AI$12*SUM($C$5:$C$12))/100</f>
        <v>1817.9325536593396</v>
      </c>
      <c r="AI72">
        <f>(EOL_STOCK_by_age_of_disposal!AJ$12*SUM($C$5:$C$12))/100</f>
        <v>1814.1794338474328</v>
      </c>
      <c r="AJ72">
        <f>(EOL_STOCK_by_age_of_disposal!AK$12*SUM($C$5:$C$12))/100</f>
        <v>1810.3318499821885</v>
      </c>
      <c r="AK72">
        <f>(EOL_STOCK_by_age_of_disposal!AL$12*SUM($C$5:$C$12))/100</f>
        <v>2126.4696679587778</v>
      </c>
      <c r="AL72">
        <f>(EOL_STOCK_by_age_of_disposal!AM$12*SUM($C$5:$C$12))/100</f>
        <v>2445.2152318010762</v>
      </c>
      <c r="AM72">
        <f>(EOL_STOCK_by_age_of_disposal!AN$12*SUM($C$5:$C$12))/100</f>
        <v>2766.5685415090829</v>
      </c>
      <c r="AN72">
        <f>(EOL_STOCK_by_age_of_disposal!AO$12*SUM($C$5:$C$12))/100</f>
        <v>3090.5295970827992</v>
      </c>
      <c r="AO72">
        <f>(EOL_STOCK_by_age_of_disposal!AP$12*SUM($C$5:$C$12))/100</f>
        <v>3417.0983985222238</v>
      </c>
    </row>
    <row r="73" spans="1:41" x14ac:dyDescent="0.25">
      <c r="A73" s="4">
        <v>11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f>(EOL_STOCK_by_age_of_disposal!M$13*SUM($C$5:$C$11))/100</f>
        <v>0.78022026891955487</v>
      </c>
      <c r="M73">
        <f>(EOL_STOCK_by_age_of_disposal!N$13*SUM($C$5:$C$11))/100</f>
        <v>2.0657458593004527</v>
      </c>
      <c r="N73">
        <f>(EOL_STOCK_by_age_of_disposal!O$13*SUM($C$5:$C$11))/100</f>
        <v>6.3050946504430225</v>
      </c>
      <c r="O73">
        <f>(EOL_STOCK_by_age_of_disposal!P$13*SUM($C$5:$C$11))/100</f>
        <v>2.194430813713919</v>
      </c>
      <c r="P73">
        <f>(EOL_STOCK_by_age_of_disposal!Q$13*SUM($C$5:$C$11))/100</f>
        <v>10.570974240091921</v>
      </c>
      <c r="Q73">
        <f>(EOL_STOCK_by_age_of_disposal!R$13*SUM($C$5:$C$11))/100</f>
        <v>23.230638898023038</v>
      </c>
      <c r="R73">
        <f>(EOL_STOCK_by_age_of_disposal!S$13*SUM($C$5:$C$11))/100</f>
        <v>19.668037646128969</v>
      </c>
      <c r="S73">
        <f>(EOL_STOCK_by_age_of_disposal!T$13*SUM($C$5:$C$11))/100</f>
        <v>30.368857551808311</v>
      </c>
      <c r="T73">
        <f>(EOL_STOCK_by_age_of_disposal!U$13*SUM($C$5:$C$11))/100</f>
        <v>60.632728109388943</v>
      </c>
      <c r="U73">
        <f>(EOL_STOCK_by_age_of_disposal!V$13*SUM($C$5:$C$11))/100</f>
        <v>141.8081011707595</v>
      </c>
      <c r="V73">
        <f>(EOL_STOCK_by_age_of_disposal!W$13*SUM($C$5:$C$11))/100</f>
        <v>142.80314350037341</v>
      </c>
      <c r="W73">
        <f>(EOL_STOCK_by_age_of_disposal!X$13*SUM($C$5:$C$11))/100</f>
        <v>93.328941457701646</v>
      </c>
      <c r="X73">
        <f>(EOL_STOCK_by_age_of_disposal!Y$13*SUM($C$5:$C$11))/100</f>
        <v>158.67114301787083</v>
      </c>
      <c r="Y73">
        <f>(EOL_STOCK_by_age_of_disposal!Z$13*SUM($C$5:$C$11))/100</f>
        <v>269.14174600833991</v>
      </c>
      <c r="Z73">
        <f>(EOL_STOCK_by_age_of_disposal!AA$13*SUM($C$5:$C$11))/100</f>
        <v>445.17798523626288</v>
      </c>
      <c r="AA73">
        <f>(EOL_STOCK_by_age_of_disposal!AB$13*SUM($C$5:$C$11))/100</f>
        <v>703.48862456639154</v>
      </c>
      <c r="AB73">
        <f>(EOL_STOCK_by_age_of_disposal!AC$13*SUM($C$5:$C$11))/100</f>
        <v>947.92973495718161</v>
      </c>
      <c r="AC73">
        <f>(EOL_STOCK_by_age_of_disposal!AD$13*SUM($C$5:$C$11))/100</f>
        <v>1112.7912567036913</v>
      </c>
      <c r="AD73">
        <f>(EOL_STOCK_by_age_of_disposal!AE$13*SUM($C$5:$C$11))/100</f>
        <v>1290.713497064341</v>
      </c>
      <c r="AE73">
        <f>(EOL_STOCK_by_age_of_disposal!AF$13*SUM($C$5:$C$11))/100</f>
        <v>1432.779283053437</v>
      </c>
      <c r="AF73">
        <f>(EOL_STOCK_by_age_of_disposal!AG$13*SUM($C$5:$C$11))/100</f>
        <v>1594.4652761983236</v>
      </c>
      <c r="AG73">
        <f>(EOL_STOCK_by_age_of_disposal!AH$13*SUM($C$5:$C$11))/100</f>
        <v>1591.4398555302212</v>
      </c>
      <c r="AH73">
        <f>(EOL_STOCK_by_age_of_disposal!AI$13*SUM($C$5:$C$11))/100</f>
        <v>1588.3320671583579</v>
      </c>
      <c r="AI73">
        <f>(EOL_STOCK_by_age_of_disposal!AJ$13*SUM($C$5:$C$11))/100</f>
        <v>1585.1419110827335</v>
      </c>
      <c r="AJ73">
        <f>(EOL_STOCK_by_age_of_disposal!AK$13*SUM($C$5:$C$11))/100</f>
        <v>1581.8693873033487</v>
      </c>
      <c r="AK73">
        <f>(EOL_STOCK_by_age_of_disposal!AL$13*SUM($C$5:$C$11))/100</f>
        <v>1578.5144958202031</v>
      </c>
      <c r="AL73">
        <f>(EOL_STOCK_by_age_of_disposal!AM$13*SUM($C$5:$C$11))/100</f>
        <v>1854.1701046843598</v>
      </c>
      <c r="AM73">
        <f>(EOL_STOCK_by_age_of_disposal!AN$13*SUM($C$5:$C$11))/100</f>
        <v>2132.0995312745194</v>
      </c>
      <c r="AN73">
        <f>(EOL_STOCK_by_age_of_disposal!AO$13*SUM($C$5:$C$11))/100</f>
        <v>2412.302775590681</v>
      </c>
      <c r="AO73">
        <f>(EOL_STOCK_by_age_of_disposal!AP$13*SUM($C$5:$C$11))/100</f>
        <v>2694.7798376328456</v>
      </c>
    </row>
    <row r="74" spans="1:41" ht="15.75" thickBot="1" x14ac:dyDescent="0.3">
      <c r="A74" s="6">
        <v>12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f>(EOL_STOCK_by_age_of_disposal!N$14*SUM($C$5:$C$10))/100</f>
        <v>0.48189776909486204</v>
      </c>
      <c r="N74">
        <f>(EOL_STOCK_by_age_of_disposal!O$14*SUM($C$5:$C$10))/100</f>
        <v>1.2997525225839208</v>
      </c>
      <c r="O74">
        <f>(EOL_STOCK_by_age_of_disposal!P$14*SUM($C$5:$C$10))/100</f>
        <v>4.0371771649681003</v>
      </c>
      <c r="P74">
        <f>(EOL_STOCK_by_age_of_disposal!Q$14*SUM($C$5:$C$10))/100</f>
        <v>1.4285577599604351</v>
      </c>
      <c r="Q74">
        <f>(EOL_STOCK_by_age_of_disposal!R$14*SUM($C$5:$C$10))/100</f>
        <v>6.9903078023317837</v>
      </c>
      <c r="R74">
        <f>(EOL_STOCK_by_age_of_disposal!S$14*SUM($C$5:$C$10))/100</f>
        <v>15.591557076687051</v>
      </c>
      <c r="S74">
        <f>(EOL_STOCK_by_age_of_disposal!T$14*SUM($C$5:$C$10))/100</f>
        <v>13.387577243787266</v>
      </c>
      <c r="T74">
        <f>(EOL_STOCK_by_age_of_disposal!U$14*SUM($C$5:$C$10))/100</f>
        <v>20.949303514640892</v>
      </c>
      <c r="U74">
        <f>(EOL_STOCK_by_age_of_disposal!V$14*SUM($C$5:$C$10))/100</f>
        <v>42.360025121989409</v>
      </c>
      <c r="V74">
        <f>(EOL_STOCK_by_age_of_disposal!W$14*SUM($C$5:$C$10))/100</f>
        <v>100.27312614249331</v>
      </c>
      <c r="W74">
        <f>(EOL_STOCK_by_age_of_disposal!X$14*SUM($C$5:$C$10))/100</f>
        <v>102.14082582085467</v>
      </c>
      <c r="X74">
        <f>(EOL_STOCK_by_age_of_disposal!Y$14*SUM($C$5:$C$10))/100</f>
        <v>67.48629844710095</v>
      </c>
      <c r="Y74">
        <f>(EOL_STOCK_by_age_of_disposal!Z$14*SUM($C$5:$C$10))/100</f>
        <v>115.93356754604494</v>
      </c>
      <c r="Z74">
        <f>(EOL_STOCK_by_age_of_disposal!AA$14*SUM($C$5:$C$10))/100</f>
        <v>198.60594552397225</v>
      </c>
      <c r="AA74">
        <f>(EOL_STOCK_by_age_of_disposal!AB$14*SUM($C$5:$C$10))/100</f>
        <v>331.62356289987758</v>
      </c>
      <c r="AB74">
        <f>(EOL_STOCK_by_age_of_disposal!AC$14*SUM($C$5:$C$10))/100</f>
        <v>528.78804412570844</v>
      </c>
      <c r="AC74">
        <f>(EOL_STOCK_by_age_of_disposal!AD$14*SUM($C$5:$C$10))/100</f>
        <v>718.68199946172183</v>
      </c>
      <c r="AD74">
        <f>(EOL_STOCK_by_age_of_disposal!AE$14*SUM($C$5:$C$10))/100</f>
        <v>850.63600590992132</v>
      </c>
      <c r="AE74">
        <f>(EOL_STOCK_by_age_of_disposal!AF$14*SUM($C$5:$C$10))/100</f>
        <v>994.42525036179609</v>
      </c>
      <c r="AF74">
        <f>(EOL_STOCK_by_age_of_disposal!AG$14*SUM($C$5:$C$10))/100</f>
        <v>1156.3113449040518</v>
      </c>
      <c r="AG74">
        <f>(EOL_STOCK_by_age_of_disposal!AH$14*SUM($C$5:$C$10))/100</f>
        <v>1286.798538847195</v>
      </c>
      <c r="AH74">
        <f>(EOL_STOCK_by_age_of_disposal!AI$14*SUM($C$5:$C$10))/100</f>
        <v>1284.3569009180237</v>
      </c>
      <c r="AI74">
        <f>(EOL_STOCK_by_age_of_disposal!AJ$14*SUM($C$5:$C$10))/100</f>
        <v>1281.8487888909651</v>
      </c>
      <c r="AJ74">
        <f>(EOL_STOCK_by_age_of_disposal!AK$14*SUM($C$5:$C$10))/100</f>
        <v>1279.2742027660197</v>
      </c>
      <c r="AK74">
        <f>(EOL_STOCK_by_age_of_disposal!AL$14*SUM($C$5:$C$10))/100</f>
        <v>1276.6331425431872</v>
      </c>
      <c r="AL74">
        <f>(EOL_STOCK_by_age_of_disposal!AM$14*SUM($C$5:$C$10))/100</f>
        <v>1273.9256082224674</v>
      </c>
      <c r="AM74">
        <f>(EOL_STOCK_by_age_of_disposal!AN$14*SUM($C$5:$C$10))/100</f>
        <v>1496.390932495425</v>
      </c>
      <c r="AN74">
        <f>(EOL_STOCK_by_age_of_disposal!AO$14*SUM($C$5:$C$10))/100</f>
        <v>1720.691320454687</v>
      </c>
      <c r="AO74">
        <f>(EOL_STOCK_by_age_of_disposal!AP$14*SUM($C$5:$C$10))/100</f>
        <v>1946.8267721002528</v>
      </c>
    </row>
    <row r="75" spans="1:41" ht="15.75" thickBot="1" x14ac:dyDescent="0.3">
      <c r="A75" s="6" t="s">
        <v>19</v>
      </c>
      <c r="B75" s="25">
        <f>SUM(B63:B74)</f>
        <v>0</v>
      </c>
      <c r="C75" s="25">
        <f t="shared" ref="C75" si="42">SUM(C63:C74)</f>
        <v>0</v>
      </c>
      <c r="D75" s="25">
        <f t="shared" ref="D75" si="43">SUM(D63:D74)</f>
        <v>0</v>
      </c>
      <c r="E75" s="25">
        <f t="shared" ref="E75" si="44">SUM(E63:E74)</f>
        <v>3.226105950442764E-2</v>
      </c>
      <c r="F75" s="25">
        <f t="shared" ref="F75" si="45">SUM(F63:F74)</f>
        <v>0.33035057771531218</v>
      </c>
      <c r="G75" s="25">
        <f t="shared" ref="G75" si="46">SUM(G63:G74)</f>
        <v>1.2343646930635888</v>
      </c>
      <c r="H75" s="25">
        <f t="shared" ref="H75" si="47">SUM(H63:H74)</f>
        <v>3.6877025141165776</v>
      </c>
      <c r="I75" s="25">
        <f t="shared" ref="I75" si="48">SUM(I63:I74)</f>
        <v>7.3673581184391299</v>
      </c>
      <c r="J75" s="25">
        <f t="shared" ref="J75" si="49">SUM(J63:J74)</f>
        <v>15.699784227792305</v>
      </c>
      <c r="K75" s="25">
        <f t="shared" ref="K75" si="50">SUM(K63:K74)</f>
        <v>27.946951483479523</v>
      </c>
      <c r="L75" s="25">
        <f t="shared" ref="L75" si="51">SUM(L63:L74)</f>
        <v>41.095683685896617</v>
      </c>
      <c r="M75" s="25">
        <f t="shared" ref="M75" si="52">SUM(M63:M74)</f>
        <v>67.794291619035675</v>
      </c>
      <c r="N75" s="25">
        <f t="shared" ref="N75" si="53">SUM(N63:N74)</f>
        <v>106.30562751890176</v>
      </c>
      <c r="O75" s="25">
        <f t="shared" ref="O75" si="54">SUM(O63:O74)</f>
        <v>160.93818493573028</v>
      </c>
      <c r="P75" s="25">
        <f t="shared" ref="P75" si="55">SUM(P63:P74)</f>
        <v>238.82001917141582</v>
      </c>
      <c r="Q75" s="25">
        <f t="shared" ref="Q75" si="56">SUM(Q63:Q74)</f>
        <v>358.81436984957179</v>
      </c>
      <c r="R75" s="25">
        <f t="shared" ref="R75" si="57">SUM(R63:R74)</f>
        <v>523.58978679199606</v>
      </c>
      <c r="S75" s="25">
        <f t="shared" ref="S75" si="58">SUM(S63:S74)</f>
        <v>674.00998864102849</v>
      </c>
      <c r="T75" s="25">
        <f t="shared" ref="T75" si="59">SUM(T63:T74)</f>
        <v>847.95943710659378</v>
      </c>
      <c r="U75" s="25">
        <f t="shared" ref="U75" si="60">SUM(U63:U74)</f>
        <v>1126.2832263315145</v>
      </c>
      <c r="V75" s="25">
        <f t="shared" ref="V75" si="61">SUM(V63:V74)</f>
        <v>1550.6769305051821</v>
      </c>
      <c r="W75" s="25">
        <f t="shared" ref="W75" si="62">SUM(W63:W74)</f>
        <v>2169.7074873297547</v>
      </c>
      <c r="X75" s="25">
        <f t="shared" ref="X75" si="63">SUM(X63:X74)</f>
        <v>3047.7372263411621</v>
      </c>
      <c r="Y75" s="25">
        <f t="shared" ref="Y75" si="64">SUM(Y63:Y74)</f>
        <v>4115.2455670592899</v>
      </c>
      <c r="Z75" s="25">
        <f t="shared" ref="Z75" si="65">SUM(Z63:Z74)</f>
        <v>5234.7681442027751</v>
      </c>
      <c r="AA75" s="25">
        <f t="shared" ref="AA75" si="66">SUM(AA63:AA74)</f>
        <v>6290.7499339161104</v>
      </c>
      <c r="AB75" s="25">
        <f t="shared" ref="AB75" si="67">SUM(AB63:AB74)</f>
        <v>7195.2139159162416</v>
      </c>
      <c r="AC75" s="25">
        <f t="shared" ref="AC75" si="68">SUM(AC63:AC74)</f>
        <v>7962.9831514774787</v>
      </c>
      <c r="AD75" s="25">
        <f t="shared" ref="AD75" si="69">SUM(AD63:AD74)</f>
        <v>8541.924107788218</v>
      </c>
      <c r="AE75" s="25">
        <f t="shared" ref="AE75" si="70">SUM(AE63:AE74)</f>
        <v>9008.083000491084</v>
      </c>
      <c r="AF75" s="25">
        <f t="shared" ref="AF75" si="71">SUM(AF63:AF74)</f>
        <v>9357.6248154593395</v>
      </c>
      <c r="AG75" s="25">
        <f t="shared" ref="AG75" si="72">SUM(AG63:AG74)</f>
        <v>9569.4289698076282</v>
      </c>
      <c r="AH75" s="25">
        <f t="shared" ref="AH75" si="73">SUM(AH63:AH74)</f>
        <v>9796.2396869972763</v>
      </c>
      <c r="AI75" s="25">
        <f t="shared" ref="AI75" si="74">SUM(AI63:AI74)</f>
        <v>10315.246017915031</v>
      </c>
      <c r="AJ75" s="25">
        <f t="shared" ref="AJ75" si="75">SUM(AJ63:AJ74)</f>
        <v>11138.286053702242</v>
      </c>
      <c r="AK75" s="25">
        <f t="shared" ref="AK75" si="76">SUM(AK63:AK74)</f>
        <v>12296.332290108479</v>
      </c>
      <c r="AL75" s="25">
        <f t="shared" ref="AL75" si="77">SUM(AL63:AL74)</f>
        <v>13756.853107797573</v>
      </c>
      <c r="AM75" s="25">
        <f t="shared" ref="AM75" si="78">SUM(AM63:AM74)</f>
        <v>15489.915788651933</v>
      </c>
      <c r="AN75" s="25">
        <f t="shared" ref="AN75" si="79">SUM(AN63:AN74)</f>
        <v>17306.911526435684</v>
      </c>
      <c r="AO75" s="26">
        <f t="shared" ref="AO75" si="80">SUM(AO63:AO74)</f>
        <v>19208.758905504033</v>
      </c>
    </row>
    <row r="77" spans="1:41" ht="15.75" thickBot="1" x14ac:dyDescent="0.3"/>
    <row r="78" spans="1:41" ht="15.75" thickBot="1" x14ac:dyDescent="0.3">
      <c r="A78" t="s">
        <v>20</v>
      </c>
      <c r="B78" s="30">
        <f>SUM(B46:B57)+SUM(B63:B74)+SUM(B30:B41)</f>
        <v>0.21261967245332411</v>
      </c>
      <c r="C78" s="30">
        <f>SUM(C46:C57)+SUM(C63:C74)+SUM(C30:C41)</f>
        <v>1.109946066831887</v>
      </c>
      <c r="D78" s="31">
        <f t="shared" ref="D78:AO78" si="81">SUM(D46:D57)+SUM(D63:D74)+SUM(D30:D41)</f>
        <v>3.9575035515427337</v>
      </c>
      <c r="E78" s="31">
        <f t="shared" si="81"/>
        <v>7.3596269891827069</v>
      </c>
      <c r="F78" s="31">
        <f t="shared" si="81"/>
        <v>11.92167530077637</v>
      </c>
      <c r="G78" s="31">
        <f t="shared" si="81"/>
        <v>16.95219834429259</v>
      </c>
      <c r="H78" s="31">
        <f t="shared" si="81"/>
        <v>35.828637569418319</v>
      </c>
      <c r="I78" s="31">
        <f t="shared" si="81"/>
        <v>55.868161509148273</v>
      </c>
      <c r="J78" s="31">
        <f t="shared" si="81"/>
        <v>81.28477205347474</v>
      </c>
      <c r="K78" s="31">
        <f t="shared" si="81"/>
        <v>140.14235436525755</v>
      </c>
      <c r="L78" s="31">
        <f t="shared" si="81"/>
        <v>224.47461133573475</v>
      </c>
      <c r="M78" s="31">
        <f t="shared" si="81"/>
        <v>328.81762156436434</v>
      </c>
      <c r="N78" s="31">
        <f t="shared" si="81"/>
        <v>406.35492775283376</v>
      </c>
      <c r="O78" s="31">
        <f t="shared" si="81"/>
        <v>515.77501535232682</v>
      </c>
      <c r="P78" s="31">
        <f t="shared" si="81"/>
        <v>758.93932850713645</v>
      </c>
      <c r="Q78" s="31">
        <f t="shared" si="81"/>
        <v>1169.1164154043602</v>
      </c>
      <c r="R78" s="31">
        <f t="shared" si="81"/>
        <v>1726.153964746793</v>
      </c>
      <c r="S78" s="31">
        <f t="shared" si="81"/>
        <v>2248.6724774827921</v>
      </c>
      <c r="T78" s="31">
        <f t="shared" si="81"/>
        <v>2688.1625363684084</v>
      </c>
      <c r="U78" s="31">
        <f t="shared" si="81"/>
        <v>3328.1372822671888</v>
      </c>
      <c r="V78" s="31">
        <f t="shared" si="81"/>
        <v>4356.297526663644</v>
      </c>
      <c r="W78" s="31">
        <f t="shared" si="81"/>
        <v>5685.6575112395076</v>
      </c>
      <c r="X78" s="31">
        <f t="shared" si="81"/>
        <v>7478.6012743644569</v>
      </c>
      <c r="Y78" s="31">
        <f t="shared" si="81"/>
        <v>9369.5752413346509</v>
      </c>
      <c r="Z78" s="31">
        <f t="shared" si="81"/>
        <v>11131.354562748431</v>
      </c>
      <c r="AA78" s="31">
        <f t="shared" si="81"/>
        <v>12620.374780659027</v>
      </c>
      <c r="AB78" s="31">
        <f t="shared" si="81"/>
        <v>13868.20245601305</v>
      </c>
      <c r="AC78" s="31">
        <f t="shared" si="81"/>
        <v>14972.512784622708</v>
      </c>
      <c r="AD78" s="31">
        <f t="shared" si="81"/>
        <v>15963.489740170264</v>
      </c>
      <c r="AE78" s="31">
        <f t="shared" si="81"/>
        <v>16668.985460653003</v>
      </c>
      <c r="AF78" s="31">
        <f t="shared" si="81"/>
        <v>17308.93918281368</v>
      </c>
      <c r="AG78" s="31">
        <f t="shared" si="81"/>
        <v>17897.508619154363</v>
      </c>
      <c r="AH78" s="31">
        <f t="shared" si="81"/>
        <v>18707.880857225387</v>
      </c>
      <c r="AI78" s="31">
        <f t="shared" si="81"/>
        <v>20184.781853053773</v>
      </c>
      <c r="AJ78" s="31">
        <f t="shared" si="81"/>
        <v>22319.602273546152</v>
      </c>
      <c r="AK78" s="31">
        <f t="shared" si="81"/>
        <v>24811.978358368364</v>
      </c>
      <c r="AL78" s="31">
        <f t="shared" si="81"/>
        <v>27625.859618072554</v>
      </c>
      <c r="AM78" s="31">
        <f t="shared" si="81"/>
        <v>30738.550847473936</v>
      </c>
      <c r="AN78" s="31">
        <f t="shared" si="81"/>
        <v>33974.550543782498</v>
      </c>
      <c r="AO78" s="32">
        <f t="shared" si="81"/>
        <v>40702.671158317302</v>
      </c>
    </row>
    <row r="80" spans="1:41" x14ac:dyDescent="0.25">
      <c r="A80" t="s">
        <v>2</v>
      </c>
      <c r="B80" s="33">
        <f>EOL_STOCK_by_age_of_disposal!C28-B78</f>
        <v>0</v>
      </c>
      <c r="C80" s="33">
        <f>EOL_STOCK_by_age_of_disposal!D28-C78</f>
        <v>0</v>
      </c>
      <c r="D80" s="33">
        <f>EOL_STOCK_by_age_of_disposal!E28-D78</f>
        <v>0</v>
      </c>
      <c r="E80" s="33">
        <f>EOL_STOCK_by_age_of_disposal!F28-E78</f>
        <v>1.2340668213240766</v>
      </c>
      <c r="F80" s="33">
        <f>EOL_STOCK_by_age_of_disposal!G28-F78</f>
        <v>4.2713963487221829</v>
      </c>
      <c r="G80" s="33">
        <f>EOL_STOCK_by_age_of_disposal!H28-G78</f>
        <v>12.904288677120213</v>
      </c>
      <c r="H80" s="33">
        <f>EOL_STOCK_by_age_of_disposal!I28-H78</f>
        <v>14.636379886331625</v>
      </c>
      <c r="I80" s="33">
        <f>EOL_STOCK_by_age_of_disposal!J28-I78</f>
        <v>23.411425754735241</v>
      </c>
      <c r="J80" s="33">
        <f>EOL_STOCK_by_age_of_disposal!K28-J78</f>
        <v>39.946391213717931</v>
      </c>
      <c r="K80" s="33">
        <f>EOL_STOCK_by_age_of_disposal!L28-K78</f>
        <v>51.030617415040297</v>
      </c>
      <c r="L80" s="33">
        <f>EOL_STOCK_by_age_of_disposal!M28-L78</f>
        <v>73.246712231467114</v>
      </c>
      <c r="M80" s="33">
        <f>EOL_STOCK_by_age_of_disposal!N28-M78</f>
        <v>106.12663292687796</v>
      </c>
      <c r="N80" s="33">
        <f>EOL_STOCK_by_age_of_disposal!O28-N78</f>
        <v>196.23946352417011</v>
      </c>
      <c r="O80" s="33">
        <f>EOL_STOCK_by_age_of_disposal!P28-O78</f>
        <v>295.85198258471758</v>
      </c>
      <c r="P80" s="33">
        <f>EOL_STOCK_by_age_of_disposal!Q28-P78</f>
        <v>327.96141053967517</v>
      </c>
      <c r="Q80" s="33">
        <f>EOL_STOCK_by_age_of_disposal!R28-Q78</f>
        <v>302.0192616576519</v>
      </c>
      <c r="R80" s="33">
        <f>EOL_STOCK_by_age_of_disposal!S28-R78</f>
        <v>288.5427079568301</v>
      </c>
      <c r="S80" s="33">
        <f>EOL_STOCK_by_age_of_disposal!T28-S78</f>
        <v>509.96857158676858</v>
      </c>
      <c r="T80" s="33">
        <f>EOL_STOCK_by_age_of_disposal!U28-T78</f>
        <v>1045.0107337468994</v>
      </c>
      <c r="U80" s="33">
        <f>EOL_STOCK_by_age_of_disposal!V28-U78</f>
        <v>1602.117931942696</v>
      </c>
      <c r="V80" s="33">
        <f>EOL_STOCK_by_age_of_disposal!W28-V78</f>
        <v>1978.4397491954396</v>
      </c>
      <c r="W80" s="33">
        <f>EOL_STOCK_by_age_of_disposal!X28-W78</f>
        <v>2230.5404327148026</v>
      </c>
      <c r="X80" s="33">
        <f>EOL_STOCK_by_age_of_disposal!Y28-X78</f>
        <v>2148.4372312639516</v>
      </c>
      <c r="Y80" s="33">
        <f>EOL_STOCK_by_age_of_disposal!Z28-Y78</f>
        <v>2050.271832124703</v>
      </c>
      <c r="Z80" s="33">
        <f>EOL_STOCK_by_age_of_disposal!AA28-Z78</f>
        <v>2112.7875184174736</v>
      </c>
      <c r="AA80" s="33">
        <f>EOL_STOCK_by_age_of_disposal!AB28-AA78</f>
        <v>2429.1322143586567</v>
      </c>
      <c r="AB80" s="33">
        <f>EOL_STOCK_by_age_of_disposal!AC28-AB78</f>
        <v>2958.6513477435383</v>
      </c>
      <c r="AC80" s="33">
        <f>EOL_STOCK_by_age_of_disposal!AD28-AC78</f>
        <v>3623.1713150882315</v>
      </c>
      <c r="AD80" s="33">
        <f>EOL_STOCK_by_age_of_disposal!AE28-AD78</f>
        <v>4436.0135834176017</v>
      </c>
      <c r="AE80" s="33">
        <f>EOL_STOCK_by_age_of_disposal!AF28-AE78</f>
        <v>5596.0909335474244</v>
      </c>
      <c r="AF80" s="33">
        <f>EOL_STOCK_by_age_of_disposal!AG28-AF78</f>
        <v>6929.0421615806299</v>
      </c>
      <c r="AG80" s="33">
        <f>EOL_STOCK_by_age_of_disposal!AH28-AG78</f>
        <v>8503.8667737680917</v>
      </c>
      <c r="AH80" s="33">
        <f>EOL_STOCK_by_age_of_disposal!AI28-AH78</f>
        <v>10108.246946215346</v>
      </c>
      <c r="AI80" s="33">
        <f>EOL_STOCK_by_age_of_disposal!AJ28-AI78</f>
        <v>11352.544469625987</v>
      </c>
      <c r="AJ80" s="33">
        <f>EOL_STOCK_by_age_of_disposal!AK28-AJ78</f>
        <v>12289.567693730103</v>
      </c>
      <c r="AK80" s="33">
        <f>EOL_STOCK_by_age_of_disposal!AL28-AK78</f>
        <v>13238.119807085855</v>
      </c>
      <c r="AL80" s="33">
        <f>EOL_STOCK_by_age_of_disposal!AM28-AL78</f>
        <v>14224.599667083919</v>
      </c>
      <c r="AM80" s="33">
        <f>EOL_STOCK_by_age_of_disposal!AN28-AM78</f>
        <v>15255.711543150876</v>
      </c>
      <c r="AN80" s="33">
        <f>EOL_STOCK_by_age_of_disposal!AO28-AN78</f>
        <v>16340.708857443664</v>
      </c>
      <c r="AO80" s="33">
        <f>EOL_STOCK_by_age_of_disposal!AP28-AO78</f>
        <v>14237.508489879896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EOL_STOCK_by_year_of_register</vt:lpstr>
      <vt:lpstr>EOL_STOCK_by_age_of_disposal</vt:lpstr>
      <vt:lpstr>Reuse_Units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narges fallah</dc:creator>
  <cp:lastModifiedBy>Narjes Fallah</cp:lastModifiedBy>
  <dcterms:created xsi:type="dcterms:W3CDTF">2020-03-19T16:59:37Z</dcterms:created>
  <dcterms:modified xsi:type="dcterms:W3CDTF">2023-03-02T10:19:26Z</dcterms:modified>
</cp:coreProperties>
</file>