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115" windowHeight="7995" firstSheet="1" activeTab="2"/>
  </bookViews>
  <sheets>
    <sheet name="GROWTH PARAMETER" sheetId="1" r:id="rId1"/>
    <sheet name="YIELD PARAMETER" sheetId="3" r:id="rId2"/>
    <sheet name="soil and plant _Fruit _nutrient" sheetId="4" r:id="rId3"/>
    <sheet name="Revised cumulative fruit no." sheetId="5" r:id="rId4"/>
  </sheets>
  <calcPr calcId="125725"/>
</workbook>
</file>

<file path=xl/calcChain.xml><?xml version="1.0" encoding="utf-8"?>
<calcChain xmlns="http://schemas.openxmlformats.org/spreadsheetml/2006/main">
  <c r="U127" i="4"/>
  <c r="T127"/>
  <c r="S127"/>
  <c r="V126"/>
  <c r="W126" s="1"/>
  <c r="V125"/>
  <c r="W125" s="1"/>
  <c r="V124"/>
  <c r="W124" s="1"/>
  <c r="V123"/>
  <c r="W123" s="1"/>
  <c r="V122"/>
  <c r="W122" s="1"/>
  <c r="V121"/>
  <c r="W121" s="1"/>
  <c r="W120"/>
  <c r="V120"/>
  <c r="V119"/>
  <c r="W119" s="1"/>
  <c r="V118"/>
  <c r="W118" s="1"/>
  <c r="V117"/>
  <c r="W117" s="1"/>
  <c r="L127"/>
  <c r="K127"/>
  <c r="J127"/>
  <c r="M126"/>
  <c r="N126" s="1"/>
  <c r="N125"/>
  <c r="M125"/>
  <c r="M124"/>
  <c r="N124" s="1"/>
  <c r="N123"/>
  <c r="M123"/>
  <c r="M122"/>
  <c r="N122" s="1"/>
  <c r="N121"/>
  <c r="M121"/>
  <c r="M120"/>
  <c r="N120" s="1"/>
  <c r="N119"/>
  <c r="M119"/>
  <c r="M118"/>
  <c r="N118" s="1"/>
  <c r="N117"/>
  <c r="M117"/>
  <c r="E149" i="1"/>
  <c r="F149" s="1"/>
  <c r="D149"/>
  <c r="C149"/>
  <c r="B149"/>
  <c r="F148"/>
  <c r="E148"/>
  <c r="E147"/>
  <c r="F147" s="1"/>
  <c r="E146"/>
  <c r="F146" s="1"/>
  <c r="F145"/>
  <c r="E145"/>
  <c r="E144"/>
  <c r="F144" s="1"/>
  <c r="E143"/>
  <c r="F143" s="1"/>
  <c r="E142"/>
  <c r="F142" s="1"/>
  <c r="E141"/>
  <c r="F141" s="1"/>
  <c r="E140"/>
  <c r="F140" s="1"/>
  <c r="E139"/>
  <c r="F139" s="1"/>
  <c r="D123"/>
  <c r="C123"/>
  <c r="B123"/>
  <c r="E122"/>
  <c r="F122" s="1"/>
  <c r="E121"/>
  <c r="F121" s="1"/>
  <c r="E120"/>
  <c r="F120" s="1"/>
  <c r="E119"/>
  <c r="F119" s="1"/>
  <c r="F118"/>
  <c r="E118"/>
  <c r="E117"/>
  <c r="F117" s="1"/>
  <c r="E116"/>
  <c r="F116" s="1"/>
  <c r="E115"/>
  <c r="F115" s="1"/>
  <c r="E114"/>
  <c r="F114" s="1"/>
  <c r="E113"/>
  <c r="F113" s="1"/>
  <c r="AF123"/>
  <c r="AE123"/>
  <c r="AD123"/>
  <c r="AG122"/>
  <c r="AH122" s="1"/>
  <c r="AG121"/>
  <c r="AH121" s="1"/>
  <c r="AG120"/>
  <c r="AH120" s="1"/>
  <c r="AG119"/>
  <c r="AH119" s="1"/>
  <c r="AG118"/>
  <c r="AH118" s="1"/>
  <c r="AG117"/>
  <c r="AH117" s="1"/>
  <c r="AG116"/>
  <c r="AH116" s="1"/>
  <c r="AG115"/>
  <c r="AH115" s="1"/>
  <c r="AG114"/>
  <c r="AH114" s="1"/>
  <c r="AG113"/>
  <c r="AH113" s="1"/>
  <c r="BE123"/>
  <c r="BD123"/>
  <c r="BC123"/>
  <c r="BF123" s="1"/>
  <c r="BG122"/>
  <c r="BF122"/>
  <c r="BF121"/>
  <c r="BG121" s="1"/>
  <c r="BG120"/>
  <c r="BF120"/>
  <c r="BF119"/>
  <c r="BG119" s="1"/>
  <c r="BG118"/>
  <c r="BF118"/>
  <c r="BF117"/>
  <c r="BG117" s="1"/>
  <c r="BG116"/>
  <c r="BF116"/>
  <c r="BF115"/>
  <c r="BG115" s="1"/>
  <c r="BG114"/>
  <c r="BF114"/>
  <c r="BF113"/>
  <c r="BG113" s="1"/>
  <c r="Z100" i="4"/>
  <c r="Y100"/>
  <c r="X100"/>
  <c r="AA99"/>
  <c r="AB99" s="1"/>
  <c r="AA98"/>
  <c r="AB98" s="1"/>
  <c r="AA97"/>
  <c r="AB97" s="1"/>
  <c r="AA96"/>
  <c r="AB96" s="1"/>
  <c r="AA95"/>
  <c r="AB95" s="1"/>
  <c r="AA94"/>
  <c r="AB94" s="1"/>
  <c r="AA93"/>
  <c r="AB93" s="1"/>
  <c r="AA92"/>
  <c r="AB92" s="1"/>
  <c r="AA91"/>
  <c r="AB91" s="1"/>
  <c r="AA90"/>
  <c r="AB90" s="1"/>
  <c r="R100"/>
  <c r="Q100"/>
  <c r="P100"/>
  <c r="S100" s="1"/>
  <c r="T99"/>
  <c r="S99"/>
  <c r="S98"/>
  <c r="T98" s="1"/>
  <c r="T97"/>
  <c r="S97"/>
  <c r="S96"/>
  <c r="T96" s="1"/>
  <c r="S95"/>
  <c r="T95" s="1"/>
  <c r="S94"/>
  <c r="T94" s="1"/>
  <c r="S93"/>
  <c r="T93" s="1"/>
  <c r="S92"/>
  <c r="T92" s="1"/>
  <c r="S91"/>
  <c r="T91" s="1"/>
  <c r="S90"/>
  <c r="T90" s="1"/>
  <c r="J100"/>
  <c r="I100"/>
  <c r="H100"/>
  <c r="K99"/>
  <c r="L99" s="1"/>
  <c r="L98"/>
  <c r="K98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AF64"/>
  <c r="AK64" s="1"/>
  <c r="AF65"/>
  <c r="AK65" s="1"/>
  <c r="AF66"/>
  <c r="AF67"/>
  <c r="AF68"/>
  <c r="AK68" s="1"/>
  <c r="AF69"/>
  <c r="AK69" s="1"/>
  <c r="AF70"/>
  <c r="AF71"/>
  <c r="AF72"/>
  <c r="AK72" s="1"/>
  <c r="AF63"/>
  <c r="AK63" s="1"/>
  <c r="AE72"/>
  <c r="AJ72" s="1"/>
  <c r="AE64"/>
  <c r="AE65"/>
  <c r="AE66"/>
  <c r="AE67"/>
  <c r="AE68"/>
  <c r="AE69"/>
  <c r="AE70"/>
  <c r="AE71"/>
  <c r="AE63"/>
  <c r="AJ63" s="1"/>
  <c r="AD64"/>
  <c r="AI64" s="1"/>
  <c r="AD65"/>
  <c r="AD66"/>
  <c r="AD67"/>
  <c r="AD68"/>
  <c r="AI68" s="1"/>
  <c r="AD69"/>
  <c r="AI69" s="1"/>
  <c r="AD70"/>
  <c r="AD71"/>
  <c r="AI71" s="1"/>
  <c r="AD72"/>
  <c r="AI67"/>
  <c r="AD63"/>
  <c r="AF36"/>
  <c r="AF37"/>
  <c r="AF38"/>
  <c r="AF39"/>
  <c r="AF40"/>
  <c r="AF41"/>
  <c r="AF42"/>
  <c r="AF43"/>
  <c r="AF44"/>
  <c r="AF35"/>
  <c r="AE36"/>
  <c r="AE37"/>
  <c r="AE38"/>
  <c r="AE39"/>
  <c r="AE40"/>
  <c r="AE41"/>
  <c r="AE42"/>
  <c r="AE43"/>
  <c r="AE44"/>
  <c r="AE35"/>
  <c r="AD36"/>
  <c r="AD37"/>
  <c r="AD38"/>
  <c r="AD39"/>
  <c r="AD40"/>
  <c r="AD41"/>
  <c r="AD42"/>
  <c r="AD43"/>
  <c r="AD44"/>
  <c r="AD35"/>
  <c r="D6"/>
  <c r="D7"/>
  <c r="D8"/>
  <c r="D9"/>
  <c r="D10"/>
  <c r="D11"/>
  <c r="D12"/>
  <c r="D13"/>
  <c r="D14"/>
  <c r="D5"/>
  <c r="C6"/>
  <c r="C7"/>
  <c r="C8"/>
  <c r="C9"/>
  <c r="C10"/>
  <c r="C11"/>
  <c r="C12"/>
  <c r="C13"/>
  <c r="C14"/>
  <c r="C5"/>
  <c r="B6"/>
  <c r="B7"/>
  <c r="B8"/>
  <c r="B9"/>
  <c r="B10"/>
  <c r="B11"/>
  <c r="B12"/>
  <c r="B13"/>
  <c r="B14"/>
  <c r="B5"/>
  <c r="Z64"/>
  <c r="Z66"/>
  <c r="Z67"/>
  <c r="Z68"/>
  <c r="Z70"/>
  <c r="Z71"/>
  <c r="Z72"/>
  <c r="Z63"/>
  <c r="Y64"/>
  <c r="Y65"/>
  <c r="Y68"/>
  <c r="Y69"/>
  <c r="Y72"/>
  <c r="Y63"/>
  <c r="X64"/>
  <c r="X65"/>
  <c r="X68"/>
  <c r="X69"/>
  <c r="X72"/>
  <c r="X63"/>
  <c r="Z36"/>
  <c r="Z38"/>
  <c r="Z40"/>
  <c r="Z42"/>
  <c r="Z44"/>
  <c r="Z35"/>
  <c r="Y36"/>
  <c r="Y38"/>
  <c r="Y39"/>
  <c r="Y40"/>
  <c r="Y42"/>
  <c r="Y43"/>
  <c r="Y44"/>
  <c r="Y35"/>
  <c r="X36"/>
  <c r="X38"/>
  <c r="X40"/>
  <c r="X42"/>
  <c r="X44"/>
  <c r="J36"/>
  <c r="O36" s="1"/>
  <c r="J37"/>
  <c r="O37" s="1"/>
  <c r="J38"/>
  <c r="J39"/>
  <c r="J40"/>
  <c r="O40" s="1"/>
  <c r="J41"/>
  <c r="O41" s="1"/>
  <c r="J42"/>
  <c r="J43"/>
  <c r="O44"/>
  <c r="J35"/>
  <c r="O35" s="1"/>
  <c r="I44"/>
  <c r="N44" s="1"/>
  <c r="I36"/>
  <c r="I37"/>
  <c r="I38"/>
  <c r="I39"/>
  <c r="I40"/>
  <c r="I41"/>
  <c r="I42"/>
  <c r="I43"/>
  <c r="I35"/>
  <c r="N35" s="1"/>
  <c r="H36"/>
  <c r="M36" s="1"/>
  <c r="H37"/>
  <c r="M37" s="1"/>
  <c r="H38"/>
  <c r="H39"/>
  <c r="H40"/>
  <c r="M40" s="1"/>
  <c r="H41"/>
  <c r="M41" s="1"/>
  <c r="H42"/>
  <c r="H43"/>
  <c r="H44"/>
  <c r="M44" s="1"/>
  <c r="H35"/>
  <c r="M35" s="1"/>
  <c r="J64"/>
  <c r="O64" s="1"/>
  <c r="J65"/>
  <c r="O65" s="1"/>
  <c r="J66"/>
  <c r="J67"/>
  <c r="J68"/>
  <c r="O68" s="1"/>
  <c r="J69"/>
  <c r="O69" s="1"/>
  <c r="J70"/>
  <c r="J71"/>
  <c r="O72"/>
  <c r="J63"/>
  <c r="O63" s="1"/>
  <c r="I64"/>
  <c r="N64" s="1"/>
  <c r="I65"/>
  <c r="I66"/>
  <c r="N66" s="1"/>
  <c r="I67"/>
  <c r="N67" s="1"/>
  <c r="I68"/>
  <c r="N68" s="1"/>
  <c r="I69"/>
  <c r="I70"/>
  <c r="N70" s="1"/>
  <c r="I71"/>
  <c r="N71" s="1"/>
  <c r="I72"/>
  <c r="N72" s="1"/>
  <c r="I63"/>
  <c r="N63" s="1"/>
  <c r="H64"/>
  <c r="M64" s="1"/>
  <c r="H65"/>
  <c r="M65" s="1"/>
  <c r="H66"/>
  <c r="H67"/>
  <c r="H68"/>
  <c r="M68" s="1"/>
  <c r="H69"/>
  <c r="M69" s="1"/>
  <c r="H70"/>
  <c r="H71"/>
  <c r="H72"/>
  <c r="M72" s="1"/>
  <c r="H63"/>
  <c r="M63" s="1"/>
  <c r="N5" i="5"/>
  <c r="N6"/>
  <c r="N7"/>
  <c r="N8"/>
  <c r="N9"/>
  <c r="N10"/>
  <c r="N11"/>
  <c r="N12"/>
  <c r="O12" s="1"/>
  <c r="P12" s="1"/>
  <c r="N13"/>
  <c r="N4"/>
  <c r="M5"/>
  <c r="M6"/>
  <c r="M7"/>
  <c r="O7" s="1"/>
  <c r="P7" s="1"/>
  <c r="M8"/>
  <c r="M9"/>
  <c r="M10"/>
  <c r="M11"/>
  <c r="O11" s="1"/>
  <c r="P11" s="1"/>
  <c r="M12"/>
  <c r="M13"/>
  <c r="M4"/>
  <c r="L5"/>
  <c r="L6"/>
  <c r="L7"/>
  <c r="L8"/>
  <c r="L9"/>
  <c r="L10"/>
  <c r="L11"/>
  <c r="L12"/>
  <c r="L13"/>
  <c r="L4"/>
  <c r="O8"/>
  <c r="P8" s="1"/>
  <c r="O6"/>
  <c r="P6" s="1"/>
  <c r="AK66" i="4"/>
  <c r="AK67"/>
  <c r="AK70"/>
  <c r="AK71"/>
  <c r="AJ64"/>
  <c r="AJ65"/>
  <c r="AJ66"/>
  <c r="AJ67"/>
  <c r="AJ68"/>
  <c r="AJ69"/>
  <c r="AJ70"/>
  <c r="AJ71"/>
  <c r="AI65"/>
  <c r="AI66"/>
  <c r="AI70"/>
  <c r="AI72"/>
  <c r="AI63"/>
  <c r="Z65"/>
  <c r="Z69"/>
  <c r="Y66"/>
  <c r="Y67"/>
  <c r="Y70"/>
  <c r="Y71"/>
  <c r="X66"/>
  <c r="X67"/>
  <c r="X70"/>
  <c r="X71"/>
  <c r="O66"/>
  <c r="O67"/>
  <c r="O70"/>
  <c r="O71"/>
  <c r="N65"/>
  <c r="N69"/>
  <c r="M66"/>
  <c r="M67"/>
  <c r="M70"/>
  <c r="M71"/>
  <c r="AJ36"/>
  <c r="AJ37"/>
  <c r="AJ38"/>
  <c r="AJ39"/>
  <c r="AJ40"/>
  <c r="AJ41"/>
  <c r="AJ42"/>
  <c r="AJ43"/>
  <c r="AJ44"/>
  <c r="AJ35"/>
  <c r="AI36"/>
  <c r="AI37"/>
  <c r="AI38"/>
  <c r="AI39"/>
  <c r="AI40"/>
  <c r="AI41"/>
  <c r="AI42"/>
  <c r="AI43"/>
  <c r="AI44"/>
  <c r="AI35"/>
  <c r="AH36"/>
  <c r="AH37"/>
  <c r="AH38"/>
  <c r="AH39"/>
  <c r="AH40"/>
  <c r="AH41"/>
  <c r="AH42"/>
  <c r="AH43"/>
  <c r="AH44"/>
  <c r="AH35"/>
  <c r="Z37"/>
  <c r="Z39"/>
  <c r="Z41"/>
  <c r="Z43"/>
  <c r="Y37"/>
  <c r="Y41"/>
  <c r="X37"/>
  <c r="X39"/>
  <c r="X41"/>
  <c r="X43"/>
  <c r="X35"/>
  <c r="O38"/>
  <c r="O39"/>
  <c r="O42"/>
  <c r="O43"/>
  <c r="N36"/>
  <c r="N37"/>
  <c r="N38"/>
  <c r="N39"/>
  <c r="N40"/>
  <c r="N41"/>
  <c r="N42"/>
  <c r="N43"/>
  <c r="M38"/>
  <c r="M39"/>
  <c r="M42"/>
  <c r="M43"/>
  <c r="V127" l="1"/>
  <c r="W127" s="1"/>
  <c r="M127"/>
  <c r="N127" s="1"/>
  <c r="M14" i="5"/>
  <c r="C150" i="1"/>
  <c r="E123"/>
  <c r="F123" s="1"/>
  <c r="AG123"/>
  <c r="AH123" s="1"/>
  <c r="BD124"/>
  <c r="BG123"/>
  <c r="AA100" i="4"/>
  <c r="AB100" s="1"/>
  <c r="K100"/>
  <c r="L100" s="1"/>
  <c r="Q101"/>
  <c r="T100"/>
  <c r="N14" i="5"/>
  <c r="O13"/>
  <c r="P13" s="1"/>
  <c r="O9"/>
  <c r="P9" s="1"/>
  <c r="O5"/>
  <c r="P5" s="1"/>
  <c r="O10"/>
  <c r="P10" s="1"/>
  <c r="L14"/>
  <c r="O4"/>
  <c r="P4" s="1"/>
  <c r="AK73" i="4"/>
  <c r="AJ73"/>
  <c r="AI73"/>
  <c r="AL72"/>
  <c r="AM72" s="1"/>
  <c r="AL71"/>
  <c r="AM71" s="1"/>
  <c r="AL70"/>
  <c r="AM70" s="1"/>
  <c r="AL69"/>
  <c r="AM69" s="1"/>
  <c r="AL68"/>
  <c r="AM68" s="1"/>
  <c r="AL67"/>
  <c r="AM67" s="1"/>
  <c r="AL66"/>
  <c r="AM66" s="1"/>
  <c r="AL65"/>
  <c r="AM65" s="1"/>
  <c r="AL64"/>
  <c r="AM64" s="1"/>
  <c r="AL63"/>
  <c r="AM63" s="1"/>
  <c r="Z73"/>
  <c r="Y73"/>
  <c r="X73"/>
  <c r="AA72"/>
  <c r="AB72" s="1"/>
  <c r="AA71"/>
  <c r="AB71" s="1"/>
  <c r="AA70"/>
  <c r="AB70" s="1"/>
  <c r="AA69"/>
  <c r="AB69" s="1"/>
  <c r="AA68"/>
  <c r="AB68" s="1"/>
  <c r="AA67"/>
  <c r="AB67" s="1"/>
  <c r="AA66"/>
  <c r="AB66" s="1"/>
  <c r="AA65"/>
  <c r="AB65" s="1"/>
  <c r="AA64"/>
  <c r="AB64" s="1"/>
  <c r="AA63"/>
  <c r="AB63" s="1"/>
  <c r="O73"/>
  <c r="N73"/>
  <c r="M73"/>
  <c r="P72"/>
  <c r="Q72" s="1"/>
  <c r="P71"/>
  <c r="Q71" s="1"/>
  <c r="P70"/>
  <c r="Q70" s="1"/>
  <c r="P69"/>
  <c r="Q69" s="1"/>
  <c r="P68"/>
  <c r="Q68" s="1"/>
  <c r="P67"/>
  <c r="Q67" s="1"/>
  <c r="P66"/>
  <c r="Q66" s="1"/>
  <c r="P65"/>
  <c r="Q65" s="1"/>
  <c r="P64"/>
  <c r="Q64" s="1"/>
  <c r="P63"/>
  <c r="Q63" s="1"/>
  <c r="AJ45"/>
  <c r="AI45"/>
  <c r="AH45"/>
  <c r="AK44"/>
  <c r="AL44" s="1"/>
  <c r="AK43"/>
  <c r="AL43" s="1"/>
  <c r="AK42"/>
  <c r="AL42" s="1"/>
  <c r="AK41"/>
  <c r="AL41" s="1"/>
  <c r="AK40"/>
  <c r="AL40" s="1"/>
  <c r="AK39"/>
  <c r="AL39" s="1"/>
  <c r="AK38"/>
  <c r="AL38" s="1"/>
  <c r="AK37"/>
  <c r="AL37" s="1"/>
  <c r="AK36"/>
  <c r="AL36" s="1"/>
  <c r="AK35"/>
  <c r="AL35" s="1"/>
  <c r="Z45"/>
  <c r="Y45"/>
  <c r="X45"/>
  <c r="AA44"/>
  <c r="AB44" s="1"/>
  <c r="AA43"/>
  <c r="AB43" s="1"/>
  <c r="AA42"/>
  <c r="AB42" s="1"/>
  <c r="AA41"/>
  <c r="AB41" s="1"/>
  <c r="AA40"/>
  <c r="AB40" s="1"/>
  <c r="AA39"/>
  <c r="AB39" s="1"/>
  <c r="AA38"/>
  <c r="AB38" s="1"/>
  <c r="AA37"/>
  <c r="AB37" s="1"/>
  <c r="AA36"/>
  <c r="AB36" s="1"/>
  <c r="AA35"/>
  <c r="AB35" s="1"/>
  <c r="O45"/>
  <c r="N45"/>
  <c r="M45"/>
  <c r="P44"/>
  <c r="Q44" s="1"/>
  <c r="P43"/>
  <c r="Q43" s="1"/>
  <c r="P42"/>
  <c r="Q42" s="1"/>
  <c r="P41"/>
  <c r="Q41" s="1"/>
  <c r="P40"/>
  <c r="Q40" s="1"/>
  <c r="P39"/>
  <c r="Q39" s="1"/>
  <c r="P38"/>
  <c r="Q38" s="1"/>
  <c r="P37"/>
  <c r="Q37" s="1"/>
  <c r="P36"/>
  <c r="Q36" s="1"/>
  <c r="P35"/>
  <c r="Q35" s="1"/>
  <c r="D73"/>
  <c r="C73"/>
  <c r="B73"/>
  <c r="E72"/>
  <c r="F72" s="1"/>
  <c r="E71"/>
  <c r="F71" s="1"/>
  <c r="E70"/>
  <c r="F70" s="1"/>
  <c r="E69"/>
  <c r="F69" s="1"/>
  <c r="E68"/>
  <c r="F68" s="1"/>
  <c r="E67"/>
  <c r="F67" s="1"/>
  <c r="E66"/>
  <c r="F66" s="1"/>
  <c r="E65"/>
  <c r="F65" s="1"/>
  <c r="E64"/>
  <c r="F64" s="1"/>
  <c r="E63"/>
  <c r="F63" s="1"/>
  <c r="D45"/>
  <c r="C45"/>
  <c r="B45"/>
  <c r="E44"/>
  <c r="F44" s="1"/>
  <c r="E43"/>
  <c r="F43" s="1"/>
  <c r="E42"/>
  <c r="F42" s="1"/>
  <c r="E41"/>
  <c r="F41" s="1"/>
  <c r="E40"/>
  <c r="F40" s="1"/>
  <c r="E39"/>
  <c r="F39" s="1"/>
  <c r="E38"/>
  <c r="F38" s="1"/>
  <c r="E37"/>
  <c r="F37" s="1"/>
  <c r="E36"/>
  <c r="F36" s="1"/>
  <c r="E35"/>
  <c r="F35" s="1"/>
  <c r="AC152" i="3"/>
  <c r="AD146"/>
  <c r="AC146"/>
  <c r="AE143"/>
  <c r="AL115"/>
  <c r="AL116"/>
  <c r="AL117"/>
  <c r="AL118"/>
  <c r="AL119"/>
  <c r="AL121"/>
  <c r="AL114"/>
  <c r="AK115"/>
  <c r="AK116"/>
  <c r="AK117"/>
  <c r="AK118"/>
  <c r="AK119"/>
  <c r="AK122"/>
  <c r="AK114"/>
  <c r="AJ115"/>
  <c r="AJ116"/>
  <c r="AJ117"/>
  <c r="AJ118"/>
  <c r="AJ119"/>
  <c r="AJ120"/>
  <c r="AJ123"/>
  <c r="AJ114"/>
  <c r="AM118"/>
  <c r="AN118" s="1"/>
  <c r="AN117"/>
  <c r="AM117"/>
  <c r="AM144"/>
  <c r="AM145"/>
  <c r="AM146"/>
  <c r="AM147"/>
  <c r="AM152"/>
  <c r="AM143"/>
  <c r="AL144"/>
  <c r="AL145"/>
  <c r="AL146"/>
  <c r="AL147"/>
  <c r="AL151"/>
  <c r="AL152"/>
  <c r="AL143"/>
  <c r="AK144"/>
  <c r="AK145"/>
  <c r="AK146"/>
  <c r="AK147"/>
  <c r="AN147" s="1"/>
  <c r="AO147" s="1"/>
  <c r="AK152"/>
  <c r="AK143"/>
  <c r="AD151"/>
  <c r="AC145"/>
  <c r="AE144"/>
  <c r="AN146"/>
  <c r="AO146" s="1"/>
  <c r="AA116"/>
  <c r="AA117"/>
  <c r="AB117" s="1"/>
  <c r="AC117" s="1"/>
  <c r="AA118"/>
  <c r="AB116"/>
  <c r="AC116" s="1"/>
  <c r="Z116"/>
  <c r="Z117"/>
  <c r="Z118"/>
  <c r="Z119"/>
  <c r="Y115"/>
  <c r="Y116"/>
  <c r="Y117"/>
  <c r="Y118"/>
  <c r="Y122"/>
  <c r="AJ122" s="1"/>
  <c r="Y123"/>
  <c r="AB118"/>
  <c r="AC118" s="1"/>
  <c r="AE146"/>
  <c r="AE147"/>
  <c r="AD144"/>
  <c r="AD147"/>
  <c r="AD143"/>
  <c r="AC147"/>
  <c r="AC143"/>
  <c r="S115"/>
  <c r="AA115" s="1"/>
  <c r="S116"/>
  <c r="S117"/>
  <c r="S118"/>
  <c r="S119"/>
  <c r="AA119" s="1"/>
  <c r="S120"/>
  <c r="AA120" s="1"/>
  <c r="AL120" s="1"/>
  <c r="S121"/>
  <c r="AA121" s="1"/>
  <c r="S122"/>
  <c r="AA122" s="1"/>
  <c r="AL122" s="1"/>
  <c r="S123"/>
  <c r="AA123" s="1"/>
  <c r="AL123" s="1"/>
  <c r="S114"/>
  <c r="AA114" s="1"/>
  <c r="R115"/>
  <c r="Z115" s="1"/>
  <c r="R116"/>
  <c r="R117"/>
  <c r="R118"/>
  <c r="T118" s="1"/>
  <c r="U118" s="1"/>
  <c r="R119"/>
  <c r="R120"/>
  <c r="Z120" s="1"/>
  <c r="AK120" s="1"/>
  <c r="R121"/>
  <c r="Z121" s="1"/>
  <c r="AK121" s="1"/>
  <c r="R122"/>
  <c r="Z122" s="1"/>
  <c r="R123"/>
  <c r="Z123" s="1"/>
  <c r="AK123" s="1"/>
  <c r="R114"/>
  <c r="Z114" s="1"/>
  <c r="Q115"/>
  <c r="Q116"/>
  <c r="Q117"/>
  <c r="Q118"/>
  <c r="Q119"/>
  <c r="Y119" s="1"/>
  <c r="Q120"/>
  <c r="Y120" s="1"/>
  <c r="Q121"/>
  <c r="Y121" s="1"/>
  <c r="AJ121" s="1"/>
  <c r="Q122"/>
  <c r="Q123"/>
  <c r="Q114"/>
  <c r="Y114" s="1"/>
  <c r="T144"/>
  <c r="T145"/>
  <c r="T146"/>
  <c r="T147"/>
  <c r="T148"/>
  <c r="AM148" s="1"/>
  <c r="T149"/>
  <c r="AM149" s="1"/>
  <c r="T150"/>
  <c r="AM150" s="1"/>
  <c r="T151"/>
  <c r="AM151" s="1"/>
  <c r="T152"/>
  <c r="T143"/>
  <c r="S144"/>
  <c r="S145"/>
  <c r="S146"/>
  <c r="S147"/>
  <c r="S148"/>
  <c r="AL148" s="1"/>
  <c r="S149"/>
  <c r="S150"/>
  <c r="AL150" s="1"/>
  <c r="S151"/>
  <c r="S152"/>
  <c r="AD152" s="1"/>
  <c r="S143"/>
  <c r="R144"/>
  <c r="AC144" s="1"/>
  <c r="R145"/>
  <c r="R146"/>
  <c r="R147"/>
  <c r="R148"/>
  <c r="AK148" s="1"/>
  <c r="R149"/>
  <c r="AC149" s="1"/>
  <c r="R150"/>
  <c r="AK150" s="1"/>
  <c r="R151"/>
  <c r="AK151" s="1"/>
  <c r="R152"/>
  <c r="R143"/>
  <c r="U143" s="1"/>
  <c r="V143" s="1"/>
  <c r="L153"/>
  <c r="K153"/>
  <c r="J153"/>
  <c r="M152"/>
  <c r="N152" s="1"/>
  <c r="M151"/>
  <c r="N151" s="1"/>
  <c r="M150"/>
  <c r="N150" s="1"/>
  <c r="M149"/>
  <c r="N149" s="1"/>
  <c r="M148"/>
  <c r="N148" s="1"/>
  <c r="M147"/>
  <c r="N147" s="1"/>
  <c r="M146"/>
  <c r="N146" s="1"/>
  <c r="M145"/>
  <c r="N145" s="1"/>
  <c r="M144"/>
  <c r="N144" s="1"/>
  <c r="M143"/>
  <c r="N143" s="1"/>
  <c r="D153"/>
  <c r="C153"/>
  <c r="B153"/>
  <c r="E152"/>
  <c r="F152" s="1"/>
  <c r="E151"/>
  <c r="F151" s="1"/>
  <c r="E150"/>
  <c r="F150" s="1"/>
  <c r="E149"/>
  <c r="F149" s="1"/>
  <c r="E148"/>
  <c r="F148" s="1"/>
  <c r="E147"/>
  <c r="F147" s="1"/>
  <c r="F146"/>
  <c r="E146"/>
  <c r="E145"/>
  <c r="F145" s="1"/>
  <c r="E144"/>
  <c r="F144" s="1"/>
  <c r="E143"/>
  <c r="F143" s="1"/>
  <c r="T117"/>
  <c r="U117" s="1"/>
  <c r="K124"/>
  <c r="J124"/>
  <c r="I124"/>
  <c r="L123"/>
  <c r="M123" s="1"/>
  <c r="L122"/>
  <c r="M122" s="1"/>
  <c r="M121"/>
  <c r="L121"/>
  <c r="L120"/>
  <c r="M120" s="1"/>
  <c r="L119"/>
  <c r="M119" s="1"/>
  <c r="L118"/>
  <c r="M118" s="1"/>
  <c r="L117"/>
  <c r="M117" s="1"/>
  <c r="L116"/>
  <c r="M116" s="1"/>
  <c r="L115"/>
  <c r="M115" s="1"/>
  <c r="L114"/>
  <c r="M114" s="1"/>
  <c r="D124"/>
  <c r="C124"/>
  <c r="B124"/>
  <c r="E123"/>
  <c r="F123" s="1"/>
  <c r="E122"/>
  <c r="F122" s="1"/>
  <c r="E121"/>
  <c r="F121" s="1"/>
  <c r="E120"/>
  <c r="F120" s="1"/>
  <c r="E119"/>
  <c r="F119" s="1"/>
  <c r="E118"/>
  <c r="F118" s="1"/>
  <c r="E117"/>
  <c r="F117" s="1"/>
  <c r="E116"/>
  <c r="F116" s="1"/>
  <c r="E115"/>
  <c r="F115" s="1"/>
  <c r="E114"/>
  <c r="F114" s="1"/>
  <c r="T15" i="4"/>
  <c r="S15"/>
  <c r="R15"/>
  <c r="U14"/>
  <c r="V14" s="1"/>
  <c r="U13"/>
  <c r="V13" s="1"/>
  <c r="U12"/>
  <c r="V12" s="1"/>
  <c r="U11"/>
  <c r="V11" s="1"/>
  <c r="U10"/>
  <c r="V10" s="1"/>
  <c r="U9"/>
  <c r="V9" s="1"/>
  <c r="U8"/>
  <c r="V8" s="1"/>
  <c r="U7"/>
  <c r="V7" s="1"/>
  <c r="U6"/>
  <c r="V6" s="1"/>
  <c r="U5"/>
  <c r="V5" s="1"/>
  <c r="L15"/>
  <c r="K15"/>
  <c r="J15"/>
  <c r="M14"/>
  <c r="N14" s="1"/>
  <c r="M13"/>
  <c r="N13" s="1"/>
  <c r="N12"/>
  <c r="M12"/>
  <c r="M11"/>
  <c r="N11" s="1"/>
  <c r="M10"/>
  <c r="N10" s="1"/>
  <c r="M9"/>
  <c r="N9" s="1"/>
  <c r="M8"/>
  <c r="N8" s="1"/>
  <c r="M7"/>
  <c r="N7" s="1"/>
  <c r="M6"/>
  <c r="N6" s="1"/>
  <c r="M5"/>
  <c r="N5" s="1"/>
  <c r="D15"/>
  <c r="C15"/>
  <c r="B15"/>
  <c r="E14"/>
  <c r="F14" s="1"/>
  <c r="E13"/>
  <c r="F13" s="1"/>
  <c r="E12"/>
  <c r="F12" s="1"/>
  <c r="E11"/>
  <c r="F11" s="1"/>
  <c r="E10"/>
  <c r="F10" s="1"/>
  <c r="E9"/>
  <c r="F9" s="1"/>
  <c r="E8"/>
  <c r="F8" s="1"/>
  <c r="E7"/>
  <c r="F7" s="1"/>
  <c r="E6"/>
  <c r="F6" s="1"/>
  <c r="E5"/>
  <c r="F5" s="1"/>
  <c r="AW116" i="1"/>
  <c r="AW120"/>
  <c r="AV114"/>
  <c r="AV118"/>
  <c r="AV122"/>
  <c r="AU115"/>
  <c r="AU116"/>
  <c r="AU117"/>
  <c r="AU119"/>
  <c r="AU113"/>
  <c r="AU118"/>
  <c r="AP120"/>
  <c r="AQ120" s="1"/>
  <c r="AW114"/>
  <c r="AW115"/>
  <c r="AW117"/>
  <c r="AW118"/>
  <c r="AW119"/>
  <c r="AW121"/>
  <c r="AW122"/>
  <c r="AW113"/>
  <c r="AV115"/>
  <c r="AV116"/>
  <c r="AV117"/>
  <c r="AV119"/>
  <c r="AV120"/>
  <c r="AV121"/>
  <c r="AV113"/>
  <c r="AU114"/>
  <c r="AP121"/>
  <c r="AQ121" s="1"/>
  <c r="AU122"/>
  <c r="AJ30" i="3"/>
  <c r="AT30" s="1"/>
  <c r="AJ39"/>
  <c r="AK39"/>
  <c r="AL39"/>
  <c r="AM63"/>
  <c r="AL57"/>
  <c r="AL58"/>
  <c r="AL59"/>
  <c r="AL60"/>
  <c r="AL61"/>
  <c r="AL62"/>
  <c r="AL63"/>
  <c r="AL64"/>
  <c r="AL65"/>
  <c r="AL56"/>
  <c r="AL31"/>
  <c r="AL32"/>
  <c r="AL33"/>
  <c r="AL34"/>
  <c r="AL35"/>
  <c r="AL36"/>
  <c r="AL37"/>
  <c r="AL38"/>
  <c r="AL30"/>
  <c r="AK31"/>
  <c r="AU31" s="1"/>
  <c r="AK32"/>
  <c r="AK33"/>
  <c r="AK34"/>
  <c r="AK35"/>
  <c r="AK36"/>
  <c r="AK37"/>
  <c r="AK38"/>
  <c r="AK30"/>
  <c r="AJ31"/>
  <c r="AJ32"/>
  <c r="AT32" s="1"/>
  <c r="AJ33"/>
  <c r="AT33" s="1"/>
  <c r="AJ34"/>
  <c r="AT34" s="1"/>
  <c r="AJ35"/>
  <c r="AJ36"/>
  <c r="AT36" s="1"/>
  <c r="AJ37"/>
  <c r="AT37" s="1"/>
  <c r="AJ38"/>
  <c r="AT38" s="1"/>
  <c r="AD57"/>
  <c r="AD58"/>
  <c r="AD59"/>
  <c r="AD60"/>
  <c r="AD61"/>
  <c r="AD62"/>
  <c r="AD63"/>
  <c r="AD64"/>
  <c r="AD65"/>
  <c r="AD56"/>
  <c r="AD31"/>
  <c r="AD32"/>
  <c r="AD33"/>
  <c r="AD34"/>
  <c r="AD35"/>
  <c r="AD36"/>
  <c r="AD37"/>
  <c r="AD38"/>
  <c r="AD39"/>
  <c r="AD30"/>
  <c r="AC31"/>
  <c r="AC32"/>
  <c r="AC33"/>
  <c r="AC34"/>
  <c r="AC35"/>
  <c r="AC36"/>
  <c r="AC37"/>
  <c r="AC38"/>
  <c r="AE38" s="1"/>
  <c r="AF38" s="1"/>
  <c r="AC39"/>
  <c r="AC30"/>
  <c r="AB35"/>
  <c r="AB36"/>
  <c r="AB37"/>
  <c r="AB38"/>
  <c r="AB39"/>
  <c r="AB31"/>
  <c r="AB32"/>
  <c r="AE32" s="1"/>
  <c r="AF32" s="1"/>
  <c r="AB33"/>
  <c r="AB34"/>
  <c r="AB30"/>
  <c r="T57"/>
  <c r="AF57" s="1"/>
  <c r="T58"/>
  <c r="T59"/>
  <c r="AN59" s="1"/>
  <c r="T60"/>
  <c r="AN60" s="1"/>
  <c r="T61"/>
  <c r="AN61" s="1"/>
  <c r="T62"/>
  <c r="T63"/>
  <c r="AN63" s="1"/>
  <c r="T64"/>
  <c r="AN64" s="1"/>
  <c r="T65"/>
  <c r="AN65" s="1"/>
  <c r="T56"/>
  <c r="AF56" s="1"/>
  <c r="S65"/>
  <c r="AM65" s="1"/>
  <c r="S57"/>
  <c r="AM57" s="1"/>
  <c r="S58"/>
  <c r="AM58" s="1"/>
  <c r="S59"/>
  <c r="S60"/>
  <c r="AE60" s="1"/>
  <c r="S61"/>
  <c r="AE61" s="1"/>
  <c r="S62"/>
  <c r="AM62" s="1"/>
  <c r="S63"/>
  <c r="S64"/>
  <c r="AE64" s="1"/>
  <c r="S56"/>
  <c r="AM56" s="1"/>
  <c r="R66"/>
  <c r="Q31"/>
  <c r="Q32"/>
  <c r="Q33"/>
  <c r="Q34"/>
  <c r="Q35"/>
  <c r="Q36"/>
  <c r="Q37"/>
  <c r="Q38"/>
  <c r="Q39"/>
  <c r="Q30"/>
  <c r="X39"/>
  <c r="Y39" s="1"/>
  <c r="X38"/>
  <c r="Y38" s="1"/>
  <c r="X35"/>
  <c r="Y35" s="1"/>
  <c r="X34"/>
  <c r="Y34" s="1"/>
  <c r="X31"/>
  <c r="Y31" s="1"/>
  <c r="X30"/>
  <c r="Y30" s="1"/>
  <c r="W40"/>
  <c r="V40"/>
  <c r="X37"/>
  <c r="Y37" s="1"/>
  <c r="X36"/>
  <c r="Y36" s="1"/>
  <c r="X33"/>
  <c r="Y33" s="1"/>
  <c r="X32"/>
  <c r="Y32" s="1"/>
  <c r="AA14"/>
  <c r="Z14"/>
  <c r="Y14"/>
  <c r="AB13"/>
  <c r="AC13" s="1"/>
  <c r="AB12"/>
  <c r="AC12" s="1"/>
  <c r="AC11"/>
  <c r="AB11"/>
  <c r="AB10"/>
  <c r="AC10" s="1"/>
  <c r="AB9"/>
  <c r="AC9" s="1"/>
  <c r="AB8"/>
  <c r="AC8" s="1"/>
  <c r="AB7"/>
  <c r="AC7" s="1"/>
  <c r="AB6"/>
  <c r="AC6" s="1"/>
  <c r="AB5"/>
  <c r="AC5" s="1"/>
  <c r="AB4"/>
  <c r="AC4" s="1"/>
  <c r="T14"/>
  <c r="S14"/>
  <c r="R14"/>
  <c r="U13"/>
  <c r="V13" s="1"/>
  <c r="U12"/>
  <c r="V12" s="1"/>
  <c r="U11"/>
  <c r="V11" s="1"/>
  <c r="U10"/>
  <c r="V10" s="1"/>
  <c r="U9"/>
  <c r="V9" s="1"/>
  <c r="U8"/>
  <c r="V8" s="1"/>
  <c r="U7"/>
  <c r="V7" s="1"/>
  <c r="U6"/>
  <c r="V6" s="1"/>
  <c r="U5"/>
  <c r="V5" s="1"/>
  <c r="U4"/>
  <c r="V4" s="1"/>
  <c r="K95"/>
  <c r="J95"/>
  <c r="I95"/>
  <c r="L94"/>
  <c r="M94" s="1"/>
  <c r="L93"/>
  <c r="M93" s="1"/>
  <c r="L92"/>
  <c r="M92" s="1"/>
  <c r="L91"/>
  <c r="M91" s="1"/>
  <c r="L90"/>
  <c r="M90" s="1"/>
  <c r="L89"/>
  <c r="M89" s="1"/>
  <c r="L88"/>
  <c r="M88" s="1"/>
  <c r="L87"/>
  <c r="M87" s="1"/>
  <c r="L86"/>
  <c r="M86" s="1"/>
  <c r="L85"/>
  <c r="M85" s="1"/>
  <c r="L66"/>
  <c r="K66"/>
  <c r="J66"/>
  <c r="M65"/>
  <c r="N65" s="1"/>
  <c r="M64"/>
  <c r="N64" s="1"/>
  <c r="M63"/>
  <c r="N63" s="1"/>
  <c r="M62"/>
  <c r="N62" s="1"/>
  <c r="M61"/>
  <c r="N61" s="1"/>
  <c r="M60"/>
  <c r="N60" s="1"/>
  <c r="M59"/>
  <c r="N59" s="1"/>
  <c r="M58"/>
  <c r="N58" s="1"/>
  <c r="M57"/>
  <c r="N57" s="1"/>
  <c r="M56"/>
  <c r="N56" s="1"/>
  <c r="D66"/>
  <c r="C66"/>
  <c r="B66"/>
  <c r="E65"/>
  <c r="F65" s="1"/>
  <c r="E64"/>
  <c r="F64" s="1"/>
  <c r="E63"/>
  <c r="F63" s="1"/>
  <c r="E62"/>
  <c r="F62" s="1"/>
  <c r="E61"/>
  <c r="F61" s="1"/>
  <c r="E60"/>
  <c r="F60" s="1"/>
  <c r="E59"/>
  <c r="F59" s="1"/>
  <c r="E58"/>
  <c r="F58" s="1"/>
  <c r="E57"/>
  <c r="F57" s="1"/>
  <c r="E56"/>
  <c r="F56" s="1"/>
  <c r="AL175" i="1"/>
  <c r="AM175" s="1"/>
  <c r="AL174"/>
  <c r="AM174" s="1"/>
  <c r="AL173"/>
  <c r="AM173" s="1"/>
  <c r="AL172"/>
  <c r="AM172" s="1"/>
  <c r="AL171"/>
  <c r="AM171" s="1"/>
  <c r="AL170"/>
  <c r="AM170" s="1"/>
  <c r="AL169"/>
  <c r="AM169" s="1"/>
  <c r="AL168"/>
  <c r="AM168" s="1"/>
  <c r="AL167"/>
  <c r="AM167" s="1"/>
  <c r="AL166"/>
  <c r="AM166" s="1"/>
  <c r="N40" i="3"/>
  <c r="M40"/>
  <c r="L40"/>
  <c r="O39"/>
  <c r="P39" s="1"/>
  <c r="O38"/>
  <c r="P38" s="1"/>
  <c r="O37"/>
  <c r="P37" s="1"/>
  <c r="O36"/>
  <c r="P36" s="1"/>
  <c r="O35"/>
  <c r="P35" s="1"/>
  <c r="O34"/>
  <c r="P34" s="1"/>
  <c r="O33"/>
  <c r="P33" s="1"/>
  <c r="O32"/>
  <c r="P32" s="1"/>
  <c r="O31"/>
  <c r="P31" s="1"/>
  <c r="O30"/>
  <c r="P30" s="1"/>
  <c r="G40"/>
  <c r="F40"/>
  <c r="E40"/>
  <c r="H39"/>
  <c r="I39" s="1"/>
  <c r="H38"/>
  <c r="I38" s="1"/>
  <c r="H37"/>
  <c r="I37" s="1"/>
  <c r="H36"/>
  <c r="I36" s="1"/>
  <c r="H35"/>
  <c r="I35" s="1"/>
  <c r="H34"/>
  <c r="I34" s="1"/>
  <c r="H33"/>
  <c r="I33" s="1"/>
  <c r="H32"/>
  <c r="I32" s="1"/>
  <c r="H31"/>
  <c r="I31" s="1"/>
  <c r="H30"/>
  <c r="I30" s="1"/>
  <c r="M14"/>
  <c r="L14"/>
  <c r="K14"/>
  <c r="N13"/>
  <c r="O13" s="1"/>
  <c r="N12"/>
  <c r="O12" s="1"/>
  <c r="N11"/>
  <c r="O11" s="1"/>
  <c r="N10"/>
  <c r="O10" s="1"/>
  <c r="N9"/>
  <c r="O9" s="1"/>
  <c r="N8"/>
  <c r="O8" s="1"/>
  <c r="N7"/>
  <c r="O7" s="1"/>
  <c r="N6"/>
  <c r="O6" s="1"/>
  <c r="N5"/>
  <c r="O5" s="1"/>
  <c r="N4"/>
  <c r="O4" s="1"/>
  <c r="E14"/>
  <c r="D14"/>
  <c r="C14"/>
  <c r="F13"/>
  <c r="G13" s="1"/>
  <c r="F12"/>
  <c r="G12" s="1"/>
  <c r="F11"/>
  <c r="G11" s="1"/>
  <c r="F10"/>
  <c r="G10" s="1"/>
  <c r="F9"/>
  <c r="G9" s="1"/>
  <c r="F8"/>
  <c r="G8" s="1"/>
  <c r="F7"/>
  <c r="G7" s="1"/>
  <c r="F6"/>
  <c r="G6" s="1"/>
  <c r="F5"/>
  <c r="G5" s="1"/>
  <c r="F4"/>
  <c r="G4" s="1"/>
  <c r="AE176" i="1"/>
  <c r="AD176"/>
  <c r="AC176"/>
  <c r="AF175"/>
  <c r="AG175" s="1"/>
  <c r="AF174"/>
  <c r="AG174" s="1"/>
  <c r="AF173"/>
  <c r="AG173" s="1"/>
  <c r="AF172"/>
  <c r="AG172" s="1"/>
  <c r="AF171"/>
  <c r="AG171" s="1"/>
  <c r="AF170"/>
  <c r="AG170" s="1"/>
  <c r="AF169"/>
  <c r="AG169" s="1"/>
  <c r="AF168"/>
  <c r="AG168" s="1"/>
  <c r="AF167"/>
  <c r="AG167" s="1"/>
  <c r="AF166"/>
  <c r="AG166" s="1"/>
  <c r="X176"/>
  <c r="W176"/>
  <c r="V176"/>
  <c r="Y175"/>
  <c r="Z175" s="1"/>
  <c r="Y174"/>
  <c r="Z174" s="1"/>
  <c r="Z173"/>
  <c r="Y173"/>
  <c r="Y172"/>
  <c r="Z172" s="1"/>
  <c r="Y171"/>
  <c r="Z171" s="1"/>
  <c r="Y170"/>
  <c r="Z170" s="1"/>
  <c r="Y169"/>
  <c r="Z169" s="1"/>
  <c r="Y168"/>
  <c r="Z168" s="1"/>
  <c r="Y167"/>
  <c r="Z167" s="1"/>
  <c r="Y166"/>
  <c r="Z166" s="1"/>
  <c r="P176"/>
  <c r="O176"/>
  <c r="N176"/>
  <c r="Q175"/>
  <c r="R175" s="1"/>
  <c r="Q174"/>
  <c r="R174" s="1"/>
  <c r="Q173"/>
  <c r="R173" s="1"/>
  <c r="Q172"/>
  <c r="R172" s="1"/>
  <c r="Q171"/>
  <c r="R171" s="1"/>
  <c r="Q170"/>
  <c r="R170" s="1"/>
  <c r="R169"/>
  <c r="Q169"/>
  <c r="Q168"/>
  <c r="R168" s="1"/>
  <c r="Q167"/>
  <c r="R167" s="1"/>
  <c r="Q166"/>
  <c r="R166" s="1"/>
  <c r="AD149"/>
  <c r="AC149"/>
  <c r="AB149"/>
  <c r="AE148"/>
  <c r="AF148" s="1"/>
  <c r="AE147"/>
  <c r="AF147" s="1"/>
  <c r="AE146"/>
  <c r="AF146" s="1"/>
  <c r="AE145"/>
  <c r="AF145" s="1"/>
  <c r="AE144"/>
  <c r="AF144" s="1"/>
  <c r="AE143"/>
  <c r="AF143" s="1"/>
  <c r="AE142"/>
  <c r="AF142" s="1"/>
  <c r="AE141"/>
  <c r="AF141" s="1"/>
  <c r="AE140"/>
  <c r="AF140" s="1"/>
  <c r="AE139"/>
  <c r="AF139" s="1"/>
  <c r="W149"/>
  <c r="V149"/>
  <c r="U149"/>
  <c r="X148"/>
  <c r="Y148" s="1"/>
  <c r="Y147"/>
  <c r="X147"/>
  <c r="X146"/>
  <c r="Y146" s="1"/>
  <c r="X145"/>
  <c r="Y145" s="1"/>
  <c r="X144"/>
  <c r="Y144" s="1"/>
  <c r="X143"/>
  <c r="Y143" s="1"/>
  <c r="X142"/>
  <c r="Y142" s="1"/>
  <c r="X141"/>
  <c r="Y141" s="1"/>
  <c r="X140"/>
  <c r="Y140" s="1"/>
  <c r="X139"/>
  <c r="Y139" s="1"/>
  <c r="P149"/>
  <c r="O149"/>
  <c r="N149"/>
  <c r="Q148"/>
  <c r="R148" s="1"/>
  <c r="Q147"/>
  <c r="R147" s="1"/>
  <c r="Q146"/>
  <c r="R146" s="1"/>
  <c r="Q145"/>
  <c r="R145" s="1"/>
  <c r="Q144"/>
  <c r="R144" s="1"/>
  <c r="Q143"/>
  <c r="R143" s="1"/>
  <c r="Q142"/>
  <c r="R142" s="1"/>
  <c r="Q141"/>
  <c r="R141" s="1"/>
  <c r="Q140"/>
  <c r="R140" s="1"/>
  <c r="Q139"/>
  <c r="R139" s="1"/>
  <c r="Z123"/>
  <c r="Y123"/>
  <c r="X123"/>
  <c r="AA122"/>
  <c r="AB122" s="1"/>
  <c r="AA121"/>
  <c r="AB121" s="1"/>
  <c r="AA120"/>
  <c r="AB120" s="1"/>
  <c r="AA119"/>
  <c r="AB119" s="1"/>
  <c r="AA118"/>
  <c r="AB118" s="1"/>
  <c r="AA117"/>
  <c r="AB117" s="1"/>
  <c r="AA116"/>
  <c r="AB116" s="1"/>
  <c r="AA115"/>
  <c r="AB115" s="1"/>
  <c r="AA114"/>
  <c r="AB114" s="1"/>
  <c r="AA113"/>
  <c r="AB113" s="1"/>
  <c r="S123"/>
  <c r="R123"/>
  <c r="Q123"/>
  <c r="T122"/>
  <c r="U122" s="1"/>
  <c r="T121"/>
  <c r="U121" s="1"/>
  <c r="T120"/>
  <c r="U120" s="1"/>
  <c r="T119"/>
  <c r="U119" s="1"/>
  <c r="T118"/>
  <c r="U118" s="1"/>
  <c r="T117"/>
  <c r="U117" s="1"/>
  <c r="T116"/>
  <c r="U116" s="1"/>
  <c r="T115"/>
  <c r="U115" s="1"/>
  <c r="T114"/>
  <c r="U114" s="1"/>
  <c r="T113"/>
  <c r="U113" s="1"/>
  <c r="L123"/>
  <c r="K123"/>
  <c r="J123"/>
  <c r="M122"/>
  <c r="N122" s="1"/>
  <c r="M121"/>
  <c r="N121" s="1"/>
  <c r="M120"/>
  <c r="N120" s="1"/>
  <c r="M119"/>
  <c r="N119" s="1"/>
  <c r="M118"/>
  <c r="N118" s="1"/>
  <c r="M117"/>
  <c r="N117" s="1"/>
  <c r="M116"/>
  <c r="N116" s="1"/>
  <c r="M115"/>
  <c r="N115" s="1"/>
  <c r="M114"/>
  <c r="N114" s="1"/>
  <c r="M113"/>
  <c r="N113" s="1"/>
  <c r="Y96"/>
  <c r="X96"/>
  <c r="W96"/>
  <c r="Z95"/>
  <c r="AA95" s="1"/>
  <c r="Z94"/>
  <c r="AA94" s="1"/>
  <c r="Z93"/>
  <c r="AA93" s="1"/>
  <c r="Z92"/>
  <c r="AA92" s="1"/>
  <c r="Z91"/>
  <c r="AA91" s="1"/>
  <c r="Z90"/>
  <c r="AA90" s="1"/>
  <c r="Z89"/>
  <c r="AA89" s="1"/>
  <c r="Z88"/>
  <c r="AA88" s="1"/>
  <c r="Z87"/>
  <c r="AA87" s="1"/>
  <c r="Z86"/>
  <c r="AA86" s="1"/>
  <c r="R96"/>
  <c r="Q96"/>
  <c r="P96"/>
  <c r="S95"/>
  <c r="T95" s="1"/>
  <c r="S94"/>
  <c r="T94" s="1"/>
  <c r="S93"/>
  <c r="T93" s="1"/>
  <c r="S92"/>
  <c r="T92" s="1"/>
  <c r="S91"/>
  <c r="T91" s="1"/>
  <c r="S90"/>
  <c r="T90" s="1"/>
  <c r="S89"/>
  <c r="T89" s="1"/>
  <c r="S88"/>
  <c r="T88" s="1"/>
  <c r="S87"/>
  <c r="T87" s="1"/>
  <c r="S86"/>
  <c r="T86" s="1"/>
  <c r="K96"/>
  <c r="J96"/>
  <c r="I96"/>
  <c r="L95"/>
  <c r="M95" s="1"/>
  <c r="L94"/>
  <c r="M94" s="1"/>
  <c r="L93"/>
  <c r="M93" s="1"/>
  <c r="L92"/>
  <c r="M92" s="1"/>
  <c r="L91"/>
  <c r="M91" s="1"/>
  <c r="L90"/>
  <c r="M90" s="1"/>
  <c r="L89"/>
  <c r="M89" s="1"/>
  <c r="L88"/>
  <c r="M88" s="1"/>
  <c r="L87"/>
  <c r="M87" s="1"/>
  <c r="L86"/>
  <c r="M86" s="1"/>
  <c r="D96"/>
  <c r="C96"/>
  <c r="B96"/>
  <c r="E95"/>
  <c r="F95" s="1"/>
  <c r="E94"/>
  <c r="F94" s="1"/>
  <c r="E93"/>
  <c r="F93" s="1"/>
  <c r="E92"/>
  <c r="F92" s="1"/>
  <c r="F91"/>
  <c r="E91"/>
  <c r="E90"/>
  <c r="F90" s="1"/>
  <c r="E89"/>
  <c r="F89" s="1"/>
  <c r="E88"/>
  <c r="F88" s="1"/>
  <c r="E87"/>
  <c r="F87" s="1"/>
  <c r="E86"/>
  <c r="F86" s="1"/>
  <c r="Y67"/>
  <c r="X67"/>
  <c r="W67"/>
  <c r="Z66"/>
  <c r="AA66" s="1"/>
  <c r="Z65"/>
  <c r="AA65" s="1"/>
  <c r="Z64"/>
  <c r="AA64" s="1"/>
  <c r="Z63"/>
  <c r="AA63" s="1"/>
  <c r="Z62"/>
  <c r="AA62" s="1"/>
  <c r="Z61"/>
  <c r="AA61" s="1"/>
  <c r="Z60"/>
  <c r="AA60" s="1"/>
  <c r="Z59"/>
  <c r="AA59" s="1"/>
  <c r="Z58"/>
  <c r="AA58" s="1"/>
  <c r="Z57"/>
  <c r="AA57" s="1"/>
  <c r="R67"/>
  <c r="Q67"/>
  <c r="P67"/>
  <c r="S66"/>
  <c r="T66" s="1"/>
  <c r="S65"/>
  <c r="T65" s="1"/>
  <c r="S64"/>
  <c r="T64" s="1"/>
  <c r="S63"/>
  <c r="T63" s="1"/>
  <c r="S62"/>
  <c r="T62" s="1"/>
  <c r="S61"/>
  <c r="T61" s="1"/>
  <c r="S60"/>
  <c r="T60" s="1"/>
  <c r="S59"/>
  <c r="T59" s="1"/>
  <c r="S58"/>
  <c r="T58" s="1"/>
  <c r="S57"/>
  <c r="T57" s="1"/>
  <c r="K67"/>
  <c r="J67"/>
  <c r="I67"/>
  <c r="L66"/>
  <c r="M66" s="1"/>
  <c r="L65"/>
  <c r="M65" s="1"/>
  <c r="L64"/>
  <c r="M64" s="1"/>
  <c r="L63"/>
  <c r="M63" s="1"/>
  <c r="L62"/>
  <c r="M62" s="1"/>
  <c r="L61"/>
  <c r="M61" s="1"/>
  <c r="L60"/>
  <c r="M60" s="1"/>
  <c r="L59"/>
  <c r="M59" s="1"/>
  <c r="L58"/>
  <c r="M58" s="1"/>
  <c r="L57"/>
  <c r="M57" s="1"/>
  <c r="D67"/>
  <c r="C67"/>
  <c r="B67"/>
  <c r="E66"/>
  <c r="F66" s="1"/>
  <c r="E65"/>
  <c r="F65" s="1"/>
  <c r="E64"/>
  <c r="F64" s="1"/>
  <c r="E63"/>
  <c r="F63" s="1"/>
  <c r="E62"/>
  <c r="F62" s="1"/>
  <c r="E61"/>
  <c r="F61" s="1"/>
  <c r="E60"/>
  <c r="F60" s="1"/>
  <c r="E59"/>
  <c r="F59" s="1"/>
  <c r="E58"/>
  <c r="F58" s="1"/>
  <c r="E57"/>
  <c r="F57" s="1"/>
  <c r="Y37"/>
  <c r="X37"/>
  <c r="W37"/>
  <c r="Z36"/>
  <c r="AA36" s="1"/>
  <c r="Z35"/>
  <c r="AA35" s="1"/>
  <c r="Z34"/>
  <c r="AA34" s="1"/>
  <c r="Z33"/>
  <c r="AA33" s="1"/>
  <c r="Z32"/>
  <c r="AA32" s="1"/>
  <c r="Z31"/>
  <c r="AA31" s="1"/>
  <c r="Z30"/>
  <c r="AA30" s="1"/>
  <c r="Z29"/>
  <c r="AA29" s="1"/>
  <c r="Z28"/>
  <c r="AA28" s="1"/>
  <c r="Z27"/>
  <c r="AA27" s="1"/>
  <c r="R37"/>
  <c r="Q37"/>
  <c r="P37"/>
  <c r="S36"/>
  <c r="T36" s="1"/>
  <c r="S35"/>
  <c r="T35" s="1"/>
  <c r="S34"/>
  <c r="T34" s="1"/>
  <c r="S33"/>
  <c r="T33" s="1"/>
  <c r="S32"/>
  <c r="T32" s="1"/>
  <c r="S31"/>
  <c r="T31" s="1"/>
  <c r="S30"/>
  <c r="T30" s="1"/>
  <c r="S29"/>
  <c r="T29" s="1"/>
  <c r="S28"/>
  <c r="T28" s="1"/>
  <c r="S27"/>
  <c r="T27" s="1"/>
  <c r="K37"/>
  <c r="J37"/>
  <c r="I37"/>
  <c r="L36"/>
  <c r="M36" s="1"/>
  <c r="L35"/>
  <c r="M35" s="1"/>
  <c r="L34"/>
  <c r="M34" s="1"/>
  <c r="L33"/>
  <c r="M33" s="1"/>
  <c r="L32"/>
  <c r="M32" s="1"/>
  <c r="L31"/>
  <c r="M31" s="1"/>
  <c r="L30"/>
  <c r="M30" s="1"/>
  <c r="L29"/>
  <c r="M29" s="1"/>
  <c r="L28"/>
  <c r="M28" s="1"/>
  <c r="L27"/>
  <c r="M27" s="1"/>
  <c r="D38"/>
  <c r="C38"/>
  <c r="B38"/>
  <c r="E37"/>
  <c r="F37" s="1"/>
  <c r="E36"/>
  <c r="F36" s="1"/>
  <c r="E35"/>
  <c r="F35" s="1"/>
  <c r="E34"/>
  <c r="F34" s="1"/>
  <c r="E33"/>
  <c r="F33" s="1"/>
  <c r="E32"/>
  <c r="F32" s="1"/>
  <c r="E31"/>
  <c r="F31" s="1"/>
  <c r="E30"/>
  <c r="F30" s="1"/>
  <c r="E29"/>
  <c r="F29" s="1"/>
  <c r="E28"/>
  <c r="F28" s="1"/>
  <c r="T128" i="4" l="1"/>
  <c r="V128" s="1"/>
  <c r="K128"/>
  <c r="K131" s="1"/>
  <c r="L131" s="1"/>
  <c r="M128"/>
  <c r="E150" i="1"/>
  <c r="C154"/>
  <c r="D154" s="1"/>
  <c r="C153"/>
  <c r="D153" s="1"/>
  <c r="C124"/>
  <c r="C128" s="1"/>
  <c r="D128" s="1"/>
  <c r="AE124"/>
  <c r="AE128" s="1"/>
  <c r="AF128" s="1"/>
  <c r="BF124"/>
  <c r="BD129" s="1"/>
  <c r="BE129" s="1"/>
  <c r="BD128"/>
  <c r="BE128" s="1"/>
  <c r="BD127"/>
  <c r="BE127" s="1"/>
  <c r="Y101" i="4"/>
  <c r="AA101" s="1"/>
  <c r="I101"/>
  <c r="K101" s="1"/>
  <c r="S101"/>
  <c r="Q105"/>
  <c r="R105" s="1"/>
  <c r="Q104"/>
  <c r="R104" s="1"/>
  <c r="AM121" i="3"/>
  <c r="AN121" s="1"/>
  <c r="AE148"/>
  <c r="AD148"/>
  <c r="AC148"/>
  <c r="U148"/>
  <c r="V148" s="1"/>
  <c r="P45" i="4"/>
  <c r="Q45" s="1"/>
  <c r="AK45"/>
  <c r="AL45" s="1"/>
  <c r="AA73"/>
  <c r="AB73" s="1"/>
  <c r="O14" i="5"/>
  <c r="P14" s="1"/>
  <c r="AL73" i="4"/>
  <c r="AJ74" s="1"/>
  <c r="P73"/>
  <c r="N74" s="1"/>
  <c r="AA45"/>
  <c r="AB45" s="1"/>
  <c r="AC151" i="3"/>
  <c r="AM122"/>
  <c r="AN122" s="1"/>
  <c r="E73" i="4"/>
  <c r="C74" s="1"/>
  <c r="E45"/>
  <c r="C46" s="1"/>
  <c r="C49" s="1"/>
  <c r="D49" s="1"/>
  <c r="AD149" i="3"/>
  <c r="AD145"/>
  <c r="AL149"/>
  <c r="AL153" s="1"/>
  <c r="AK149"/>
  <c r="AL124"/>
  <c r="AM120"/>
  <c r="AN120" s="1"/>
  <c r="AK124"/>
  <c r="AM123"/>
  <c r="AN123" s="1"/>
  <c r="AM119"/>
  <c r="AN119" s="1"/>
  <c r="AM115"/>
  <c r="AN115" s="1"/>
  <c r="AM116"/>
  <c r="AN116" s="1"/>
  <c r="AJ124"/>
  <c r="AM114"/>
  <c r="AN114" s="1"/>
  <c r="U152"/>
  <c r="V152" s="1"/>
  <c r="AE152"/>
  <c r="AF152" s="1"/>
  <c r="AG152" s="1"/>
  <c r="AE149"/>
  <c r="U149"/>
  <c r="V149" s="1"/>
  <c r="U151"/>
  <c r="V151" s="1"/>
  <c r="AE151"/>
  <c r="AF151" s="1"/>
  <c r="AG151" s="1"/>
  <c r="AN151"/>
  <c r="AO151" s="1"/>
  <c r="AB122"/>
  <c r="AC122" s="1"/>
  <c r="T122"/>
  <c r="U122" s="1"/>
  <c r="AF146"/>
  <c r="AG146" s="1"/>
  <c r="AF147"/>
  <c r="AG147" s="1"/>
  <c r="AD150"/>
  <c r="AD153" s="1"/>
  <c r="AC150"/>
  <c r="AE145"/>
  <c r="AE150"/>
  <c r="AB121"/>
  <c r="AC121" s="1"/>
  <c r="T121"/>
  <c r="U121" s="1"/>
  <c r="S124"/>
  <c r="T114"/>
  <c r="U114" s="1"/>
  <c r="AM153"/>
  <c r="AN145"/>
  <c r="AO145" s="1"/>
  <c r="AN143"/>
  <c r="AO143" s="1"/>
  <c r="AN152"/>
  <c r="AO152" s="1"/>
  <c r="AN148"/>
  <c r="AO148" s="1"/>
  <c r="AN144"/>
  <c r="AO144" s="1"/>
  <c r="AA124"/>
  <c r="AB120"/>
  <c r="AC120" s="1"/>
  <c r="AB123"/>
  <c r="AC123" s="1"/>
  <c r="AB119"/>
  <c r="AC119" s="1"/>
  <c r="AB115"/>
  <c r="AC115" s="1"/>
  <c r="Z124"/>
  <c r="AB114"/>
  <c r="AC114" s="1"/>
  <c r="Y124"/>
  <c r="AF145"/>
  <c r="AG145" s="1"/>
  <c r="AF144"/>
  <c r="AG144" s="1"/>
  <c r="AF143"/>
  <c r="AG143" s="1"/>
  <c r="U145"/>
  <c r="V145" s="1"/>
  <c r="U144"/>
  <c r="V144" s="1"/>
  <c r="R124"/>
  <c r="T123"/>
  <c r="U123" s="1"/>
  <c r="T119"/>
  <c r="U119" s="1"/>
  <c r="T115"/>
  <c r="U115" s="1"/>
  <c r="T120"/>
  <c r="U120" s="1"/>
  <c r="T116"/>
  <c r="U116" s="1"/>
  <c r="Q124"/>
  <c r="M153"/>
  <c r="N153" s="1"/>
  <c r="T153"/>
  <c r="U150"/>
  <c r="V150" s="1"/>
  <c r="U146"/>
  <c r="V146" s="1"/>
  <c r="S153"/>
  <c r="U147"/>
  <c r="V147" s="1"/>
  <c r="R153"/>
  <c r="E153"/>
  <c r="C154" s="1"/>
  <c r="L124"/>
  <c r="J125" s="1"/>
  <c r="E124"/>
  <c r="C125" s="1"/>
  <c r="AF61"/>
  <c r="AN57"/>
  <c r="U63"/>
  <c r="V63" s="1"/>
  <c r="U59"/>
  <c r="V59" s="1"/>
  <c r="U62"/>
  <c r="V62" s="1"/>
  <c r="U58"/>
  <c r="V58" s="1"/>
  <c r="AF59"/>
  <c r="AM36"/>
  <c r="AN36" s="1"/>
  <c r="AF65"/>
  <c r="AU37"/>
  <c r="AU33"/>
  <c r="AW33" s="1"/>
  <c r="AX33" s="1"/>
  <c r="AU30"/>
  <c r="AV34"/>
  <c r="AE65"/>
  <c r="AF63"/>
  <c r="AM38"/>
  <c r="AN38" s="1"/>
  <c r="AM34"/>
  <c r="AN34" s="1"/>
  <c r="AV35"/>
  <c r="AV31"/>
  <c r="AW31" s="1"/>
  <c r="AX31" s="1"/>
  <c r="AM59"/>
  <c r="AV39"/>
  <c r="AU36"/>
  <c r="AU32"/>
  <c r="AV37"/>
  <c r="AV33"/>
  <c r="AV38"/>
  <c r="AU39"/>
  <c r="AE57"/>
  <c r="T66"/>
  <c r="AE39"/>
  <c r="AF39" s="1"/>
  <c r="AC40"/>
  <c r="AE37"/>
  <c r="AF37" s="1"/>
  <c r="AE62"/>
  <c r="AE58"/>
  <c r="AF58"/>
  <c r="AF62"/>
  <c r="AM32"/>
  <c r="AN32" s="1"/>
  <c r="AM64"/>
  <c r="AO64" s="1"/>
  <c r="AP64" s="1"/>
  <c r="AM60"/>
  <c r="AO60" s="1"/>
  <c r="AP60" s="1"/>
  <c r="AN56"/>
  <c r="AV30" s="1"/>
  <c r="AN62"/>
  <c r="AN58"/>
  <c r="AV32" s="1"/>
  <c r="AM39"/>
  <c r="AN39" s="1"/>
  <c r="U60"/>
  <c r="V60" s="1"/>
  <c r="AE56"/>
  <c r="AG56" s="1"/>
  <c r="AH56" s="1"/>
  <c r="AE63"/>
  <c r="AE59"/>
  <c r="AG59" s="1"/>
  <c r="AH59" s="1"/>
  <c r="AM30"/>
  <c r="AN30" s="1"/>
  <c r="AM35"/>
  <c r="AN35" s="1"/>
  <c r="AM31"/>
  <c r="AN31" s="1"/>
  <c r="AO63"/>
  <c r="AP63" s="1"/>
  <c r="AO59"/>
  <c r="AP59" s="1"/>
  <c r="AM61"/>
  <c r="AT31"/>
  <c r="AF60"/>
  <c r="AG60" s="1"/>
  <c r="AH60" s="1"/>
  <c r="AF64"/>
  <c r="AG64" s="1"/>
  <c r="AH64" s="1"/>
  <c r="AM33"/>
  <c r="AN33" s="1"/>
  <c r="AT35"/>
  <c r="AT39"/>
  <c r="AW39" s="1"/>
  <c r="AX39" s="1"/>
  <c r="U15" i="4"/>
  <c r="S16" s="1"/>
  <c r="M15"/>
  <c r="N15" s="1"/>
  <c r="E15"/>
  <c r="F15" s="1"/>
  <c r="AX117" i="1"/>
  <c r="AY117" s="1"/>
  <c r="AX116"/>
  <c r="AY116" s="1"/>
  <c r="AU121"/>
  <c r="AU120"/>
  <c r="AX120" s="1"/>
  <c r="AY120" s="1"/>
  <c r="AX115"/>
  <c r="AY115" s="1"/>
  <c r="AV123"/>
  <c r="AX122"/>
  <c r="AY122" s="1"/>
  <c r="AP117"/>
  <c r="AQ117" s="1"/>
  <c r="AP116"/>
  <c r="AQ116" s="1"/>
  <c r="AX119"/>
  <c r="AY119" s="1"/>
  <c r="AX118"/>
  <c r="AY118" s="1"/>
  <c r="AW123"/>
  <c r="AX121"/>
  <c r="AY121" s="1"/>
  <c r="AX113"/>
  <c r="AY113" s="1"/>
  <c r="AX114"/>
  <c r="AY114" s="1"/>
  <c r="AP119"/>
  <c r="AQ119" s="1"/>
  <c r="AM123"/>
  <c r="AP115"/>
  <c r="AQ115" s="1"/>
  <c r="AP114"/>
  <c r="AQ114" s="1"/>
  <c r="AO123"/>
  <c r="AP122"/>
  <c r="AQ122" s="1"/>
  <c r="AP113"/>
  <c r="AQ113" s="1"/>
  <c r="AN123"/>
  <c r="AP118"/>
  <c r="AQ118" s="1"/>
  <c r="AW37" i="3"/>
  <c r="AX37" s="1"/>
  <c r="AT40"/>
  <c r="AO65"/>
  <c r="AP65" s="1"/>
  <c r="AO57"/>
  <c r="AP57" s="1"/>
  <c r="AL66"/>
  <c r="AO56"/>
  <c r="AP56" s="1"/>
  <c r="AL40"/>
  <c r="AM37"/>
  <c r="AN37" s="1"/>
  <c r="AK40"/>
  <c r="AJ40"/>
  <c r="AG65"/>
  <c r="AH65" s="1"/>
  <c r="AG61"/>
  <c r="AH61" s="1"/>
  <c r="AD66"/>
  <c r="AD40"/>
  <c r="AE34"/>
  <c r="AF34" s="1"/>
  <c r="AE36"/>
  <c r="AF36" s="1"/>
  <c r="AE33"/>
  <c r="AF33" s="1"/>
  <c r="AE35"/>
  <c r="AF35" s="1"/>
  <c r="AE30"/>
  <c r="AF30" s="1"/>
  <c r="AB40"/>
  <c r="AE31"/>
  <c r="AF31" s="1"/>
  <c r="U64"/>
  <c r="V64" s="1"/>
  <c r="U65"/>
  <c r="V65" s="1"/>
  <c r="U61"/>
  <c r="V61" s="1"/>
  <c r="U57"/>
  <c r="V57" s="1"/>
  <c r="S66"/>
  <c r="U66" s="1"/>
  <c r="S67" s="1"/>
  <c r="U56"/>
  <c r="V56" s="1"/>
  <c r="U40"/>
  <c r="X40" s="1"/>
  <c r="Y40" s="1"/>
  <c r="AB14"/>
  <c r="Z15" s="1"/>
  <c r="U14"/>
  <c r="S15" s="1"/>
  <c r="L95"/>
  <c r="M95" s="1"/>
  <c r="M66"/>
  <c r="N66" s="1"/>
  <c r="E66"/>
  <c r="F66" s="1"/>
  <c r="Q149" i="1"/>
  <c r="O150" s="1"/>
  <c r="Z67"/>
  <c r="AA67" s="1"/>
  <c r="S67"/>
  <c r="Q68" s="1"/>
  <c r="L67"/>
  <c r="J68" s="1"/>
  <c r="L96"/>
  <c r="M96" s="1"/>
  <c r="S37"/>
  <c r="Q38" s="1"/>
  <c r="O40" i="3"/>
  <c r="M41" s="1"/>
  <c r="H40"/>
  <c r="I40" s="1"/>
  <c r="Y176" i="1"/>
  <c r="Z176" s="1"/>
  <c r="Q176"/>
  <c r="O177" s="1"/>
  <c r="M123"/>
  <c r="K124" s="1"/>
  <c r="L37"/>
  <c r="M37" s="1"/>
  <c r="N14" i="3"/>
  <c r="L15" s="1"/>
  <c r="F14"/>
  <c r="G14" s="1"/>
  <c r="AF176" i="1"/>
  <c r="AD177" s="1"/>
  <c r="AE149"/>
  <c r="AF149" s="1"/>
  <c r="X149"/>
  <c r="Y149" s="1"/>
  <c r="AA123"/>
  <c r="AB123" s="1"/>
  <c r="T123"/>
  <c r="U123" s="1"/>
  <c r="Z96"/>
  <c r="X97" s="1"/>
  <c r="S96"/>
  <c r="T96" s="1"/>
  <c r="E96"/>
  <c r="F96" s="1"/>
  <c r="E67"/>
  <c r="C68" s="1"/>
  <c r="Z37"/>
  <c r="AA37" s="1"/>
  <c r="E38"/>
  <c r="F38" s="1"/>
  <c r="T132" i="4" l="1"/>
  <c r="U132" s="1"/>
  <c r="T131"/>
  <c r="U131" s="1"/>
  <c r="K132"/>
  <c r="L132" s="1"/>
  <c r="C155" i="1"/>
  <c r="D155" s="1"/>
  <c r="C157" s="1"/>
  <c r="C127"/>
  <c r="D127" s="1"/>
  <c r="E124"/>
  <c r="AE127"/>
  <c r="AF127" s="1"/>
  <c r="AG124"/>
  <c r="BD131"/>
  <c r="BD134"/>
  <c r="BF128"/>
  <c r="BG128" s="1"/>
  <c r="BF127"/>
  <c r="BG127" s="1"/>
  <c r="Y104" i="4"/>
  <c r="Z104" s="1"/>
  <c r="Y105"/>
  <c r="Z105" s="1"/>
  <c r="Q106"/>
  <c r="R106" s="1"/>
  <c r="S104" s="1"/>
  <c r="T104" s="1"/>
  <c r="I104"/>
  <c r="J104" s="1"/>
  <c r="I105"/>
  <c r="J105" s="1"/>
  <c r="AI46"/>
  <c r="AI49" s="1"/>
  <c r="AJ49" s="1"/>
  <c r="N46"/>
  <c r="N49" s="1"/>
  <c r="O49" s="1"/>
  <c r="AM73"/>
  <c r="AF148" i="3"/>
  <c r="AG148" s="1"/>
  <c r="Y74" i="4"/>
  <c r="AA74" s="1"/>
  <c r="V15"/>
  <c r="M15" i="5"/>
  <c r="M19" s="1"/>
  <c r="N19" s="1"/>
  <c r="Q73" i="4"/>
  <c r="Y46"/>
  <c r="Y50" s="1"/>
  <c r="Z50" s="1"/>
  <c r="AL74"/>
  <c r="AJ78"/>
  <c r="AK78" s="1"/>
  <c r="AJ77"/>
  <c r="AK77" s="1"/>
  <c r="P74"/>
  <c r="N78"/>
  <c r="O78" s="1"/>
  <c r="N77"/>
  <c r="O77" s="1"/>
  <c r="AK46"/>
  <c r="E46"/>
  <c r="C50"/>
  <c r="D50" s="1"/>
  <c r="AC153" i="3"/>
  <c r="F73" i="4"/>
  <c r="F45"/>
  <c r="E74"/>
  <c r="C78"/>
  <c r="D78" s="1"/>
  <c r="C77"/>
  <c r="D77" s="1"/>
  <c r="AF149" i="3"/>
  <c r="AG149" s="1"/>
  <c r="AN149"/>
  <c r="AO149" s="1"/>
  <c r="AM124"/>
  <c r="AN124" s="1"/>
  <c r="M124"/>
  <c r="F124"/>
  <c r="AF150"/>
  <c r="AG150" s="1"/>
  <c r="AE153"/>
  <c r="AN150"/>
  <c r="AO150" s="1"/>
  <c r="AK153"/>
  <c r="AN153" s="1"/>
  <c r="F153"/>
  <c r="AB124"/>
  <c r="Z125" s="1"/>
  <c r="Z129" s="1"/>
  <c r="AA129" s="1"/>
  <c r="T124"/>
  <c r="U124" s="1"/>
  <c r="K154"/>
  <c r="M154" s="1"/>
  <c r="U153"/>
  <c r="E154"/>
  <c r="C158"/>
  <c r="D158" s="1"/>
  <c r="C157"/>
  <c r="D157" s="1"/>
  <c r="L125"/>
  <c r="J129"/>
  <c r="K129" s="1"/>
  <c r="J128"/>
  <c r="K128" s="1"/>
  <c r="C129"/>
  <c r="D129" s="1"/>
  <c r="C128"/>
  <c r="D128" s="1"/>
  <c r="E125"/>
  <c r="AF66"/>
  <c r="AG66" s="1"/>
  <c r="AE67" s="1"/>
  <c r="AG67" s="1"/>
  <c r="AE66"/>
  <c r="AE40"/>
  <c r="AF40" s="1"/>
  <c r="AG57"/>
  <c r="AH57" s="1"/>
  <c r="AM66"/>
  <c r="AO66" s="1"/>
  <c r="AP66" s="1"/>
  <c r="AG62"/>
  <c r="AH62" s="1"/>
  <c r="AG63"/>
  <c r="AH63" s="1"/>
  <c r="AW32"/>
  <c r="AX32" s="1"/>
  <c r="AG58"/>
  <c r="AH58" s="1"/>
  <c r="AW30"/>
  <c r="AX30" s="1"/>
  <c r="AO58"/>
  <c r="AP58" s="1"/>
  <c r="AO61"/>
  <c r="AP61" s="1"/>
  <c r="AU35"/>
  <c r="AW35" s="1"/>
  <c r="AX35" s="1"/>
  <c r="AU38"/>
  <c r="AW38" s="1"/>
  <c r="AX38" s="1"/>
  <c r="AU34"/>
  <c r="AO62"/>
  <c r="AP62" s="1"/>
  <c r="AV36"/>
  <c r="AV40" s="1"/>
  <c r="AN66"/>
  <c r="K16" i="4"/>
  <c r="K19" s="1"/>
  <c r="L19" s="1"/>
  <c r="C16"/>
  <c r="C20" s="1"/>
  <c r="D20" s="1"/>
  <c r="S19"/>
  <c r="T19" s="1"/>
  <c r="U16"/>
  <c r="S20"/>
  <c r="T20" s="1"/>
  <c r="AU123" i="1"/>
  <c r="AX123" s="1"/>
  <c r="AY123" s="1"/>
  <c r="AP123"/>
  <c r="AQ123" s="1"/>
  <c r="AM40" i="3"/>
  <c r="AN40" s="1"/>
  <c r="V66"/>
  <c r="U67"/>
  <c r="S71"/>
  <c r="T71" s="1"/>
  <c r="S70"/>
  <c r="T70" s="1"/>
  <c r="V41"/>
  <c r="V45" s="1"/>
  <c r="W45" s="1"/>
  <c r="AC14"/>
  <c r="V14"/>
  <c r="AB15"/>
  <c r="Z19"/>
  <c r="AA19" s="1"/>
  <c r="Z18"/>
  <c r="AA18" s="1"/>
  <c r="S19"/>
  <c r="T19" s="1"/>
  <c r="S18"/>
  <c r="T18" s="1"/>
  <c r="U15"/>
  <c r="J96"/>
  <c r="L96" s="1"/>
  <c r="AC41"/>
  <c r="AC45" s="1"/>
  <c r="AD45" s="1"/>
  <c r="K67"/>
  <c r="K70" s="1"/>
  <c r="L70" s="1"/>
  <c r="M67"/>
  <c r="C67"/>
  <c r="E67" s="1"/>
  <c r="W177" i="1"/>
  <c r="Y177" s="1"/>
  <c r="AG176"/>
  <c r="AC150"/>
  <c r="AE150" s="1"/>
  <c r="V150"/>
  <c r="V153" s="1"/>
  <c r="W153" s="1"/>
  <c r="R149"/>
  <c r="N123"/>
  <c r="X68"/>
  <c r="X71" s="1"/>
  <c r="Y71" s="1"/>
  <c r="T67"/>
  <c r="M67"/>
  <c r="F67"/>
  <c r="C97"/>
  <c r="C100" s="1"/>
  <c r="D100" s="1"/>
  <c r="AA96"/>
  <c r="Q97"/>
  <c r="Q100" s="1"/>
  <c r="R100" s="1"/>
  <c r="J97"/>
  <c r="J100" s="1"/>
  <c r="K100" s="1"/>
  <c r="T37"/>
  <c r="P40" i="3"/>
  <c r="O41"/>
  <c r="M45"/>
  <c r="N45" s="1"/>
  <c r="M44"/>
  <c r="N44" s="1"/>
  <c r="F41"/>
  <c r="H41" s="1"/>
  <c r="R176" i="1"/>
  <c r="R124"/>
  <c r="R128" s="1"/>
  <c r="S128" s="1"/>
  <c r="J38"/>
  <c r="J41" s="1"/>
  <c r="K41" s="1"/>
  <c r="O14" i="3"/>
  <c r="L19"/>
  <c r="M19" s="1"/>
  <c r="L18"/>
  <c r="M18" s="1"/>
  <c r="N15"/>
  <c r="D15"/>
  <c r="D18" s="1"/>
  <c r="E18" s="1"/>
  <c r="AF177" i="1"/>
  <c r="AD181"/>
  <c r="AE181" s="1"/>
  <c r="AD180"/>
  <c r="AE180" s="1"/>
  <c r="Q177"/>
  <c r="O181"/>
  <c r="P181" s="1"/>
  <c r="O180"/>
  <c r="P180" s="1"/>
  <c r="Q150"/>
  <c r="O154"/>
  <c r="P154" s="1"/>
  <c r="O153"/>
  <c r="P153" s="1"/>
  <c r="Y124"/>
  <c r="Y128" s="1"/>
  <c r="Z128" s="1"/>
  <c r="M124"/>
  <c r="K128"/>
  <c r="L128" s="1"/>
  <c r="K127"/>
  <c r="L127" s="1"/>
  <c r="Z97"/>
  <c r="X101"/>
  <c r="Y101" s="1"/>
  <c r="X100"/>
  <c r="Y100" s="1"/>
  <c r="S97"/>
  <c r="Z68"/>
  <c r="S68"/>
  <c r="Q72"/>
  <c r="R72" s="1"/>
  <c r="Q71"/>
  <c r="R71" s="1"/>
  <c r="L68"/>
  <c r="J72"/>
  <c r="K72" s="1"/>
  <c r="J71"/>
  <c r="K71" s="1"/>
  <c r="C72"/>
  <c r="D72" s="1"/>
  <c r="C71"/>
  <c r="D71" s="1"/>
  <c r="E68"/>
  <c r="X38"/>
  <c r="X41" s="1"/>
  <c r="Y41" s="1"/>
  <c r="S38"/>
  <c r="Q42"/>
  <c r="R42" s="1"/>
  <c r="Q41"/>
  <c r="R41" s="1"/>
  <c r="C39"/>
  <c r="C42" s="1"/>
  <c r="D42" s="1"/>
  <c r="T133" i="4" l="1"/>
  <c r="U133" s="1"/>
  <c r="T135" s="1"/>
  <c r="T136" s="1"/>
  <c r="K133"/>
  <c r="L133" s="1"/>
  <c r="K135" s="1"/>
  <c r="K137" s="1"/>
  <c r="E154" i="1"/>
  <c r="F154" s="1"/>
  <c r="E153"/>
  <c r="F153" s="1"/>
  <c r="C160"/>
  <c r="C158"/>
  <c r="C159"/>
  <c r="C129"/>
  <c r="D129" s="1"/>
  <c r="E127" s="1"/>
  <c r="F127" s="1"/>
  <c r="AE129"/>
  <c r="AF129" s="1"/>
  <c r="AE134" s="1"/>
  <c r="BD132"/>
  <c r="BD133"/>
  <c r="Y106" i="4"/>
  <c r="Z106" s="1"/>
  <c r="Q111"/>
  <c r="Q108"/>
  <c r="Q110" s="1"/>
  <c r="S105"/>
  <c r="T105" s="1"/>
  <c r="I106"/>
  <c r="J106" s="1"/>
  <c r="K104" s="1"/>
  <c r="L104" s="1"/>
  <c r="AI50"/>
  <c r="AJ50" s="1"/>
  <c r="P46"/>
  <c r="N50"/>
  <c r="O50" s="1"/>
  <c r="Y78"/>
  <c r="Z78" s="1"/>
  <c r="Y77"/>
  <c r="Z77" s="1"/>
  <c r="C51"/>
  <c r="D51" s="1"/>
  <c r="E50" s="1"/>
  <c r="F50" s="1"/>
  <c r="M18" i="5"/>
  <c r="N18" s="1"/>
  <c r="O15"/>
  <c r="M20" s="1"/>
  <c r="N20" s="1"/>
  <c r="M25" s="1"/>
  <c r="AJ79" i="4"/>
  <c r="AK79" s="1"/>
  <c r="AJ84" s="1"/>
  <c r="Y49"/>
  <c r="Z49" s="1"/>
  <c r="AA46"/>
  <c r="N79"/>
  <c r="O79" s="1"/>
  <c r="P78" s="1"/>
  <c r="Q78" s="1"/>
  <c r="AF153" i="3"/>
  <c r="AG153" s="1"/>
  <c r="C79" i="4"/>
  <c r="D79" s="1"/>
  <c r="E78" s="1"/>
  <c r="F78" s="1"/>
  <c r="AK125" i="3"/>
  <c r="AK128" s="1"/>
  <c r="AL128" s="1"/>
  <c r="AL154"/>
  <c r="AO153"/>
  <c r="AC124"/>
  <c r="Z128"/>
  <c r="AA128" s="1"/>
  <c r="AB125"/>
  <c r="R125"/>
  <c r="K158"/>
  <c r="L158" s="1"/>
  <c r="K157"/>
  <c r="L157" s="1"/>
  <c r="V153"/>
  <c r="S154"/>
  <c r="C130"/>
  <c r="D130" s="1"/>
  <c r="E129" s="1"/>
  <c r="F129" s="1"/>
  <c r="C159"/>
  <c r="D159" s="1"/>
  <c r="E158" s="1"/>
  <c r="F158" s="1"/>
  <c r="J130"/>
  <c r="K130" s="1"/>
  <c r="L128" s="1"/>
  <c r="M128" s="1"/>
  <c r="AW36"/>
  <c r="AX36" s="1"/>
  <c r="AW34"/>
  <c r="AX34" s="1"/>
  <c r="AU40"/>
  <c r="AW40" s="1"/>
  <c r="AX40" s="1"/>
  <c r="C101" i="1"/>
  <c r="D101" s="1"/>
  <c r="M16" i="4"/>
  <c r="K20"/>
  <c r="L20" s="1"/>
  <c r="E16"/>
  <c r="C19"/>
  <c r="D19" s="1"/>
  <c r="S21"/>
  <c r="T21" s="1"/>
  <c r="U19" s="1"/>
  <c r="V19" s="1"/>
  <c r="AV124" i="1"/>
  <c r="AV127" s="1"/>
  <c r="AW127" s="1"/>
  <c r="AN124"/>
  <c r="AP124" s="1"/>
  <c r="AM67" i="3"/>
  <c r="AM70" s="1"/>
  <c r="AN70" s="1"/>
  <c r="AK41"/>
  <c r="AM41" s="1"/>
  <c r="AE71"/>
  <c r="AF71" s="1"/>
  <c r="AE70"/>
  <c r="AF70" s="1"/>
  <c r="AH66"/>
  <c r="S72"/>
  <c r="T72" s="1"/>
  <c r="S74" s="1"/>
  <c r="V44"/>
  <c r="W44" s="1"/>
  <c r="X41"/>
  <c r="S20"/>
  <c r="T20" s="1"/>
  <c r="S22" s="1"/>
  <c r="Z20"/>
  <c r="AA20" s="1"/>
  <c r="AB19" s="1"/>
  <c r="AC19" s="1"/>
  <c r="J99"/>
  <c r="K99" s="1"/>
  <c r="J100"/>
  <c r="K100" s="1"/>
  <c r="AC44"/>
  <c r="AD44" s="1"/>
  <c r="AE41"/>
  <c r="K71"/>
  <c r="L71" s="1"/>
  <c r="C71"/>
  <c r="D71" s="1"/>
  <c r="C70"/>
  <c r="D70" s="1"/>
  <c r="W181" i="1"/>
  <c r="X181" s="1"/>
  <c r="W180"/>
  <c r="X180" s="1"/>
  <c r="Y127"/>
  <c r="Z127" s="1"/>
  <c r="AC154"/>
  <c r="AD154" s="1"/>
  <c r="AC153"/>
  <c r="AD153" s="1"/>
  <c r="V154"/>
  <c r="W154" s="1"/>
  <c r="X150"/>
  <c r="X72"/>
  <c r="Y72" s="1"/>
  <c r="Q73"/>
  <c r="R73" s="1"/>
  <c r="S71" s="1"/>
  <c r="T71" s="1"/>
  <c r="E97"/>
  <c r="C102" s="1"/>
  <c r="D102" s="1"/>
  <c r="C107" s="1"/>
  <c r="Q101"/>
  <c r="R101" s="1"/>
  <c r="L97"/>
  <c r="J101"/>
  <c r="K101" s="1"/>
  <c r="Z38"/>
  <c r="M46" i="3"/>
  <c r="N46" s="1"/>
  <c r="M48" s="1"/>
  <c r="F45"/>
  <c r="G45" s="1"/>
  <c r="F44"/>
  <c r="G44" s="1"/>
  <c r="R127" i="1"/>
  <c r="S127" s="1"/>
  <c r="T124"/>
  <c r="L38"/>
  <c r="J42"/>
  <c r="K42" s="1"/>
  <c r="L20" i="3"/>
  <c r="M20" s="1"/>
  <c r="N19" s="1"/>
  <c r="O19" s="1"/>
  <c r="F15"/>
  <c r="D19"/>
  <c r="E19" s="1"/>
  <c r="AD182" i="1"/>
  <c r="AE182" s="1"/>
  <c r="AF180" s="1"/>
  <c r="AG180" s="1"/>
  <c r="O182"/>
  <c r="P182" s="1"/>
  <c r="Q180" s="1"/>
  <c r="R180" s="1"/>
  <c r="O155"/>
  <c r="P155" s="1"/>
  <c r="Q154" s="1"/>
  <c r="R154" s="1"/>
  <c r="AA124"/>
  <c r="K129"/>
  <c r="L129" s="1"/>
  <c r="X102"/>
  <c r="Y102" s="1"/>
  <c r="Z101" s="1"/>
  <c r="AA101" s="1"/>
  <c r="C73"/>
  <c r="D73" s="1"/>
  <c r="C78" s="1"/>
  <c r="J73"/>
  <c r="K73" s="1"/>
  <c r="L71" s="1"/>
  <c r="M71" s="1"/>
  <c r="X42"/>
  <c r="Y42" s="1"/>
  <c r="Q43"/>
  <c r="R43" s="1"/>
  <c r="Q45" s="1"/>
  <c r="E39"/>
  <c r="C43"/>
  <c r="D43" s="1"/>
  <c r="T137" i="4" l="1"/>
  <c r="V132"/>
  <c r="W132" s="1"/>
  <c r="V131"/>
  <c r="W131" s="1"/>
  <c r="K136"/>
  <c r="M132"/>
  <c r="N132" s="1"/>
  <c r="M131"/>
  <c r="N131" s="1"/>
  <c r="E128" i="1"/>
  <c r="F128" s="1"/>
  <c r="C131"/>
  <c r="C132" s="1"/>
  <c r="C134"/>
  <c r="AE131"/>
  <c r="AE133" s="1"/>
  <c r="AG128"/>
  <c r="AH128" s="1"/>
  <c r="AG127"/>
  <c r="AH127" s="1"/>
  <c r="AA104" i="4"/>
  <c r="AB104" s="1"/>
  <c r="Y108"/>
  <c r="Y111"/>
  <c r="AA105"/>
  <c r="AB105" s="1"/>
  <c r="Q109"/>
  <c r="I108"/>
  <c r="I110" s="1"/>
  <c r="I111"/>
  <c r="K105"/>
  <c r="L105" s="1"/>
  <c r="AD154" i="3"/>
  <c r="AD157" s="1"/>
  <c r="AE157" s="1"/>
  <c r="K21" i="4"/>
  <c r="L21" s="1"/>
  <c r="K26" s="1"/>
  <c r="N51"/>
  <c r="O51" s="1"/>
  <c r="N53" s="1"/>
  <c r="N55" s="1"/>
  <c r="AI51"/>
  <c r="AJ51" s="1"/>
  <c r="AK49" s="1"/>
  <c r="AL49" s="1"/>
  <c r="C21"/>
  <c r="D21" s="1"/>
  <c r="E19" s="1"/>
  <c r="F19" s="1"/>
  <c r="C56"/>
  <c r="C53"/>
  <c r="C54" s="1"/>
  <c r="E49"/>
  <c r="F49" s="1"/>
  <c r="P77"/>
  <c r="Q77" s="1"/>
  <c r="Y79"/>
  <c r="Z79" s="1"/>
  <c r="AA77" s="1"/>
  <c r="AB77" s="1"/>
  <c r="O19" i="5"/>
  <c r="P19" s="1"/>
  <c r="O18"/>
  <c r="P18" s="1"/>
  <c r="M22"/>
  <c r="AL77" i="4"/>
  <c r="AM77" s="1"/>
  <c r="AL78"/>
  <c r="AM78" s="1"/>
  <c r="AJ81"/>
  <c r="AJ83" s="1"/>
  <c r="Y51"/>
  <c r="Z51" s="1"/>
  <c r="AA50" s="1"/>
  <c r="AB50" s="1"/>
  <c r="N81"/>
  <c r="N84"/>
  <c r="E77"/>
  <c r="F77" s="1"/>
  <c r="C81"/>
  <c r="C84"/>
  <c r="AK129" i="3"/>
  <c r="AL129" s="1"/>
  <c r="AM125"/>
  <c r="E157"/>
  <c r="F157" s="1"/>
  <c r="AN154"/>
  <c r="AL157"/>
  <c r="AM157" s="1"/>
  <c r="AL158"/>
  <c r="AM158" s="1"/>
  <c r="AF154"/>
  <c r="E128"/>
  <c r="F128" s="1"/>
  <c r="L129"/>
  <c r="M129" s="1"/>
  <c r="C135"/>
  <c r="C132"/>
  <c r="C134" s="1"/>
  <c r="Z130"/>
  <c r="AA130" s="1"/>
  <c r="AB128" s="1"/>
  <c r="AC128" s="1"/>
  <c r="T125"/>
  <c r="R129"/>
  <c r="S129" s="1"/>
  <c r="R128"/>
  <c r="S128" s="1"/>
  <c r="K159"/>
  <c r="L159" s="1"/>
  <c r="M157" s="1"/>
  <c r="N157" s="1"/>
  <c r="S158"/>
  <c r="T158" s="1"/>
  <c r="S157"/>
  <c r="T157" s="1"/>
  <c r="U154"/>
  <c r="C161"/>
  <c r="C164"/>
  <c r="J132"/>
  <c r="J135"/>
  <c r="AU41"/>
  <c r="AW41" s="1"/>
  <c r="AE72"/>
  <c r="AF72" s="1"/>
  <c r="AG70" s="1"/>
  <c r="AH70" s="1"/>
  <c r="Y129" i="1"/>
  <c r="Z129" s="1"/>
  <c r="AA127" s="1"/>
  <c r="AB127" s="1"/>
  <c r="S23" i="4"/>
  <c r="S26"/>
  <c r="U20"/>
  <c r="V20" s="1"/>
  <c r="AV128" i="1"/>
  <c r="AW128" s="1"/>
  <c r="AX124"/>
  <c r="AN128"/>
  <c r="AO128" s="1"/>
  <c r="AN127"/>
  <c r="AO127" s="1"/>
  <c r="AU44" i="3"/>
  <c r="AV44" s="1"/>
  <c r="AO67"/>
  <c r="AM71"/>
  <c r="AN71" s="1"/>
  <c r="AK44"/>
  <c r="AL44" s="1"/>
  <c r="AK45"/>
  <c r="AL45" s="1"/>
  <c r="U71"/>
  <c r="V71" s="1"/>
  <c r="U70"/>
  <c r="V70" s="1"/>
  <c r="S77"/>
  <c r="S75"/>
  <c r="S76"/>
  <c r="V46"/>
  <c r="W46" s="1"/>
  <c r="X45" s="1"/>
  <c r="Y45" s="1"/>
  <c r="AB18"/>
  <c r="AC18" s="1"/>
  <c r="S25"/>
  <c r="U19"/>
  <c r="V19" s="1"/>
  <c r="U18"/>
  <c r="V18" s="1"/>
  <c r="Z22"/>
  <c r="Z25"/>
  <c r="S24"/>
  <c r="S23"/>
  <c r="J101"/>
  <c r="K101" s="1"/>
  <c r="L99" s="1"/>
  <c r="M99" s="1"/>
  <c r="AC46"/>
  <c r="AD46" s="1"/>
  <c r="AE45" s="1"/>
  <c r="AF45" s="1"/>
  <c r="K72"/>
  <c r="L72" s="1"/>
  <c r="M71" s="1"/>
  <c r="N71" s="1"/>
  <c r="C72"/>
  <c r="D72" s="1"/>
  <c r="C74" s="1"/>
  <c r="W182" i="1"/>
  <c r="X182" s="1"/>
  <c r="Y180" s="1"/>
  <c r="Z180" s="1"/>
  <c r="AC155"/>
  <c r="AD155" s="1"/>
  <c r="V155"/>
  <c r="W155" s="1"/>
  <c r="X154" s="1"/>
  <c r="Y154" s="1"/>
  <c r="Q153"/>
  <c r="R153" s="1"/>
  <c r="X73"/>
  <c r="Y73" s="1"/>
  <c r="Z71" s="1"/>
  <c r="AA71" s="1"/>
  <c r="Q78"/>
  <c r="Q75"/>
  <c r="Q77" s="1"/>
  <c r="S72"/>
  <c r="T72" s="1"/>
  <c r="L72"/>
  <c r="M72" s="1"/>
  <c r="E72"/>
  <c r="F72" s="1"/>
  <c r="Z100"/>
  <c r="AA100" s="1"/>
  <c r="X107"/>
  <c r="X104"/>
  <c r="X106" s="1"/>
  <c r="Q102"/>
  <c r="R102" s="1"/>
  <c r="S100" s="1"/>
  <c r="T100" s="1"/>
  <c r="J102"/>
  <c r="K102" s="1"/>
  <c r="J104" s="1"/>
  <c r="J105" s="1"/>
  <c r="E101"/>
  <c r="F101" s="1"/>
  <c r="X43"/>
  <c r="Y43" s="1"/>
  <c r="Z41" s="1"/>
  <c r="AA41" s="1"/>
  <c r="S41"/>
  <c r="T41" s="1"/>
  <c r="Q48"/>
  <c r="S42"/>
  <c r="T42" s="1"/>
  <c r="O45" i="3"/>
  <c r="P45" s="1"/>
  <c r="O44"/>
  <c r="P44" s="1"/>
  <c r="M51"/>
  <c r="M49"/>
  <c r="M50"/>
  <c r="F46"/>
  <c r="G46" s="1"/>
  <c r="F48" s="1"/>
  <c r="F50" s="1"/>
  <c r="N18"/>
  <c r="O18" s="1"/>
  <c r="R129" i="1"/>
  <c r="S129" s="1"/>
  <c r="T127" s="1"/>
  <c r="U127" s="1"/>
  <c r="E100"/>
  <c r="F100" s="1"/>
  <c r="J43"/>
  <c r="K43" s="1"/>
  <c r="L42" s="1"/>
  <c r="M42" s="1"/>
  <c r="C44"/>
  <c r="D44" s="1"/>
  <c r="C49" s="1"/>
  <c r="L25" i="3"/>
  <c r="L22"/>
  <c r="D20"/>
  <c r="E20" s="1"/>
  <c r="D22" s="1"/>
  <c r="AD184" i="1"/>
  <c r="AD187"/>
  <c r="AF181"/>
  <c r="AG181" s="1"/>
  <c r="O184"/>
  <c r="O187"/>
  <c r="Q181"/>
  <c r="R181" s="1"/>
  <c r="O157"/>
  <c r="O160"/>
  <c r="K131"/>
  <c r="K134"/>
  <c r="M128"/>
  <c r="N128" s="1"/>
  <c r="M127"/>
  <c r="N127" s="1"/>
  <c r="C104"/>
  <c r="C105" s="1"/>
  <c r="E71"/>
  <c r="F71" s="1"/>
  <c r="C75"/>
  <c r="C77" s="1"/>
  <c r="J75"/>
  <c r="J78"/>
  <c r="Q46"/>
  <c r="Q47"/>
  <c r="C133" l="1"/>
  <c r="AE132"/>
  <c r="Y110" i="4"/>
  <c r="Y109"/>
  <c r="I109"/>
  <c r="AD158" i="3"/>
  <c r="AE158" s="1"/>
  <c r="K23" i="4"/>
  <c r="K25" s="1"/>
  <c r="M19"/>
  <c r="N19" s="1"/>
  <c r="M20"/>
  <c r="N20" s="1"/>
  <c r="C23"/>
  <c r="N56"/>
  <c r="N54"/>
  <c r="AI53"/>
  <c r="AI55" s="1"/>
  <c r="P50"/>
  <c r="Q50" s="1"/>
  <c r="P49"/>
  <c r="Q49" s="1"/>
  <c r="AI56"/>
  <c r="AK50"/>
  <c r="AL50" s="1"/>
  <c r="E20"/>
  <c r="F20" s="1"/>
  <c r="C26"/>
  <c r="C55"/>
  <c r="AJ82"/>
  <c r="AA78"/>
  <c r="AB78" s="1"/>
  <c r="Y81"/>
  <c r="Y84"/>
  <c r="M24" i="5"/>
  <c r="M23"/>
  <c r="Y53" i="4"/>
  <c r="Y54" s="1"/>
  <c r="AA49"/>
  <c r="AB49" s="1"/>
  <c r="Y56"/>
  <c r="N82"/>
  <c r="N83"/>
  <c r="AI54"/>
  <c r="C82"/>
  <c r="C83"/>
  <c r="AK130" i="3"/>
  <c r="AL130" s="1"/>
  <c r="AM129" s="1"/>
  <c r="AN129" s="1"/>
  <c r="AL159"/>
  <c r="AM159" s="1"/>
  <c r="C133"/>
  <c r="Z135"/>
  <c r="AB129"/>
  <c r="AC129" s="1"/>
  <c r="Z132"/>
  <c r="Z133" s="1"/>
  <c r="R130"/>
  <c r="S130" s="1"/>
  <c r="M158"/>
  <c r="N158" s="1"/>
  <c r="K161"/>
  <c r="K162" s="1"/>
  <c r="K164"/>
  <c r="S159"/>
  <c r="T159" s="1"/>
  <c r="C162"/>
  <c r="C163"/>
  <c r="J133"/>
  <c r="J134"/>
  <c r="AE74"/>
  <c r="AE77"/>
  <c r="AU45"/>
  <c r="AV45" s="1"/>
  <c r="AG71"/>
  <c r="AH71" s="1"/>
  <c r="AM72"/>
  <c r="AN72" s="1"/>
  <c r="AO70" s="1"/>
  <c r="AP70" s="1"/>
  <c r="AA128" i="1"/>
  <c r="AB128" s="1"/>
  <c r="Y131"/>
  <c r="Y132" s="1"/>
  <c r="Y134"/>
  <c r="S24" i="4"/>
  <c r="S25"/>
  <c r="C24"/>
  <c r="C25"/>
  <c r="AV129" i="1"/>
  <c r="AW129" s="1"/>
  <c r="AX128" s="1"/>
  <c r="AY128" s="1"/>
  <c r="AN129"/>
  <c r="AO129" s="1"/>
  <c r="AN131" s="1"/>
  <c r="AN133" s="1"/>
  <c r="AU46" i="3"/>
  <c r="AV46" s="1"/>
  <c r="AW45" s="1"/>
  <c r="AX45" s="1"/>
  <c r="AM77"/>
  <c r="AK46"/>
  <c r="AL46" s="1"/>
  <c r="AK51" s="1"/>
  <c r="AE75"/>
  <c r="AE76"/>
  <c r="V48"/>
  <c r="V49" s="1"/>
  <c r="V51"/>
  <c r="X44"/>
  <c r="Y44" s="1"/>
  <c r="Z23"/>
  <c r="Z24"/>
  <c r="J103"/>
  <c r="J104" s="1"/>
  <c r="L100"/>
  <c r="M100" s="1"/>
  <c r="J106"/>
  <c r="AC51"/>
  <c r="AE44"/>
  <c r="AF44" s="1"/>
  <c r="AC48"/>
  <c r="AC50" s="1"/>
  <c r="K77"/>
  <c r="K74"/>
  <c r="K76" s="1"/>
  <c r="M70"/>
  <c r="N70" s="1"/>
  <c r="E70"/>
  <c r="F70" s="1"/>
  <c r="E71"/>
  <c r="F71" s="1"/>
  <c r="C77"/>
  <c r="C76"/>
  <c r="C75"/>
  <c r="W184" i="1"/>
  <c r="W186" s="1"/>
  <c r="W187"/>
  <c r="Y181"/>
  <c r="Z181" s="1"/>
  <c r="AC160"/>
  <c r="AC157"/>
  <c r="AE154"/>
  <c r="AF154" s="1"/>
  <c r="AE153"/>
  <c r="AF153" s="1"/>
  <c r="V160"/>
  <c r="X153"/>
  <c r="Y153" s="1"/>
  <c r="V157"/>
  <c r="V158" s="1"/>
  <c r="Z72"/>
  <c r="AA72" s="1"/>
  <c r="X75"/>
  <c r="X76" s="1"/>
  <c r="X78"/>
  <c r="Q76"/>
  <c r="X77"/>
  <c r="C76"/>
  <c r="X105"/>
  <c r="Q104"/>
  <c r="Q106" s="1"/>
  <c r="S101"/>
  <c r="T101" s="1"/>
  <c r="Q107"/>
  <c r="J107"/>
  <c r="J106"/>
  <c r="L101"/>
  <c r="M101" s="1"/>
  <c r="L100"/>
  <c r="M100" s="1"/>
  <c r="C106"/>
  <c r="X48"/>
  <c r="X45"/>
  <c r="X46" s="1"/>
  <c r="Z42"/>
  <c r="AA42" s="1"/>
  <c r="F49" i="3"/>
  <c r="H45"/>
  <c r="I45" s="1"/>
  <c r="F51"/>
  <c r="H44"/>
  <c r="I44" s="1"/>
  <c r="R134" i="1"/>
  <c r="T128"/>
  <c r="U128" s="1"/>
  <c r="R131"/>
  <c r="J48"/>
  <c r="J45"/>
  <c r="J47" s="1"/>
  <c r="L41"/>
  <c r="M41" s="1"/>
  <c r="C46"/>
  <c r="C48" s="1"/>
  <c r="E42"/>
  <c r="F42" s="1"/>
  <c r="E43"/>
  <c r="F43" s="1"/>
  <c r="L24" i="3"/>
  <c r="L23"/>
  <c r="F18"/>
  <c r="G18" s="1"/>
  <c r="F19"/>
  <c r="G19" s="1"/>
  <c r="D25"/>
  <c r="D24"/>
  <c r="D23"/>
  <c r="AD185" i="1"/>
  <c r="AD186"/>
  <c r="O185"/>
  <c r="O186"/>
  <c r="O158"/>
  <c r="O159"/>
  <c r="K133"/>
  <c r="K132"/>
  <c r="J76"/>
  <c r="J77"/>
  <c r="AD159" i="3" l="1"/>
  <c r="AE159" s="1"/>
  <c r="AD161" s="1"/>
  <c r="AD163" s="1"/>
  <c r="K24" i="4"/>
  <c r="Y55"/>
  <c r="Y83"/>
  <c r="Y82"/>
  <c r="AK135" i="3"/>
  <c r="AM128"/>
  <c r="AN128" s="1"/>
  <c r="AK132"/>
  <c r="AK133" s="1"/>
  <c r="AN158"/>
  <c r="AO158" s="1"/>
  <c r="AL164"/>
  <c r="AL161"/>
  <c r="AN157"/>
  <c r="AO157" s="1"/>
  <c r="Z134"/>
  <c r="K163"/>
  <c r="R132"/>
  <c r="R135"/>
  <c r="T129"/>
  <c r="U129" s="1"/>
  <c r="T128"/>
  <c r="U128" s="1"/>
  <c r="U158"/>
  <c r="V158" s="1"/>
  <c r="U157"/>
  <c r="V157" s="1"/>
  <c r="S161"/>
  <c r="S164"/>
  <c r="AO71"/>
  <c r="AP71" s="1"/>
  <c r="AM74"/>
  <c r="AM76" s="1"/>
  <c r="Y133" i="1"/>
  <c r="X47"/>
  <c r="AX127"/>
  <c r="AY127" s="1"/>
  <c r="AV134"/>
  <c r="AV131"/>
  <c r="AV132" s="1"/>
  <c r="AP128"/>
  <c r="AQ128" s="1"/>
  <c r="AN134"/>
  <c r="AN132"/>
  <c r="AP127"/>
  <c r="AQ127" s="1"/>
  <c r="AU51" i="3"/>
  <c r="AW44"/>
  <c r="AX44" s="1"/>
  <c r="AU48"/>
  <c r="AU50" s="1"/>
  <c r="AM44"/>
  <c r="AN44" s="1"/>
  <c r="AM45"/>
  <c r="AN45" s="1"/>
  <c r="AK48"/>
  <c r="AK50" s="1"/>
  <c r="V50"/>
  <c r="J105"/>
  <c r="AC49"/>
  <c r="K75"/>
  <c r="W185" i="1"/>
  <c r="AC159"/>
  <c r="AC158"/>
  <c r="V159"/>
  <c r="Q105"/>
  <c r="J46"/>
  <c r="R133"/>
  <c r="R132"/>
  <c r="C47"/>
  <c r="AF158" i="3" l="1"/>
  <c r="AG158" s="1"/>
  <c r="AD164"/>
  <c r="AF157"/>
  <c r="AG157" s="1"/>
  <c r="AD162"/>
  <c r="AK134"/>
  <c r="AL162"/>
  <c r="AL163"/>
  <c r="R134"/>
  <c r="R133"/>
  <c r="S163"/>
  <c r="S162"/>
  <c r="AM75"/>
  <c r="AV133" i="1"/>
  <c r="AU49" i="3"/>
  <c r="AK49"/>
</calcChain>
</file>

<file path=xl/sharedStrings.xml><?xml version="1.0" encoding="utf-8"?>
<sst xmlns="http://schemas.openxmlformats.org/spreadsheetml/2006/main" count="2310" uniqueCount="101">
  <si>
    <t>R1</t>
  </si>
  <si>
    <t>R2</t>
  </si>
  <si>
    <t>R3</t>
  </si>
  <si>
    <t>TOTAL</t>
  </si>
  <si>
    <t>MEAN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</si>
  <si>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</si>
  <si>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</si>
  <si>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</si>
  <si>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</si>
  <si>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</si>
  <si>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</si>
  <si>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</si>
  <si>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</si>
  <si>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</si>
  <si>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</si>
  <si>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CF</t>
  </si>
  <si>
    <t>TSS</t>
  </si>
  <si>
    <t>ANOVA</t>
  </si>
  <si>
    <t>SOURCE</t>
  </si>
  <si>
    <t>df</t>
  </si>
  <si>
    <t>SS</t>
  </si>
  <si>
    <t>MSS</t>
  </si>
  <si>
    <t>Fcal</t>
  </si>
  <si>
    <t>REPLICA</t>
  </si>
  <si>
    <t>TREATM</t>
  </si>
  <si>
    <t>ERROR</t>
  </si>
  <si>
    <t>SEM</t>
  </si>
  <si>
    <t>CD AT5%</t>
  </si>
  <si>
    <t>CD AT1%</t>
  </si>
  <si>
    <t>CV %</t>
  </si>
  <si>
    <t>12MAP</t>
  </si>
  <si>
    <t>18MAP</t>
  </si>
  <si>
    <t>24MAP</t>
  </si>
  <si>
    <t>6MAP</t>
  </si>
  <si>
    <t>PLANT HEIGHT</t>
  </si>
  <si>
    <t>STEM GIRTH</t>
  </si>
  <si>
    <t>LEAF NUMBER</t>
  </si>
  <si>
    <t>FIRST FLOWERING HT.</t>
  </si>
  <si>
    <t>FIRST BEARING HT.</t>
  </si>
  <si>
    <t>DAYS TAKEN FOR FIRST FLOWERING</t>
  </si>
  <si>
    <t>NO. OF LEAVES AT FIRST BEARING</t>
  </si>
  <si>
    <t>DAYS TAKEN FOR FRUIT HARVEST</t>
  </si>
  <si>
    <t>DAYS TAKEN FOR FRUIT  DEVELOPMENT</t>
  </si>
  <si>
    <t>GIRTH AT BEARING</t>
  </si>
  <si>
    <t>Fruit yield per plant(kg)</t>
  </si>
  <si>
    <t>1st yr</t>
  </si>
  <si>
    <t xml:space="preserve"> </t>
  </si>
  <si>
    <t>DAYS TAKEN FOR FIRST FRUIT SET</t>
  </si>
  <si>
    <t>Weight of the fruit(kg)(2015-16)</t>
  </si>
  <si>
    <t>Avg.Wt of the fruit(2016-17)</t>
  </si>
  <si>
    <t>No.of.Fruits/plant(2015-16)</t>
  </si>
  <si>
    <t>Avg.No.of Fruits(2016-17)</t>
  </si>
  <si>
    <t>Cumulative fruit no./plant</t>
  </si>
  <si>
    <t>Avg.Yield/plant(kg)(2016-17)</t>
  </si>
  <si>
    <t>Total cumulative yield(kg)/plant</t>
  </si>
  <si>
    <t>Fruiting length(cm)2015-16</t>
  </si>
  <si>
    <t>Fruiting length(cm)2016-17</t>
  </si>
  <si>
    <t>Fruit yield/plant(15-16)</t>
  </si>
  <si>
    <t>Total yield of plant(kg)/ha</t>
  </si>
  <si>
    <t>Total yield(ton)/ha(15-16)</t>
  </si>
  <si>
    <t>15-16-17</t>
  </si>
  <si>
    <t>Total yield(ton)/ha(2016-17)</t>
  </si>
  <si>
    <t>Total yield(ton)/ha(15-16-17)</t>
  </si>
  <si>
    <t>Petiole length 12MAP</t>
  </si>
  <si>
    <t>N of soil</t>
  </si>
  <si>
    <t>P of soil</t>
  </si>
  <si>
    <t>K  of soil</t>
  </si>
  <si>
    <t>N content(%)</t>
  </si>
  <si>
    <t>P content(%) of fruit</t>
  </si>
  <si>
    <t>Revised no. of fruits/plant(2015-16)</t>
  </si>
  <si>
    <t>Revised avg wt. of the fruits(2015-16)</t>
  </si>
  <si>
    <t>Revised no. of fruits/plant(2016-17)</t>
  </si>
  <si>
    <t>Revised avg wt. of the fruits(2016-17)</t>
  </si>
  <si>
    <t>Revised yield of the fruit/plant(kg)2015-16</t>
  </si>
  <si>
    <t>Revised yield of the fruit/plant(kg)2016-17</t>
  </si>
  <si>
    <t>Revised cumulative yield/plant(kg)(2015-17)</t>
  </si>
  <si>
    <t>Revised yield/ha(ton)15-16</t>
  </si>
  <si>
    <t>Revised yield/ha(ton)16-17</t>
  </si>
  <si>
    <t>Revised yield/ha(ton)(16-17)</t>
  </si>
  <si>
    <t>Cumulative yield/ha(ton)(2015-16-17)</t>
  </si>
  <si>
    <t>Revised Dry matter content(qtls/ha) 2015-16</t>
  </si>
  <si>
    <t>Revised Dry matter content(qtls/ha)2016-17</t>
  </si>
  <si>
    <t>K Conc. In fruit(%)2015-16</t>
  </si>
  <si>
    <t>P Conc. Of fruit(%)2015-16</t>
  </si>
  <si>
    <t>N. Conc.in fruit(%)2015-16</t>
  </si>
  <si>
    <t>K. Conc.in fruit(%)2016-17</t>
  </si>
  <si>
    <t>P. Conc.in fruit(%)2016-17</t>
  </si>
  <si>
    <t>N. Conc.in fruit(%)2016-17</t>
  </si>
  <si>
    <t>N uptake</t>
  </si>
  <si>
    <t>P uptake</t>
  </si>
  <si>
    <t>K uptake</t>
  </si>
  <si>
    <t>REVISED DATA</t>
  </si>
  <si>
    <t>Soil Bacteria population( x 106 CFU g-1 soil )  after harvest</t>
  </si>
  <si>
    <t>Soil Fungal population ( x 105 CFU g-1 soil ) after harvest</t>
  </si>
  <si>
    <t>Soil Actinomycetes population( x 107 CFU g-1 soil )  after harvest</t>
  </si>
  <si>
    <t>PETIOLE LENGTH(6MAP)</t>
  </si>
  <si>
    <t>PETIOLE GIRTH(24MAP)</t>
  </si>
  <si>
    <t>Petiole girth(18MAP)</t>
  </si>
  <si>
    <t>Petiole girth(6MAP)</t>
  </si>
  <si>
    <t>OC</t>
  </si>
  <si>
    <t>PH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</si>
</sst>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"/>
    <numFmt numFmtId="166" formatCode="0.0000"/>
  </numFmts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12"/>
      <name val="Arial"/>
      <family val="2"/>
    </font>
    <font>
      <sz val="8"/>
      <color indexed="10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164" fontId="4" fillId="0" borderId="0" xfId="1" applyNumberFormat="1" applyFont="1" applyAlignment="1">
      <alignment horizontal="center"/>
    </xf>
    <xf numFmtId="164" fontId="5" fillId="0" borderId="0" xfId="1" applyNumberFormat="1" applyFont="1" applyAlignment="1">
      <alignment horizontal="center"/>
    </xf>
    <xf numFmtId="0" fontId="5" fillId="0" borderId="0" xfId="1" applyFont="1"/>
    <xf numFmtId="2" fontId="5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/>
    <xf numFmtId="2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164" fontId="9" fillId="0" borderId="0" xfId="0" applyNumberFormat="1" applyFont="1" applyAlignment="1">
      <alignment horizontal="center"/>
    </xf>
    <xf numFmtId="0" fontId="9" fillId="0" borderId="0" xfId="0" applyFont="1"/>
    <xf numFmtId="164" fontId="3" fillId="0" borderId="0" xfId="0" applyNumberFormat="1" applyFont="1"/>
    <xf numFmtId="164" fontId="0" fillId="0" borderId="0" xfId="0" applyNumberFormat="1"/>
    <xf numFmtId="164" fontId="2" fillId="0" borderId="0" xfId="0" applyNumberFormat="1" applyFont="1"/>
    <xf numFmtId="164" fontId="8" fillId="0" borderId="0" xfId="0" applyNumberFormat="1" applyFont="1"/>
    <xf numFmtId="2" fontId="3" fillId="0" borderId="0" xfId="0" applyNumberFormat="1" applyFont="1"/>
    <xf numFmtId="2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2" fontId="2" fillId="0" borderId="0" xfId="0" applyNumberFormat="1" applyFont="1"/>
    <xf numFmtId="0" fontId="1" fillId="0" borderId="0" xfId="0" applyFont="1"/>
    <xf numFmtId="0" fontId="10" fillId="0" borderId="0" xfId="0" applyFont="1"/>
    <xf numFmtId="166" fontId="4" fillId="0" borderId="0" xfId="0" applyNumberFormat="1" applyFont="1" applyAlignment="1">
      <alignment horizontal="center"/>
    </xf>
    <xf numFmtId="0" fontId="0" fillId="2" borderId="0" xfId="0" applyFill="1"/>
    <xf numFmtId="0" fontId="2" fillId="2" borderId="0" xfId="0" applyFont="1" applyFill="1"/>
    <xf numFmtId="2" fontId="4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0" fontId="3" fillId="2" borderId="0" xfId="0" applyFont="1" applyFill="1"/>
    <xf numFmtId="164" fontId="4" fillId="2" borderId="0" xfId="0" applyNumberFormat="1" applyFont="1" applyFill="1" applyAlignment="1">
      <alignment horizontal="center"/>
    </xf>
    <xf numFmtId="164" fontId="5" fillId="2" borderId="0" xfId="0" applyNumberFormat="1" applyFont="1" applyFill="1" applyAlignment="1">
      <alignment horizontal="center"/>
    </xf>
    <xf numFmtId="1" fontId="4" fillId="2" borderId="0" xfId="0" applyNumberFormat="1" applyFont="1" applyFill="1" applyAlignment="1">
      <alignment horizontal="center"/>
    </xf>
    <xf numFmtId="1" fontId="5" fillId="2" borderId="0" xfId="0" applyNumberFormat="1" applyFont="1" applyFill="1" applyAlignment="1">
      <alignment horizontal="center"/>
    </xf>
    <xf numFmtId="1" fontId="2" fillId="0" borderId="0" xfId="0" applyNumberFormat="1" applyFont="1" applyAlignment="1">
      <alignment horizontal="center"/>
    </xf>
    <xf numFmtId="165" fontId="4" fillId="2" borderId="0" xfId="0" applyNumberFormat="1" applyFont="1" applyFill="1" applyAlignment="1">
      <alignment horizontal="center"/>
    </xf>
    <xf numFmtId="165" fontId="5" fillId="2" borderId="0" xfId="0" applyNumberFormat="1" applyFont="1" applyFill="1" applyAlignment="1">
      <alignment horizontal="center"/>
    </xf>
    <xf numFmtId="164" fontId="0" fillId="2" borderId="0" xfId="0" applyNumberFormat="1" applyFill="1"/>
    <xf numFmtId="164" fontId="3" fillId="2" borderId="0" xfId="0" applyNumberFormat="1" applyFont="1" applyFill="1"/>
    <xf numFmtId="2" fontId="2" fillId="2" borderId="0" xfId="0" applyNumberFormat="1" applyFont="1" applyFill="1"/>
    <xf numFmtId="2" fontId="5" fillId="2" borderId="0" xfId="0" applyNumberFormat="1" applyFont="1" applyFill="1" applyAlignment="1">
      <alignment horizontal="center"/>
    </xf>
    <xf numFmtId="164" fontId="2" fillId="2" borderId="0" xfId="0" applyNumberFormat="1" applyFont="1" applyFill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BG258"/>
  <sheetViews>
    <sheetView topLeftCell="Q134" zoomScale="80" zoomScaleNormal="80" workbookViewId="0">
      <selection activeCell="Z189" sqref="Z189"/>
    </sheetView>
  </sheetViews>
  <sheetFormatPr defaultRowHeight="15"/>
  <sheetData>
    <row r="3" spans="2:7">
      <c r="B3" s="1"/>
      <c r="C3" s="2"/>
      <c r="D3" s="2"/>
      <c r="E3" s="2"/>
      <c r="F3" s="2"/>
      <c r="G3" s="2"/>
    </row>
    <row r="4" spans="2:7">
      <c r="B4" s="2"/>
      <c r="C4" s="8"/>
      <c r="D4" s="8"/>
      <c r="E4" s="8"/>
      <c r="F4" s="3"/>
      <c r="G4" s="4"/>
    </row>
    <row r="5" spans="2:7">
      <c r="B5" s="2"/>
      <c r="C5" s="8"/>
      <c r="D5" s="8"/>
      <c r="E5" s="8"/>
      <c r="F5" s="3"/>
      <c r="G5" s="4"/>
    </row>
    <row r="6" spans="2:7">
      <c r="B6" s="2"/>
      <c r="C6" s="8"/>
      <c r="D6" s="8"/>
      <c r="E6" s="8"/>
      <c r="F6" s="3"/>
      <c r="G6" s="4"/>
    </row>
    <row r="7" spans="2:7">
      <c r="B7" s="2"/>
      <c r="C7" s="8"/>
      <c r="D7" s="8"/>
      <c r="E7" s="8"/>
      <c r="F7" s="3"/>
      <c r="G7" s="4"/>
    </row>
    <row r="8" spans="2:7">
      <c r="B8" s="2"/>
      <c r="C8" s="8"/>
      <c r="D8" s="8"/>
      <c r="E8" s="8"/>
      <c r="F8" s="3"/>
      <c r="G8" s="4"/>
    </row>
    <row r="9" spans="2:7">
      <c r="B9" s="2"/>
      <c r="C9" s="8"/>
      <c r="D9" s="8"/>
      <c r="E9" s="8"/>
      <c r="F9" s="3"/>
      <c r="G9" s="4"/>
    </row>
    <row r="10" spans="2:7">
      <c r="B10" s="2"/>
      <c r="C10" s="8"/>
      <c r="D10" s="8"/>
      <c r="E10" s="8"/>
      <c r="F10" s="3"/>
      <c r="G10" s="4"/>
    </row>
    <row r="11" spans="2:7">
      <c r="B11" s="2"/>
      <c r="C11" s="8"/>
      <c r="D11" s="8"/>
      <c r="E11" s="8"/>
      <c r="F11" s="3"/>
      <c r="G11" s="4"/>
    </row>
    <row r="12" spans="2:7">
      <c r="B12" s="2"/>
      <c r="C12" s="8"/>
      <c r="D12" s="8"/>
      <c r="E12" s="8"/>
      <c r="F12" s="3"/>
      <c r="G12" s="4"/>
    </row>
    <row r="13" spans="2:7">
      <c r="B13" s="2"/>
      <c r="C13" s="8"/>
      <c r="D13" s="8"/>
      <c r="E13" s="8"/>
      <c r="F13" s="3"/>
      <c r="G13" s="4"/>
    </row>
    <row r="14" spans="2:7">
      <c r="B14" s="2"/>
      <c r="C14" s="3"/>
      <c r="D14" s="3"/>
      <c r="E14" s="3"/>
      <c r="F14" s="3"/>
      <c r="G14" s="5"/>
    </row>
    <row r="15" spans="2:7">
      <c r="B15" s="1"/>
      <c r="C15" s="2"/>
      <c r="D15" s="2"/>
      <c r="E15" s="2"/>
      <c r="F15" s="3"/>
      <c r="G15" s="4"/>
    </row>
    <row r="16" spans="2:7">
      <c r="B16" s="1"/>
      <c r="C16" s="1"/>
      <c r="D16" s="2"/>
      <c r="E16" s="1"/>
      <c r="F16" s="1"/>
      <c r="G16" s="1"/>
    </row>
    <row r="17" spans="1:27">
      <c r="B17" s="2"/>
      <c r="C17" s="2"/>
      <c r="D17" s="2"/>
      <c r="E17" s="2"/>
      <c r="F17" s="2"/>
      <c r="G17" s="1"/>
    </row>
    <row r="18" spans="1:27">
      <c r="B18" s="2"/>
      <c r="C18" s="2"/>
      <c r="D18" s="2"/>
      <c r="E18" s="2"/>
      <c r="F18" s="2"/>
      <c r="G18" s="6"/>
    </row>
    <row r="19" spans="1:27">
      <c r="B19" s="2"/>
      <c r="C19" s="2"/>
      <c r="D19" s="2"/>
      <c r="E19" s="2"/>
      <c r="F19" s="2"/>
      <c r="G19" s="6"/>
    </row>
    <row r="20" spans="1:27">
      <c r="B20" s="2"/>
      <c r="C20" s="2"/>
      <c r="D20" s="2"/>
      <c r="E20" s="3"/>
      <c r="F20" s="1"/>
      <c r="G20" s="1"/>
    </row>
    <row r="22" spans="1:27">
      <c r="A22" t="s">
        <v>34</v>
      </c>
      <c r="B22" s="1"/>
      <c r="C22" s="2"/>
      <c r="D22" s="4"/>
      <c r="E22" s="1"/>
      <c r="F22" s="1"/>
      <c r="G22" s="1"/>
    </row>
    <row r="23" spans="1:27">
      <c r="B23" s="1"/>
      <c r="C23" s="2"/>
      <c r="D23" s="4"/>
      <c r="E23" s="1"/>
      <c r="F23" s="1"/>
      <c r="G23" s="1"/>
    </row>
    <row r="24" spans="1:27">
      <c r="B24" s="1"/>
      <c r="C24" s="2" t="s">
        <v>33</v>
      </c>
      <c r="D24" s="4"/>
      <c r="E24" s="1"/>
      <c r="F24" s="1"/>
      <c r="G24" s="1"/>
      <c r="J24" t="s">
        <v>30</v>
      </c>
      <c r="Q24" t="s">
        <v>31</v>
      </c>
      <c r="X24" t="s">
        <v>32</v>
      </c>
    </row>
    <row r="25" spans="1:27">
      <c r="B25" s="1"/>
      <c r="C25" s="2"/>
      <c r="D25" s="7"/>
      <c r="E25" s="1"/>
      <c r="F25" s="1"/>
      <c r="G25" s="1"/>
    </row>
    <row r="26" spans="1:27">
      <c r="H26" s="9"/>
      <c r="I26" s="9" t="s">
        <v>0</v>
      </c>
      <c r="J26" s="9" t="s">
        <v>1</v>
      </c>
      <c r="K26" s="9" t="s">
        <v>2</v>
      </c>
      <c r="L26" s="9" t="s">
        <v>3</v>
      </c>
      <c r="M26" s="9" t="s">
        <v>4</v>
      </c>
      <c r="O26" s="9"/>
      <c r="P26" s="9" t="s">
        <v>0</v>
      </c>
      <c r="Q26" s="9" t="s">
        <v>1</v>
      </c>
      <c r="R26" s="9" t="s">
        <v>2</v>
      </c>
      <c r="S26" s="9" t="s">
        <v>3</v>
      </c>
      <c r="T26" s="9" t="s">
        <v>4</v>
      </c>
      <c r="V26" s="9"/>
      <c r="W26" s="9" t="s">
        <v>0</v>
      </c>
      <c r="X26" s="9" t="s">
        <v>1</v>
      </c>
      <c r="Y26" s="9" t="s">
        <v>2</v>
      </c>
      <c r="Z26" s="9" t="s">
        <v>3</v>
      </c>
      <c r="AA26" s="9" t="s">
        <v>4</v>
      </c>
    </row>
    <row r="27" spans="1:27">
      <c r="A27" s="9"/>
      <c r="B27" s="9" t="s">
        <v>0</v>
      </c>
      <c r="C27" s="9" t="s">
        <v>1</v>
      </c>
      <c r="D27" s="9" t="s">
        <v>2</v>
      </c>
      <c r="E27" s="9" t="s">
        <v>3</v>
      </c>
      <c r="F27" s="9" t="s">
        <v>4</v>
      </c>
      <c r="H27" s="9" t="s">
        <v>5</v>
      </c>
      <c r="I27" s="8">
        <v>166.2</v>
      </c>
      <c r="J27" s="8">
        <v>174</v>
      </c>
      <c r="K27" s="8">
        <v>175.4</v>
      </c>
      <c r="L27" s="10">
        <f>SUM(I27:K27)</f>
        <v>515.6</v>
      </c>
      <c r="M27" s="25">
        <f>L27/3</f>
        <v>171.86666666666667</v>
      </c>
      <c r="O27" s="9" t="s">
        <v>5</v>
      </c>
      <c r="P27" s="8">
        <v>208</v>
      </c>
      <c r="Q27" s="8">
        <v>209.6</v>
      </c>
      <c r="R27" s="8">
        <v>208.4</v>
      </c>
      <c r="S27" s="10">
        <f>SUM(P27:R27)</f>
        <v>626</v>
      </c>
      <c r="T27" s="25">
        <f>S27/3</f>
        <v>208.66666666666666</v>
      </c>
      <c r="V27" s="9" t="s">
        <v>5</v>
      </c>
      <c r="W27" s="8">
        <v>232.6</v>
      </c>
      <c r="X27" s="8">
        <v>230.6</v>
      </c>
      <c r="Y27" s="8">
        <v>223.5</v>
      </c>
      <c r="Z27" s="10">
        <f>SUM(W27:Y27)</f>
        <v>686.7</v>
      </c>
      <c r="AA27" s="25">
        <f>Z27/3</f>
        <v>228.9</v>
      </c>
    </row>
    <row r="28" spans="1:27">
      <c r="A28" s="9" t="s">
        <v>5</v>
      </c>
      <c r="B28" s="8">
        <v>97.2</v>
      </c>
      <c r="C28" s="8">
        <v>109.3</v>
      </c>
      <c r="D28" s="8">
        <v>109</v>
      </c>
      <c r="E28" s="10">
        <f>SUM(B28:D28)</f>
        <v>315.5</v>
      </c>
      <c r="F28" s="25">
        <f>E28/3</f>
        <v>105.16666666666667</v>
      </c>
      <c r="H28" s="9" t="s">
        <v>6</v>
      </c>
      <c r="I28" s="8">
        <v>179</v>
      </c>
      <c r="J28" s="8">
        <v>182</v>
      </c>
      <c r="K28" s="8">
        <v>185</v>
      </c>
      <c r="L28" s="10">
        <f t="shared" ref="L28:L37" si="0">SUM(I28:K28)</f>
        <v>546</v>
      </c>
      <c r="M28" s="25">
        <f t="shared" ref="M28:M36" si="1">L28/3</f>
        <v>182</v>
      </c>
      <c r="O28" s="9" t="s">
        <v>6</v>
      </c>
      <c r="P28" s="8">
        <v>219.6</v>
      </c>
      <c r="Q28" s="8">
        <v>222.5</v>
      </c>
      <c r="R28" s="8">
        <v>216.8</v>
      </c>
      <c r="S28" s="10">
        <f t="shared" ref="S28:S37" si="2">SUM(P28:R28)</f>
        <v>658.90000000000009</v>
      </c>
      <c r="T28" s="25">
        <f t="shared" ref="T28:T36" si="3">S28/3</f>
        <v>219.63333333333335</v>
      </c>
      <c r="V28" s="9" t="s">
        <v>6</v>
      </c>
      <c r="W28" s="8">
        <v>239.6</v>
      </c>
      <c r="X28" s="8">
        <v>242.4</v>
      </c>
      <c r="Y28" s="8">
        <v>244</v>
      </c>
      <c r="Z28" s="10">
        <f t="shared" ref="Z28:Z37" si="4">SUM(W28:Y28)</f>
        <v>726</v>
      </c>
      <c r="AA28" s="25">
        <f t="shared" ref="AA28:AA36" si="5">Z28/3</f>
        <v>242</v>
      </c>
    </row>
    <row r="29" spans="1:27">
      <c r="A29" s="9" t="s">
        <v>6</v>
      </c>
      <c r="B29" s="8">
        <v>103</v>
      </c>
      <c r="C29" s="8">
        <v>117.4</v>
      </c>
      <c r="D29" s="8">
        <v>121</v>
      </c>
      <c r="E29" s="10">
        <f t="shared" ref="E29:E38" si="6">SUM(B29:D29)</f>
        <v>341.4</v>
      </c>
      <c r="F29" s="25">
        <f t="shared" ref="F29:F37" si="7">E29/3</f>
        <v>113.8</v>
      </c>
      <c r="H29" s="9" t="s">
        <v>7</v>
      </c>
      <c r="I29" s="8">
        <v>178</v>
      </c>
      <c r="J29" s="8">
        <v>181</v>
      </c>
      <c r="K29" s="8">
        <v>182.3</v>
      </c>
      <c r="L29" s="10">
        <f t="shared" si="0"/>
        <v>541.29999999999995</v>
      </c>
      <c r="M29" s="25">
        <f t="shared" si="1"/>
        <v>180.43333333333331</v>
      </c>
      <c r="O29" s="9" t="s">
        <v>7</v>
      </c>
      <c r="P29" s="8">
        <v>232.2</v>
      </c>
      <c r="Q29" s="8">
        <v>200.7</v>
      </c>
      <c r="R29" s="8">
        <v>204.6</v>
      </c>
      <c r="S29" s="10">
        <f t="shared" si="2"/>
        <v>637.5</v>
      </c>
      <c r="T29" s="25">
        <f t="shared" si="3"/>
        <v>212.5</v>
      </c>
      <c r="V29" s="9" t="s">
        <v>7</v>
      </c>
      <c r="W29" s="8">
        <v>248</v>
      </c>
      <c r="X29" s="8">
        <v>226</v>
      </c>
      <c r="Y29" s="8">
        <v>226.4</v>
      </c>
      <c r="Z29" s="10">
        <f t="shared" si="4"/>
        <v>700.4</v>
      </c>
      <c r="AA29" s="25">
        <f t="shared" si="5"/>
        <v>233.46666666666667</v>
      </c>
    </row>
    <row r="30" spans="1:27">
      <c r="A30" s="9" t="s">
        <v>7</v>
      </c>
      <c r="B30" s="8">
        <v>93.2</v>
      </c>
      <c r="C30" s="8">
        <v>108.3</v>
      </c>
      <c r="D30" s="8">
        <v>122</v>
      </c>
      <c r="E30" s="10">
        <f t="shared" si="6"/>
        <v>323.5</v>
      </c>
      <c r="F30" s="25">
        <f t="shared" si="7"/>
        <v>107.83333333333333</v>
      </c>
      <c r="H30" s="9" t="s">
        <v>8</v>
      </c>
      <c r="I30" s="8">
        <v>186</v>
      </c>
      <c r="J30" s="8">
        <v>177</v>
      </c>
      <c r="K30" s="8">
        <v>185</v>
      </c>
      <c r="L30" s="10">
        <f t="shared" si="0"/>
        <v>548</v>
      </c>
      <c r="M30" s="25">
        <f t="shared" si="1"/>
        <v>182.66666666666666</v>
      </c>
      <c r="O30" s="9" t="s">
        <v>8</v>
      </c>
      <c r="P30" s="8">
        <v>218.4</v>
      </c>
      <c r="Q30" s="8">
        <v>216.5</v>
      </c>
      <c r="R30" s="8">
        <v>206.9</v>
      </c>
      <c r="S30" s="10">
        <f t="shared" si="2"/>
        <v>641.79999999999995</v>
      </c>
      <c r="T30" s="25">
        <f t="shared" si="3"/>
        <v>213.93333333333331</v>
      </c>
      <c r="V30" s="9" t="s">
        <v>8</v>
      </c>
      <c r="W30" s="8">
        <v>234.6</v>
      </c>
      <c r="X30" s="8">
        <v>234</v>
      </c>
      <c r="Y30" s="8">
        <v>236.8</v>
      </c>
      <c r="Z30" s="10">
        <f t="shared" si="4"/>
        <v>705.40000000000009</v>
      </c>
      <c r="AA30" s="25">
        <f t="shared" si="5"/>
        <v>235.13333333333335</v>
      </c>
    </row>
    <row r="31" spans="1:27">
      <c r="A31" s="9" t="s">
        <v>8</v>
      </c>
      <c r="B31" s="8">
        <v>112</v>
      </c>
      <c r="C31" s="8">
        <v>106</v>
      </c>
      <c r="D31" s="8">
        <v>110</v>
      </c>
      <c r="E31" s="10">
        <f t="shared" si="6"/>
        <v>328</v>
      </c>
      <c r="F31" s="25">
        <f t="shared" si="7"/>
        <v>109.33333333333333</v>
      </c>
      <c r="H31" s="9" t="s">
        <v>9</v>
      </c>
      <c r="I31" s="8">
        <v>178</v>
      </c>
      <c r="J31" s="8">
        <v>175</v>
      </c>
      <c r="K31" s="8">
        <v>200</v>
      </c>
      <c r="L31" s="10">
        <f t="shared" si="0"/>
        <v>553</v>
      </c>
      <c r="M31" s="25">
        <f t="shared" si="1"/>
        <v>184.33333333333334</v>
      </c>
      <c r="O31" s="9" t="s">
        <v>9</v>
      </c>
      <c r="P31" s="8">
        <v>212.4</v>
      </c>
      <c r="Q31" s="8">
        <v>225.6</v>
      </c>
      <c r="R31" s="8">
        <v>232.4</v>
      </c>
      <c r="S31" s="10">
        <f t="shared" si="2"/>
        <v>670.4</v>
      </c>
      <c r="T31" s="25">
        <f t="shared" si="3"/>
        <v>223.46666666666667</v>
      </c>
      <c r="V31" s="9" t="s">
        <v>9</v>
      </c>
      <c r="W31" s="8">
        <v>235.9</v>
      </c>
      <c r="X31" s="8">
        <v>250.4</v>
      </c>
      <c r="Y31" s="8">
        <v>254.2</v>
      </c>
      <c r="Z31" s="10">
        <f t="shared" si="4"/>
        <v>740.5</v>
      </c>
      <c r="AA31" s="25">
        <f t="shared" si="5"/>
        <v>246.83333333333334</v>
      </c>
    </row>
    <row r="32" spans="1:27">
      <c r="A32" s="9" t="s">
        <v>9</v>
      </c>
      <c r="B32" s="8">
        <v>118.3</v>
      </c>
      <c r="C32" s="8">
        <v>119.2</v>
      </c>
      <c r="D32" s="8">
        <v>121.2</v>
      </c>
      <c r="E32" s="10">
        <f t="shared" si="6"/>
        <v>358.7</v>
      </c>
      <c r="F32" s="25">
        <f t="shared" si="7"/>
        <v>119.56666666666666</v>
      </c>
      <c r="H32" s="9" t="s">
        <v>10</v>
      </c>
      <c r="I32" s="8">
        <v>186.3</v>
      </c>
      <c r="J32" s="8">
        <v>189</v>
      </c>
      <c r="K32" s="8">
        <v>187</v>
      </c>
      <c r="L32" s="10">
        <f t="shared" si="0"/>
        <v>562.29999999999995</v>
      </c>
      <c r="M32" s="25">
        <f t="shared" si="1"/>
        <v>187.43333333333331</v>
      </c>
      <c r="O32" s="9" t="s">
        <v>10</v>
      </c>
      <c r="P32" s="8">
        <v>234</v>
      </c>
      <c r="Q32" s="8">
        <v>218.5</v>
      </c>
      <c r="R32" s="8">
        <v>225</v>
      </c>
      <c r="S32" s="10">
        <f t="shared" si="2"/>
        <v>677.5</v>
      </c>
      <c r="T32" s="25">
        <f t="shared" si="3"/>
        <v>225.83333333333334</v>
      </c>
      <c r="V32" s="9" t="s">
        <v>10</v>
      </c>
      <c r="W32" s="8">
        <v>258.10000000000002</v>
      </c>
      <c r="X32" s="8">
        <v>239.6</v>
      </c>
      <c r="Y32" s="8">
        <v>252.5</v>
      </c>
      <c r="Z32" s="10">
        <f t="shared" si="4"/>
        <v>750.2</v>
      </c>
      <c r="AA32" s="25">
        <f t="shared" si="5"/>
        <v>250.06666666666669</v>
      </c>
    </row>
    <row r="33" spans="1:27">
      <c r="A33" s="9" t="s">
        <v>10</v>
      </c>
      <c r="B33" s="8">
        <v>121.2</v>
      </c>
      <c r="C33" s="8">
        <v>122.9</v>
      </c>
      <c r="D33" s="8">
        <v>119.4</v>
      </c>
      <c r="E33" s="10">
        <f t="shared" si="6"/>
        <v>363.5</v>
      </c>
      <c r="F33" s="25">
        <f t="shared" si="7"/>
        <v>121.16666666666667</v>
      </c>
      <c r="H33" s="9" t="s">
        <v>11</v>
      </c>
      <c r="I33" s="8">
        <v>199</v>
      </c>
      <c r="J33" s="8">
        <v>210.2</v>
      </c>
      <c r="K33" s="8">
        <v>190</v>
      </c>
      <c r="L33" s="10">
        <f t="shared" si="0"/>
        <v>599.20000000000005</v>
      </c>
      <c r="M33" s="25">
        <f t="shared" si="1"/>
        <v>199.73333333333335</v>
      </c>
      <c r="O33" s="9" t="s">
        <v>11</v>
      </c>
      <c r="P33" s="8">
        <v>248.4</v>
      </c>
      <c r="Q33" s="8">
        <v>260.5</v>
      </c>
      <c r="R33" s="8">
        <v>214.5</v>
      </c>
      <c r="S33" s="10">
        <f t="shared" si="2"/>
        <v>723.4</v>
      </c>
      <c r="T33" s="25">
        <f t="shared" si="3"/>
        <v>241.13333333333333</v>
      </c>
      <c r="V33" s="9" t="s">
        <v>11</v>
      </c>
      <c r="W33" s="8">
        <v>272.10000000000002</v>
      </c>
      <c r="X33" s="8">
        <v>271.39999999999998</v>
      </c>
      <c r="Y33" s="8">
        <v>256.89999999999998</v>
      </c>
      <c r="Z33" s="10">
        <f t="shared" si="4"/>
        <v>800.4</v>
      </c>
      <c r="AA33" s="25">
        <f t="shared" si="5"/>
        <v>266.8</v>
      </c>
    </row>
    <row r="34" spans="1:27">
      <c r="A34" s="9" t="s">
        <v>11</v>
      </c>
      <c r="B34" s="8">
        <v>130</v>
      </c>
      <c r="C34" s="8">
        <v>133.30000000000001</v>
      </c>
      <c r="D34" s="8">
        <v>148.30000000000001</v>
      </c>
      <c r="E34" s="10">
        <f t="shared" si="6"/>
        <v>411.6</v>
      </c>
      <c r="F34" s="25">
        <f t="shared" si="7"/>
        <v>137.20000000000002</v>
      </c>
      <c r="H34" s="9" t="s">
        <v>12</v>
      </c>
      <c r="I34" s="8">
        <v>205.4</v>
      </c>
      <c r="J34" s="8">
        <v>188</v>
      </c>
      <c r="K34" s="8">
        <v>177</v>
      </c>
      <c r="L34" s="10">
        <f t="shared" si="0"/>
        <v>570.4</v>
      </c>
      <c r="M34" s="25">
        <f t="shared" si="1"/>
        <v>190.13333333333333</v>
      </c>
      <c r="O34" s="9" t="s">
        <v>12</v>
      </c>
      <c r="P34" s="8">
        <v>218</v>
      </c>
      <c r="Q34" s="8">
        <v>256.39999999999998</v>
      </c>
      <c r="R34" s="8">
        <v>224</v>
      </c>
      <c r="S34" s="10">
        <f t="shared" si="2"/>
        <v>698.4</v>
      </c>
      <c r="T34" s="25">
        <f t="shared" si="3"/>
        <v>232.79999999999998</v>
      </c>
      <c r="V34" s="9" t="s">
        <v>12</v>
      </c>
      <c r="W34" s="8">
        <v>260.2</v>
      </c>
      <c r="X34" s="8">
        <v>260</v>
      </c>
      <c r="Y34" s="8">
        <v>240.5</v>
      </c>
      <c r="Z34" s="10">
        <f t="shared" si="4"/>
        <v>760.7</v>
      </c>
      <c r="AA34" s="25">
        <f t="shared" si="5"/>
        <v>253.56666666666669</v>
      </c>
    </row>
    <row r="35" spans="1:27">
      <c r="A35" s="9" t="s">
        <v>12</v>
      </c>
      <c r="B35" s="8">
        <v>103</v>
      </c>
      <c r="C35" s="8">
        <v>126.3</v>
      </c>
      <c r="D35" s="8">
        <v>120.7</v>
      </c>
      <c r="E35" s="10">
        <f t="shared" si="6"/>
        <v>350</v>
      </c>
      <c r="F35" s="25">
        <f t="shared" si="7"/>
        <v>116.66666666666667</v>
      </c>
      <c r="H35" s="9" t="s">
        <v>13</v>
      </c>
      <c r="I35" s="8">
        <v>185</v>
      </c>
      <c r="J35" s="8">
        <v>161</v>
      </c>
      <c r="K35" s="8">
        <v>174</v>
      </c>
      <c r="L35" s="10">
        <f t="shared" si="0"/>
        <v>520</v>
      </c>
      <c r="M35" s="25">
        <f t="shared" si="1"/>
        <v>173.33333333333334</v>
      </c>
      <c r="O35" s="9" t="s">
        <v>13</v>
      </c>
      <c r="P35" s="8">
        <v>235</v>
      </c>
      <c r="Q35" s="8">
        <v>178.9</v>
      </c>
      <c r="R35" s="8">
        <v>219.4</v>
      </c>
      <c r="S35" s="10">
        <f t="shared" si="2"/>
        <v>633.29999999999995</v>
      </c>
      <c r="T35" s="25">
        <f t="shared" si="3"/>
        <v>211.1</v>
      </c>
      <c r="V35" s="9" t="s">
        <v>13</v>
      </c>
      <c r="W35" s="8">
        <v>247.8</v>
      </c>
      <c r="X35" s="8">
        <v>200</v>
      </c>
      <c r="Y35" s="8">
        <v>232.5</v>
      </c>
      <c r="Z35" s="10">
        <f t="shared" si="4"/>
        <v>680.3</v>
      </c>
      <c r="AA35" s="25">
        <f t="shared" si="5"/>
        <v>226.76666666666665</v>
      </c>
    </row>
    <row r="36" spans="1:27">
      <c r="A36" s="9" t="s">
        <v>13</v>
      </c>
      <c r="B36" s="8">
        <v>94</v>
      </c>
      <c r="C36" s="8">
        <v>92</v>
      </c>
      <c r="D36" s="8">
        <v>103.2</v>
      </c>
      <c r="E36" s="10">
        <f t="shared" si="6"/>
        <v>289.2</v>
      </c>
      <c r="F36" s="25">
        <f t="shared" si="7"/>
        <v>96.399999999999991</v>
      </c>
      <c r="H36" s="9" t="s">
        <v>14</v>
      </c>
      <c r="I36" s="8">
        <v>127</v>
      </c>
      <c r="J36" s="8">
        <v>137</v>
      </c>
      <c r="K36" s="8">
        <v>134.5</v>
      </c>
      <c r="L36" s="10">
        <f t="shared" si="0"/>
        <v>398.5</v>
      </c>
      <c r="M36" s="25">
        <f t="shared" si="1"/>
        <v>132.83333333333334</v>
      </c>
      <c r="O36" s="9" t="s">
        <v>14</v>
      </c>
      <c r="P36" s="8">
        <v>165</v>
      </c>
      <c r="Q36" s="8">
        <v>164.8</v>
      </c>
      <c r="R36" s="8">
        <v>160.30000000000001</v>
      </c>
      <c r="S36" s="10">
        <f t="shared" si="2"/>
        <v>490.1</v>
      </c>
      <c r="T36" s="25">
        <f t="shared" si="3"/>
        <v>163.36666666666667</v>
      </c>
      <c r="V36" s="9" t="s">
        <v>14</v>
      </c>
      <c r="W36" s="8">
        <v>167.3</v>
      </c>
      <c r="X36" s="8">
        <v>171.4</v>
      </c>
      <c r="Y36" s="8">
        <v>171.4</v>
      </c>
      <c r="Z36" s="10">
        <f t="shared" si="4"/>
        <v>510.1</v>
      </c>
      <c r="AA36" s="25">
        <f t="shared" si="5"/>
        <v>170.03333333333333</v>
      </c>
    </row>
    <row r="37" spans="1:27">
      <c r="A37" s="9" t="s">
        <v>14</v>
      </c>
      <c r="B37" s="8">
        <v>75.2</v>
      </c>
      <c r="C37" s="8">
        <v>79</v>
      </c>
      <c r="D37" s="8">
        <v>78</v>
      </c>
      <c r="E37" s="10">
        <f t="shared" si="6"/>
        <v>232.2</v>
      </c>
      <c r="F37" s="25">
        <f t="shared" si="7"/>
        <v>77.399999999999991</v>
      </c>
      <c r="H37" s="9" t="s">
        <v>3</v>
      </c>
      <c r="I37" s="10">
        <f>SUM(I27:I36)</f>
        <v>1789.9</v>
      </c>
      <c r="J37" s="10">
        <f>SUM(J27:J36)</f>
        <v>1774.2</v>
      </c>
      <c r="K37" s="10">
        <f>SUM(K27:K36)</f>
        <v>1790.2</v>
      </c>
      <c r="L37" s="10">
        <f t="shared" si="0"/>
        <v>5354.3</v>
      </c>
      <c r="M37" s="12">
        <f>L37/30</f>
        <v>178.47666666666666</v>
      </c>
      <c r="O37" s="9" t="s">
        <v>3</v>
      </c>
      <c r="P37" s="10">
        <f>SUM(P27:P36)</f>
        <v>2191</v>
      </c>
      <c r="Q37" s="10">
        <f>SUM(Q27:Q36)</f>
        <v>2154</v>
      </c>
      <c r="R37" s="10">
        <f>SUM(R27:R36)</f>
        <v>2112.3000000000002</v>
      </c>
      <c r="S37" s="10">
        <f t="shared" si="2"/>
        <v>6457.3</v>
      </c>
      <c r="T37" s="12">
        <f>S37/30</f>
        <v>215.24333333333334</v>
      </c>
      <c r="V37" s="9" t="s">
        <v>3</v>
      </c>
      <c r="W37" s="10">
        <f>SUM(W27:W36)</f>
        <v>2396.2000000000003</v>
      </c>
      <c r="X37" s="10">
        <f>SUM(X27:X36)</f>
        <v>2325.8000000000002</v>
      </c>
      <c r="Y37" s="10">
        <f>SUM(Y27:Y36)</f>
        <v>2338.7000000000003</v>
      </c>
      <c r="Z37" s="10">
        <f t="shared" si="4"/>
        <v>7060.7000000000007</v>
      </c>
      <c r="AA37" s="12">
        <f>Z37/30</f>
        <v>235.35666666666668</v>
      </c>
    </row>
    <row r="38" spans="1:27">
      <c r="A38" s="9" t="s">
        <v>3</v>
      </c>
      <c r="B38" s="10">
        <f>SUM(B28:B37)</f>
        <v>1047.0999999999999</v>
      </c>
      <c r="C38" s="10">
        <f>SUM(C28:C37)</f>
        <v>1113.7</v>
      </c>
      <c r="D38" s="10">
        <f>SUM(D28:D37)</f>
        <v>1152.8000000000002</v>
      </c>
      <c r="E38" s="10">
        <f t="shared" si="6"/>
        <v>3313.6000000000004</v>
      </c>
      <c r="F38" s="12">
        <f>E38/30</f>
        <v>110.45333333333335</v>
      </c>
      <c r="H38" s="9"/>
      <c r="I38" s="9" t="s">
        <v>15</v>
      </c>
      <c r="J38" s="9">
        <f>L37*L37/30</f>
        <v>955617.61633333343</v>
      </c>
      <c r="K38" s="9" t="s">
        <v>16</v>
      </c>
      <c r="L38" s="10">
        <f>SUMSQ(I27:K36)-J38</f>
        <v>10128.413666666718</v>
      </c>
      <c r="M38" s="11"/>
      <c r="O38" s="9"/>
      <c r="P38" s="9" t="s">
        <v>15</v>
      </c>
      <c r="Q38" s="9">
        <f>S37*S37/30</f>
        <v>1389890.7763333332</v>
      </c>
      <c r="R38" s="9" t="s">
        <v>16</v>
      </c>
      <c r="S38" s="10">
        <f>SUMSQ(P27:R36)-Q38</f>
        <v>16508.353666666895</v>
      </c>
      <c r="T38" s="11"/>
      <c r="V38" s="9"/>
      <c r="W38" s="9" t="s">
        <v>15</v>
      </c>
      <c r="X38" s="9">
        <f>Z37*Z37/30</f>
        <v>1661782.8163333337</v>
      </c>
      <c r="Y38" s="9" t="s">
        <v>16</v>
      </c>
      <c r="Z38" s="10">
        <f>SUMSQ(W27:Y36)-X38</f>
        <v>20646.033666666597</v>
      </c>
      <c r="AA38" s="11"/>
    </row>
    <row r="39" spans="1:27">
      <c r="A39" s="9"/>
      <c r="B39" s="9" t="s">
        <v>15</v>
      </c>
      <c r="C39" s="9">
        <f>E38*E38/30</f>
        <v>365998.16533333343</v>
      </c>
      <c r="D39" s="9" t="s">
        <v>16</v>
      </c>
      <c r="E39" s="10">
        <f>SUMSQ(B28:D37)-C39</f>
        <v>8153.4746666665887</v>
      </c>
      <c r="F39" s="11"/>
      <c r="H39" s="9"/>
      <c r="I39" s="9"/>
      <c r="J39" s="9" t="s">
        <v>17</v>
      </c>
      <c r="K39" s="9"/>
      <c r="L39" s="9"/>
      <c r="M39" s="9"/>
      <c r="O39" s="9"/>
      <c r="P39" s="9"/>
      <c r="Q39" s="9" t="s">
        <v>17</v>
      </c>
      <c r="R39" s="9"/>
      <c r="S39" s="9"/>
      <c r="T39" s="9"/>
      <c r="V39" s="9"/>
      <c r="W39" s="9"/>
      <c r="X39" s="9" t="s">
        <v>17</v>
      </c>
      <c r="Y39" s="9"/>
      <c r="Z39" s="9"/>
      <c r="AA39" s="9"/>
    </row>
    <row r="40" spans="1:27">
      <c r="A40" s="9"/>
      <c r="B40" s="9"/>
      <c r="C40" s="9" t="s">
        <v>17</v>
      </c>
      <c r="D40" s="9"/>
      <c r="E40" s="9"/>
      <c r="F40" s="9"/>
      <c r="H40" s="9" t="s">
        <v>18</v>
      </c>
      <c r="I40" s="9" t="s">
        <v>19</v>
      </c>
      <c r="J40" s="9" t="s">
        <v>20</v>
      </c>
      <c r="K40" s="9" t="s">
        <v>21</v>
      </c>
      <c r="L40" s="9" t="s">
        <v>22</v>
      </c>
      <c r="M40" s="9"/>
      <c r="O40" s="9" t="s">
        <v>18</v>
      </c>
      <c r="P40" s="9" t="s">
        <v>19</v>
      </c>
      <c r="Q40" s="9" t="s">
        <v>20</v>
      </c>
      <c r="R40" s="9" t="s">
        <v>21</v>
      </c>
      <c r="S40" s="9" t="s">
        <v>22</v>
      </c>
      <c r="T40" s="9"/>
      <c r="V40" s="9" t="s">
        <v>18</v>
      </c>
      <c r="W40" s="9" t="s">
        <v>19</v>
      </c>
      <c r="X40" s="9" t="s">
        <v>20</v>
      </c>
      <c r="Y40" s="9" t="s">
        <v>21</v>
      </c>
      <c r="Z40" s="9" t="s">
        <v>22</v>
      </c>
      <c r="AA40" s="9"/>
    </row>
    <row r="41" spans="1:27">
      <c r="A41" s="9" t="s">
        <v>18</v>
      </c>
      <c r="B41" s="9" t="s">
        <v>19</v>
      </c>
      <c r="C41" s="9" t="s">
        <v>20</v>
      </c>
      <c r="D41" s="9" t="s">
        <v>21</v>
      </c>
      <c r="E41" s="9" t="s">
        <v>22</v>
      </c>
      <c r="F41" s="9"/>
      <c r="H41" s="9" t="s">
        <v>23</v>
      </c>
      <c r="I41" s="9">
        <v>2</v>
      </c>
      <c r="J41" s="9">
        <f>SUMSQ(I37:K37)/10-J38</f>
        <v>16.752666666754521</v>
      </c>
      <c r="K41" s="9">
        <f>J41/I41</f>
        <v>8.3763333333772607</v>
      </c>
      <c r="L41" s="9">
        <f>K41/K43</f>
        <v>0.10447581928626272</v>
      </c>
      <c r="M41" s="13" t="str">
        <f>IF(L41&gt;3.55,"s","ns")</f>
        <v>ns</v>
      </c>
      <c r="O41" s="9" t="s">
        <v>23</v>
      </c>
      <c r="P41" s="9">
        <v>2</v>
      </c>
      <c r="Q41" s="9">
        <f>SUMSQ(P37:R37)/10-Q38</f>
        <v>310.0526666669175</v>
      </c>
      <c r="R41" s="9">
        <f>Q41/P41</f>
        <v>155.02633333345875</v>
      </c>
      <c r="S41" s="9">
        <f>R41/R43</f>
        <v>0.63665351443830087</v>
      </c>
      <c r="T41" s="13" t="str">
        <f>IF(S41&gt;3.55,"s","ns")</f>
        <v>ns</v>
      </c>
      <c r="V41" s="9" t="s">
        <v>23</v>
      </c>
      <c r="W41" s="9">
        <v>2</v>
      </c>
      <c r="X41" s="9">
        <f>SUMSQ(W37:Y37)/10-X38</f>
        <v>280.96066666650586</v>
      </c>
      <c r="Y41" s="9">
        <f>X41/W41</f>
        <v>140.48033333325293</v>
      </c>
      <c r="Z41" s="9">
        <f>Y41/Y43</f>
        <v>1.2222731372578497</v>
      </c>
      <c r="AA41" s="13" t="str">
        <f>IF(Z41&gt;3.55,"s","ns")</f>
        <v>ns</v>
      </c>
    </row>
    <row r="42" spans="1:27">
      <c r="A42" s="9" t="s">
        <v>23</v>
      </c>
      <c r="B42" s="9">
        <v>2</v>
      </c>
      <c r="C42" s="9">
        <f>SUMSQ(B38:D38)/10-C39</f>
        <v>571.22866666660411</v>
      </c>
      <c r="D42" s="9">
        <f>C42/B42</f>
        <v>285.61433333330206</v>
      </c>
      <c r="E42" s="9">
        <f>D42/D44</f>
        <v>7.1909815115093849</v>
      </c>
      <c r="F42" s="13" t="str">
        <f>IF(E42&gt;3.55,"s","ns")</f>
        <v>s</v>
      </c>
      <c r="H42" s="9" t="s">
        <v>24</v>
      </c>
      <c r="I42" s="9">
        <v>9</v>
      </c>
      <c r="J42" s="9">
        <f>SUMSQ(L27:L36)/3-J38</f>
        <v>8668.5136666665785</v>
      </c>
      <c r="K42" s="9">
        <f>J42/I42</f>
        <v>963.16818518517539</v>
      </c>
      <c r="L42" s="9">
        <f>K42/K43</f>
        <v>12.013345368755974</v>
      </c>
      <c r="M42" s="13" t="str">
        <f>IF(L42&gt;2.47,"s","ns")</f>
        <v>s</v>
      </c>
      <c r="O42" s="9" t="s">
        <v>24</v>
      </c>
      <c r="P42" s="9">
        <v>9</v>
      </c>
      <c r="Q42" s="9">
        <f>SUMSQ(S27:S36)/3-Q38</f>
        <v>11815.267000000458</v>
      </c>
      <c r="R42" s="9">
        <f>Q42/P42</f>
        <v>1312.8074444444953</v>
      </c>
      <c r="S42" s="9">
        <f>R42/R43</f>
        <v>5.391364520558934</v>
      </c>
      <c r="T42" s="13" t="str">
        <f>IF(S42&gt;2.47,"s","ns")</f>
        <v>s</v>
      </c>
      <c r="V42" s="9" t="s">
        <v>24</v>
      </c>
      <c r="W42" s="9">
        <v>9</v>
      </c>
      <c r="X42" s="9">
        <f>SUMSQ(Z27:Z36)/3-X38</f>
        <v>18296.266999999527</v>
      </c>
      <c r="Y42" s="9">
        <f>X42/W42</f>
        <v>2032.918555555503</v>
      </c>
      <c r="Z42" s="9">
        <f>Y42/Y43</f>
        <v>17.68775515925083</v>
      </c>
      <c r="AA42" s="13" t="str">
        <f>IF(Z42&gt;2.47,"s","ns")</f>
        <v>s</v>
      </c>
    </row>
    <row r="43" spans="1:27">
      <c r="A43" s="9" t="s">
        <v>24</v>
      </c>
      <c r="B43" s="9">
        <v>9</v>
      </c>
      <c r="C43" s="9">
        <f>SUMSQ(E28:E37)/3-C39</f>
        <v>6867.3146666665561</v>
      </c>
      <c r="D43" s="9">
        <f>C43/B43</f>
        <v>763.03496296295066</v>
      </c>
      <c r="E43" s="9">
        <f>D43/D44</f>
        <v>19.211116778578202</v>
      </c>
      <c r="F43" s="13" t="str">
        <f>IF(E43&gt;2.47,"s","ns")</f>
        <v>s</v>
      </c>
      <c r="H43" s="9" t="s">
        <v>25</v>
      </c>
      <c r="I43" s="9">
        <v>18</v>
      </c>
      <c r="J43" s="9">
        <f>L38-J41-J42</f>
        <v>1443.1473333333852</v>
      </c>
      <c r="K43" s="10">
        <f>J43/I43</f>
        <v>80.174851851854726</v>
      </c>
      <c r="L43" s="9"/>
      <c r="M43" s="9"/>
      <c r="O43" s="9" t="s">
        <v>25</v>
      </c>
      <c r="P43" s="9">
        <v>18</v>
      </c>
      <c r="Q43" s="9">
        <f>S38-Q41-Q42</f>
        <v>4383.0339999995194</v>
      </c>
      <c r="R43" s="10">
        <f>Q43/P43</f>
        <v>243.5018888888622</v>
      </c>
      <c r="S43" s="9"/>
      <c r="T43" s="9"/>
      <c r="V43" s="9" t="s">
        <v>25</v>
      </c>
      <c r="W43" s="9">
        <v>18</v>
      </c>
      <c r="X43" s="9">
        <f>Z38-X41-X42</f>
        <v>2068.8060000005644</v>
      </c>
      <c r="Y43" s="10">
        <f>X43/W43</f>
        <v>114.93366666669802</v>
      </c>
      <c r="Z43" s="9"/>
      <c r="AA43" s="9"/>
    </row>
    <row r="44" spans="1:27">
      <c r="A44" s="9" t="s">
        <v>25</v>
      </c>
      <c r="B44" s="9">
        <v>18</v>
      </c>
      <c r="C44" s="9">
        <f>E39-C42-C43</f>
        <v>714.93133333342848</v>
      </c>
      <c r="D44" s="10">
        <f>C44/B44</f>
        <v>39.718407407412691</v>
      </c>
      <c r="E44" s="9"/>
      <c r="F44" s="9"/>
      <c r="H44" s="9"/>
      <c r="I44" s="9"/>
      <c r="J44" s="9"/>
      <c r="K44" s="9"/>
      <c r="L44" s="9"/>
      <c r="M44" s="9"/>
      <c r="O44" s="9"/>
      <c r="P44" s="9"/>
      <c r="Q44" s="9"/>
      <c r="R44" s="9"/>
      <c r="S44" s="9"/>
      <c r="T44" s="9"/>
      <c r="V44" s="9"/>
      <c r="W44" s="9"/>
      <c r="X44" s="9"/>
      <c r="Y44" s="9"/>
      <c r="Z44" s="9"/>
      <c r="AA44" s="9"/>
    </row>
    <row r="45" spans="1:27">
      <c r="A45" s="9"/>
      <c r="B45" s="9"/>
      <c r="C45" s="9"/>
      <c r="D45" s="9"/>
      <c r="E45" s="9"/>
      <c r="F45" s="9"/>
      <c r="H45" s="9"/>
      <c r="I45" s="9" t="s">
        <v>26</v>
      </c>
      <c r="J45" s="11">
        <f>(K43/3)^0.5</f>
        <v>5.169618033983256</v>
      </c>
      <c r="K45" s="9"/>
      <c r="L45" s="9"/>
      <c r="M45" s="9"/>
      <c r="O45" s="9"/>
      <c r="P45" s="9" t="s">
        <v>26</v>
      </c>
      <c r="Q45" s="11">
        <f>(R43/3)^0.5</f>
        <v>9.0092894445837075</v>
      </c>
      <c r="R45" s="9"/>
      <c r="S45" s="9"/>
      <c r="T45" s="9"/>
      <c r="V45" s="9"/>
      <c r="W45" s="9" t="s">
        <v>26</v>
      </c>
      <c r="X45" s="11">
        <f>(Y43/3)^0.5</f>
        <v>6.1896059827934664</v>
      </c>
      <c r="Y45" s="9"/>
      <c r="Z45" s="9"/>
      <c r="AA45" s="9"/>
    </row>
    <row r="46" spans="1:27">
      <c r="A46" s="9"/>
      <c r="B46" s="9" t="s">
        <v>26</v>
      </c>
      <c r="C46" s="11">
        <f>(D44/3)^0.5</f>
        <v>3.638608131663017</v>
      </c>
      <c r="D46" s="9"/>
      <c r="E46" s="9"/>
      <c r="F46" s="9"/>
      <c r="H46" s="9"/>
      <c r="I46" s="9" t="s">
        <v>27</v>
      </c>
      <c r="J46" s="11">
        <f>J45*1.414*2.101</f>
        <v>15.357973630009932</v>
      </c>
      <c r="K46" s="9"/>
      <c r="L46" s="9"/>
      <c r="M46" s="9"/>
      <c r="O46" s="9"/>
      <c r="P46" s="9" t="s">
        <v>27</v>
      </c>
      <c r="Q46" s="11">
        <f>Q45*1.414*2.101</f>
        <v>26.7649232120215</v>
      </c>
      <c r="R46" s="9"/>
      <c r="S46" s="9"/>
      <c r="T46" s="9"/>
      <c r="V46" s="9"/>
      <c r="W46" s="9" t="s">
        <v>27</v>
      </c>
      <c r="X46" s="11">
        <f>X45*1.414*2.101</f>
        <v>18.388168108166589</v>
      </c>
      <c r="Y46" s="9"/>
      <c r="Z46" s="9"/>
      <c r="AA46" s="9"/>
    </row>
    <row r="47" spans="1:27">
      <c r="A47" s="9"/>
      <c r="B47" s="9" t="s">
        <v>27</v>
      </c>
      <c r="C47" s="11">
        <f>C46*1.414*2.101</f>
        <v>10.809627978058334</v>
      </c>
      <c r="D47" s="9"/>
      <c r="E47" s="9"/>
      <c r="F47" s="9"/>
      <c r="H47" s="9"/>
      <c r="I47" s="9" t="s">
        <v>28</v>
      </c>
      <c r="J47" s="11">
        <f>J45*1.414*2.878</f>
        <v>21.037719232350589</v>
      </c>
      <c r="K47" s="9"/>
      <c r="L47" s="9"/>
      <c r="M47" s="9"/>
      <c r="O47" s="9"/>
      <c r="P47" s="9" t="s">
        <v>28</v>
      </c>
      <c r="Q47" s="11">
        <f>Q45*1.414*2.878</f>
        <v>36.663231320417836</v>
      </c>
      <c r="R47" s="9"/>
      <c r="S47" s="9"/>
      <c r="T47" s="9"/>
      <c r="V47" s="9"/>
      <c r="W47" s="9" t="s">
        <v>28</v>
      </c>
      <c r="X47" s="11">
        <f>X45*1.414*2.878</f>
        <v>25.188552030130147</v>
      </c>
      <c r="Y47" s="9"/>
      <c r="Z47" s="9"/>
      <c r="AA47" s="9"/>
    </row>
    <row r="48" spans="1:27">
      <c r="A48" s="9"/>
      <c r="B48" s="9" t="s">
        <v>28</v>
      </c>
      <c r="C48" s="11">
        <f>C46*1.414*2.878</f>
        <v>14.807286682937596</v>
      </c>
      <c r="D48" s="9"/>
      <c r="E48" s="9"/>
      <c r="F48" s="9"/>
      <c r="H48" s="9"/>
      <c r="I48" s="9" t="s">
        <v>29</v>
      </c>
      <c r="J48" s="14">
        <f>K43^0.5/M37*100</f>
        <v>5.0169253257662056</v>
      </c>
      <c r="K48" s="9"/>
      <c r="L48" s="9"/>
      <c r="M48" s="9"/>
      <c r="O48" s="9"/>
      <c r="P48" s="9" t="s">
        <v>29</v>
      </c>
      <c r="Q48" s="14">
        <f>R43^0.5/T37*100</f>
        <v>7.2497237505364343</v>
      </c>
      <c r="R48" s="9"/>
      <c r="S48" s="9"/>
      <c r="T48" s="9"/>
      <c r="V48" s="9"/>
      <c r="W48" s="9" t="s">
        <v>29</v>
      </c>
      <c r="X48" s="14">
        <f>Y43^0.5/AA37*100</f>
        <v>4.5550917222218379</v>
      </c>
      <c r="Y48" s="9"/>
      <c r="Z48" s="9"/>
      <c r="AA48" s="9"/>
    </row>
    <row r="49" spans="1:27">
      <c r="A49" s="9"/>
      <c r="B49" s="9" t="s">
        <v>29</v>
      </c>
      <c r="C49" s="14">
        <f>D44^0.5/F38*100</f>
        <v>5.7058071157112611</v>
      </c>
      <c r="D49" s="9"/>
      <c r="E49" s="9"/>
      <c r="F49" s="9"/>
    </row>
    <row r="53" spans="1:27">
      <c r="B53" t="s">
        <v>35</v>
      </c>
    </row>
    <row r="54" spans="1:27">
      <c r="C54" t="s">
        <v>33</v>
      </c>
      <c r="J54" t="s">
        <v>30</v>
      </c>
      <c r="Q54" t="s">
        <v>31</v>
      </c>
      <c r="X54" t="s">
        <v>32</v>
      </c>
    </row>
    <row r="56" spans="1:27">
      <c r="A56" s="9"/>
      <c r="B56" s="9" t="s">
        <v>0</v>
      </c>
      <c r="C56" s="9" t="s">
        <v>1</v>
      </c>
      <c r="D56" s="9" t="s">
        <v>2</v>
      </c>
      <c r="E56" s="9" t="s">
        <v>3</v>
      </c>
      <c r="F56" s="9" t="s">
        <v>4</v>
      </c>
      <c r="H56" s="9"/>
      <c r="I56" s="9" t="s">
        <v>0</v>
      </c>
      <c r="J56" s="9" t="s">
        <v>1</v>
      </c>
      <c r="K56" s="9" t="s">
        <v>2</v>
      </c>
      <c r="L56" s="9" t="s">
        <v>3</v>
      </c>
      <c r="M56" s="9" t="s">
        <v>4</v>
      </c>
      <c r="O56" s="9"/>
      <c r="P56" s="9" t="s">
        <v>0</v>
      </c>
      <c r="Q56" s="9" t="s">
        <v>1</v>
      </c>
      <c r="R56" s="9" t="s">
        <v>2</v>
      </c>
      <c r="S56" s="9" t="s">
        <v>3</v>
      </c>
      <c r="T56" s="9" t="s">
        <v>4</v>
      </c>
      <c r="V56" s="9"/>
      <c r="W56" s="9" t="s">
        <v>0</v>
      </c>
      <c r="X56" s="9" t="s">
        <v>1</v>
      </c>
      <c r="Y56" s="9" t="s">
        <v>2</v>
      </c>
      <c r="Z56" s="9" t="s">
        <v>3</v>
      </c>
      <c r="AA56" s="9" t="s">
        <v>4</v>
      </c>
    </row>
    <row r="57" spans="1:27">
      <c r="A57" s="9" t="s">
        <v>5</v>
      </c>
      <c r="B57" s="15">
        <v>19.3</v>
      </c>
      <c r="C57" s="15">
        <v>19.100000000000001</v>
      </c>
      <c r="D57" s="15">
        <v>18.399999999999999</v>
      </c>
      <c r="E57" s="10">
        <f>SUM(B57:D57)</f>
        <v>56.800000000000004</v>
      </c>
      <c r="F57" s="25">
        <f>E57/3</f>
        <v>18.933333333333334</v>
      </c>
      <c r="H57" s="9" t="s">
        <v>5</v>
      </c>
      <c r="I57" s="15">
        <v>29</v>
      </c>
      <c r="J57" s="15">
        <v>32.5</v>
      </c>
      <c r="K57" s="15">
        <v>34.4</v>
      </c>
      <c r="L57" s="10">
        <f>SUM(I57:K57)</f>
        <v>95.9</v>
      </c>
      <c r="M57" s="25">
        <f>L57/3</f>
        <v>31.966666666666669</v>
      </c>
      <c r="O57" s="9" t="s">
        <v>5</v>
      </c>
      <c r="P57" s="8">
        <v>39.4</v>
      </c>
      <c r="Q57" s="8">
        <v>42.6</v>
      </c>
      <c r="R57" s="8">
        <v>44.1</v>
      </c>
      <c r="S57" s="10">
        <f>SUM(P57:R57)</f>
        <v>126.1</v>
      </c>
      <c r="T57" s="25">
        <f>S57/3</f>
        <v>42.033333333333331</v>
      </c>
      <c r="V57" s="9" t="s">
        <v>5</v>
      </c>
      <c r="W57" s="8">
        <v>49.1</v>
      </c>
      <c r="X57" s="8">
        <v>52.1</v>
      </c>
      <c r="Y57" s="8">
        <v>54.5</v>
      </c>
      <c r="Z57" s="10">
        <f>SUM(W57:Y57)</f>
        <v>155.69999999999999</v>
      </c>
      <c r="AA57" s="25">
        <f>Z57/3</f>
        <v>51.9</v>
      </c>
    </row>
    <row r="58" spans="1:27">
      <c r="A58" s="9" t="s">
        <v>6</v>
      </c>
      <c r="B58" s="15">
        <v>19</v>
      </c>
      <c r="C58" s="15">
        <v>22.2</v>
      </c>
      <c r="D58" s="15">
        <v>23</v>
      </c>
      <c r="E58" s="10">
        <f t="shared" ref="E58:E67" si="8">SUM(B58:D58)</f>
        <v>64.2</v>
      </c>
      <c r="F58" s="25">
        <f t="shared" ref="F58:F66" si="9">E58/3</f>
        <v>21.400000000000002</v>
      </c>
      <c r="H58" s="9" t="s">
        <v>6</v>
      </c>
      <c r="I58" s="15">
        <v>37.299999999999997</v>
      </c>
      <c r="J58" s="15">
        <v>36.799999999999997</v>
      </c>
      <c r="K58" s="15">
        <v>39.200000000000003</v>
      </c>
      <c r="L58" s="10">
        <f t="shared" ref="L58:L67" si="10">SUM(I58:K58)</f>
        <v>113.3</v>
      </c>
      <c r="M58" s="25">
        <f t="shared" ref="M58:M66" si="11">L58/3</f>
        <v>37.766666666666666</v>
      </c>
      <c r="O58" s="9" t="s">
        <v>6</v>
      </c>
      <c r="P58" s="8">
        <v>45.5</v>
      </c>
      <c r="Q58" s="8">
        <v>47</v>
      </c>
      <c r="R58" s="8">
        <v>49.1</v>
      </c>
      <c r="S58" s="10">
        <f t="shared" ref="S58:S67" si="12">SUM(P58:R58)</f>
        <v>141.6</v>
      </c>
      <c r="T58" s="25">
        <f t="shared" ref="T58:T66" si="13">S58/3</f>
        <v>47.199999999999996</v>
      </c>
      <c r="V58" s="9" t="s">
        <v>6</v>
      </c>
      <c r="W58" s="8">
        <v>53.3</v>
      </c>
      <c r="X58" s="8">
        <v>55.7</v>
      </c>
      <c r="Y58" s="8">
        <v>57.8</v>
      </c>
      <c r="Z58" s="10">
        <f t="shared" ref="Z58:Z67" si="14">SUM(W58:Y58)</f>
        <v>166.8</v>
      </c>
      <c r="AA58" s="25">
        <f t="shared" ref="AA58:AA66" si="15">Z58/3</f>
        <v>55.6</v>
      </c>
    </row>
    <row r="59" spans="1:27">
      <c r="A59" s="9" t="s">
        <v>7</v>
      </c>
      <c r="B59" s="15">
        <v>19.8</v>
      </c>
      <c r="C59" s="15">
        <v>22</v>
      </c>
      <c r="D59" s="15">
        <v>19.3</v>
      </c>
      <c r="E59" s="10">
        <f t="shared" si="8"/>
        <v>61.099999999999994</v>
      </c>
      <c r="F59" s="25">
        <f t="shared" si="9"/>
        <v>20.366666666666664</v>
      </c>
      <c r="H59" s="9" t="s">
        <v>7</v>
      </c>
      <c r="I59" s="15">
        <v>35.1</v>
      </c>
      <c r="J59" s="15">
        <v>39.200000000000003</v>
      </c>
      <c r="K59" s="15">
        <v>34.6</v>
      </c>
      <c r="L59" s="10">
        <f t="shared" si="10"/>
        <v>108.9</v>
      </c>
      <c r="M59" s="25">
        <f t="shared" si="11"/>
        <v>36.300000000000004</v>
      </c>
      <c r="O59" s="9" t="s">
        <v>7</v>
      </c>
      <c r="P59" s="8">
        <v>46.2</v>
      </c>
      <c r="Q59" s="8">
        <v>48.2</v>
      </c>
      <c r="R59" s="8">
        <v>44.3</v>
      </c>
      <c r="S59" s="10">
        <f t="shared" si="12"/>
        <v>138.69999999999999</v>
      </c>
      <c r="T59" s="25">
        <f t="shared" si="13"/>
        <v>46.233333333333327</v>
      </c>
      <c r="V59" s="9" t="s">
        <v>7</v>
      </c>
      <c r="W59" s="8">
        <v>55.7</v>
      </c>
      <c r="X59" s="8">
        <v>56.8</v>
      </c>
      <c r="Y59" s="8">
        <v>53.2</v>
      </c>
      <c r="Z59" s="10">
        <f t="shared" si="14"/>
        <v>165.7</v>
      </c>
      <c r="AA59" s="25">
        <f t="shared" si="15"/>
        <v>55.233333333333327</v>
      </c>
    </row>
    <row r="60" spans="1:27">
      <c r="A60" s="9" t="s">
        <v>8</v>
      </c>
      <c r="B60" s="15">
        <v>18.8</v>
      </c>
      <c r="C60" s="15">
        <v>23</v>
      </c>
      <c r="D60" s="15">
        <v>20.8</v>
      </c>
      <c r="E60" s="10">
        <f t="shared" si="8"/>
        <v>62.599999999999994</v>
      </c>
      <c r="F60" s="25">
        <f t="shared" si="9"/>
        <v>20.866666666666664</v>
      </c>
      <c r="H60" s="9" t="s">
        <v>8</v>
      </c>
      <c r="I60" s="15">
        <v>34.9</v>
      </c>
      <c r="J60" s="15">
        <v>41</v>
      </c>
      <c r="K60" s="15">
        <v>37.299999999999997</v>
      </c>
      <c r="L60" s="10">
        <f t="shared" si="10"/>
        <v>113.2</v>
      </c>
      <c r="M60" s="25">
        <f t="shared" si="11"/>
        <v>37.733333333333334</v>
      </c>
      <c r="O60" s="9" t="s">
        <v>8</v>
      </c>
      <c r="P60" s="8">
        <v>43.7</v>
      </c>
      <c r="Q60" s="8">
        <v>45.2</v>
      </c>
      <c r="R60" s="8">
        <v>48</v>
      </c>
      <c r="S60" s="10">
        <f t="shared" si="12"/>
        <v>136.9</v>
      </c>
      <c r="T60" s="25">
        <f t="shared" si="13"/>
        <v>45.633333333333333</v>
      </c>
      <c r="V60" s="9" t="s">
        <v>8</v>
      </c>
      <c r="W60" s="8">
        <v>52.9</v>
      </c>
      <c r="X60" s="8">
        <v>53.2</v>
      </c>
      <c r="Y60" s="8">
        <v>57.4</v>
      </c>
      <c r="Z60" s="10">
        <f t="shared" si="14"/>
        <v>163.5</v>
      </c>
      <c r="AA60" s="25">
        <f t="shared" si="15"/>
        <v>54.5</v>
      </c>
    </row>
    <row r="61" spans="1:27">
      <c r="A61" s="9" t="s">
        <v>9</v>
      </c>
      <c r="B61" s="15">
        <v>19.5</v>
      </c>
      <c r="C61" s="15">
        <v>24</v>
      </c>
      <c r="D61" s="15">
        <v>20.8</v>
      </c>
      <c r="E61" s="10">
        <f t="shared" si="8"/>
        <v>64.3</v>
      </c>
      <c r="F61" s="25">
        <f t="shared" si="9"/>
        <v>21.433333333333334</v>
      </c>
      <c r="H61" s="9" t="s">
        <v>9</v>
      </c>
      <c r="I61" s="15">
        <v>36.200000000000003</v>
      </c>
      <c r="J61" s="15">
        <v>39</v>
      </c>
      <c r="K61" s="15">
        <v>38.9</v>
      </c>
      <c r="L61" s="10">
        <f t="shared" si="10"/>
        <v>114.1</v>
      </c>
      <c r="M61" s="25">
        <f t="shared" si="11"/>
        <v>38.033333333333331</v>
      </c>
      <c r="O61" s="9" t="s">
        <v>9</v>
      </c>
      <c r="P61" s="8">
        <v>47.1</v>
      </c>
      <c r="Q61" s="8">
        <v>51.3</v>
      </c>
      <c r="R61" s="8">
        <v>52</v>
      </c>
      <c r="S61" s="10">
        <f t="shared" si="12"/>
        <v>150.4</v>
      </c>
      <c r="T61" s="25">
        <f t="shared" si="13"/>
        <v>50.133333333333333</v>
      </c>
      <c r="V61" s="9" t="s">
        <v>9</v>
      </c>
      <c r="W61" s="8">
        <v>56.1</v>
      </c>
      <c r="X61" s="8">
        <v>56.3</v>
      </c>
      <c r="Y61" s="8">
        <v>58.3</v>
      </c>
      <c r="Z61" s="10">
        <f t="shared" si="14"/>
        <v>170.7</v>
      </c>
      <c r="AA61" s="25">
        <f t="shared" si="15"/>
        <v>56.9</v>
      </c>
    </row>
    <row r="62" spans="1:27">
      <c r="A62" s="9" t="s">
        <v>10</v>
      </c>
      <c r="B62" s="15">
        <v>19.600000000000001</v>
      </c>
      <c r="C62" s="15">
        <v>23</v>
      </c>
      <c r="D62" s="15">
        <v>22.9</v>
      </c>
      <c r="E62" s="10">
        <f t="shared" si="8"/>
        <v>65.5</v>
      </c>
      <c r="F62" s="25">
        <f t="shared" si="9"/>
        <v>21.833333333333332</v>
      </c>
      <c r="H62" s="9" t="s">
        <v>10</v>
      </c>
      <c r="I62" s="15">
        <v>37</v>
      </c>
      <c r="J62" s="15">
        <v>38</v>
      </c>
      <c r="K62" s="15">
        <v>41.2</v>
      </c>
      <c r="L62" s="10">
        <f t="shared" si="10"/>
        <v>116.2</v>
      </c>
      <c r="M62" s="25">
        <f t="shared" si="11"/>
        <v>38.733333333333334</v>
      </c>
      <c r="O62" s="9" t="s">
        <v>10</v>
      </c>
      <c r="P62" s="8">
        <v>48.8</v>
      </c>
      <c r="Q62" s="8">
        <v>47.7</v>
      </c>
      <c r="R62" s="8">
        <v>48.5</v>
      </c>
      <c r="S62" s="10">
        <f t="shared" si="12"/>
        <v>145</v>
      </c>
      <c r="T62" s="25">
        <f t="shared" si="13"/>
        <v>48.333333333333336</v>
      </c>
      <c r="V62" s="9" t="s">
        <v>10</v>
      </c>
      <c r="W62" s="8">
        <v>56.2</v>
      </c>
      <c r="X62" s="8">
        <v>57.3</v>
      </c>
      <c r="Y62" s="8">
        <v>57.5</v>
      </c>
      <c r="Z62" s="10">
        <f t="shared" si="14"/>
        <v>171</v>
      </c>
      <c r="AA62" s="25">
        <f t="shared" si="15"/>
        <v>57</v>
      </c>
    </row>
    <row r="63" spans="1:27">
      <c r="A63" s="9" t="s">
        <v>11</v>
      </c>
      <c r="B63" s="15">
        <v>23.1</v>
      </c>
      <c r="C63" s="15">
        <v>24</v>
      </c>
      <c r="D63" s="15">
        <v>24.3</v>
      </c>
      <c r="E63" s="10">
        <f t="shared" si="8"/>
        <v>71.400000000000006</v>
      </c>
      <c r="F63" s="25">
        <f t="shared" si="9"/>
        <v>23.8</v>
      </c>
      <c r="H63" s="9" t="s">
        <v>11</v>
      </c>
      <c r="I63" s="15">
        <v>41.2</v>
      </c>
      <c r="J63" s="15">
        <v>40.5</v>
      </c>
      <c r="K63" s="15">
        <v>43.3</v>
      </c>
      <c r="L63" s="10">
        <f t="shared" si="10"/>
        <v>125</v>
      </c>
      <c r="M63" s="25">
        <f t="shared" si="11"/>
        <v>41.666666666666664</v>
      </c>
      <c r="O63" s="9" t="s">
        <v>11</v>
      </c>
      <c r="P63" s="8">
        <v>51.3</v>
      </c>
      <c r="Q63" s="8">
        <v>52.1</v>
      </c>
      <c r="R63" s="8">
        <v>53.2</v>
      </c>
      <c r="S63" s="10">
        <f t="shared" si="12"/>
        <v>156.60000000000002</v>
      </c>
      <c r="T63" s="25">
        <f t="shared" si="13"/>
        <v>52.20000000000001</v>
      </c>
      <c r="V63" s="9" t="s">
        <v>11</v>
      </c>
      <c r="W63" s="8">
        <v>60.1</v>
      </c>
      <c r="X63" s="8">
        <v>61.5</v>
      </c>
      <c r="Y63" s="8">
        <v>62.6</v>
      </c>
      <c r="Z63" s="10">
        <f t="shared" si="14"/>
        <v>184.2</v>
      </c>
      <c r="AA63" s="25">
        <f t="shared" si="15"/>
        <v>61.4</v>
      </c>
    </row>
    <row r="64" spans="1:27">
      <c r="A64" s="9" t="s">
        <v>12</v>
      </c>
      <c r="B64" s="15">
        <v>22</v>
      </c>
      <c r="C64" s="15">
        <v>19.2</v>
      </c>
      <c r="D64" s="15">
        <v>18.3</v>
      </c>
      <c r="E64" s="10">
        <f t="shared" si="8"/>
        <v>59.5</v>
      </c>
      <c r="F64" s="25">
        <f t="shared" si="9"/>
        <v>19.833333333333332</v>
      </c>
      <c r="H64" s="9" t="s">
        <v>12</v>
      </c>
      <c r="I64" s="15">
        <v>37.200000000000003</v>
      </c>
      <c r="J64" s="15">
        <v>37.299999999999997</v>
      </c>
      <c r="K64" s="15">
        <v>36.200000000000003</v>
      </c>
      <c r="L64" s="10">
        <f t="shared" si="10"/>
        <v>110.7</v>
      </c>
      <c r="M64" s="25">
        <f t="shared" si="11"/>
        <v>36.9</v>
      </c>
      <c r="O64" s="9" t="s">
        <v>12</v>
      </c>
      <c r="P64" s="8">
        <v>50</v>
      </c>
      <c r="Q64" s="8">
        <v>51.1</v>
      </c>
      <c r="R64" s="8">
        <v>50.2</v>
      </c>
      <c r="S64" s="10">
        <f t="shared" si="12"/>
        <v>151.30000000000001</v>
      </c>
      <c r="T64" s="25">
        <f t="shared" si="13"/>
        <v>50.433333333333337</v>
      </c>
      <c r="V64" s="9" t="s">
        <v>12</v>
      </c>
      <c r="W64" s="8">
        <v>58.6</v>
      </c>
      <c r="X64" s="8">
        <v>58</v>
      </c>
      <c r="Y64" s="8">
        <v>55.8</v>
      </c>
      <c r="Z64" s="10">
        <f t="shared" si="14"/>
        <v>172.39999999999998</v>
      </c>
      <c r="AA64" s="25">
        <f t="shared" si="15"/>
        <v>57.466666666666661</v>
      </c>
    </row>
    <row r="65" spans="1:27">
      <c r="A65" s="9" t="s">
        <v>13</v>
      </c>
      <c r="B65" s="15">
        <v>20.399999999999999</v>
      </c>
      <c r="C65" s="15">
        <v>16.3</v>
      </c>
      <c r="D65" s="15">
        <v>18.399999999999999</v>
      </c>
      <c r="E65" s="10">
        <f t="shared" si="8"/>
        <v>55.1</v>
      </c>
      <c r="F65" s="25">
        <f t="shared" si="9"/>
        <v>18.366666666666667</v>
      </c>
      <c r="H65" s="9" t="s">
        <v>13</v>
      </c>
      <c r="I65" s="15">
        <v>30.4</v>
      </c>
      <c r="J65" s="15">
        <v>27.3</v>
      </c>
      <c r="K65" s="15">
        <v>29.4</v>
      </c>
      <c r="L65" s="10">
        <f t="shared" si="10"/>
        <v>87.1</v>
      </c>
      <c r="M65" s="25">
        <f t="shared" si="11"/>
        <v>29.033333333333331</v>
      </c>
      <c r="O65" s="9" t="s">
        <v>13</v>
      </c>
      <c r="P65" s="8">
        <v>37.4</v>
      </c>
      <c r="Q65" s="8">
        <v>36.200000000000003</v>
      </c>
      <c r="R65" s="8">
        <v>38.1</v>
      </c>
      <c r="S65" s="10">
        <f t="shared" si="12"/>
        <v>111.69999999999999</v>
      </c>
      <c r="T65" s="25">
        <f t="shared" si="13"/>
        <v>37.233333333333327</v>
      </c>
      <c r="V65" s="9" t="s">
        <v>13</v>
      </c>
      <c r="W65" s="8">
        <v>46.2</v>
      </c>
      <c r="X65" s="8">
        <v>43.1</v>
      </c>
      <c r="Y65" s="8">
        <v>44.2</v>
      </c>
      <c r="Z65" s="10">
        <f t="shared" si="14"/>
        <v>133.5</v>
      </c>
      <c r="AA65" s="25">
        <f t="shared" si="15"/>
        <v>44.5</v>
      </c>
    </row>
    <row r="66" spans="1:27">
      <c r="A66" s="9" t="s">
        <v>14</v>
      </c>
      <c r="B66" s="15">
        <v>11.5</v>
      </c>
      <c r="C66" s="15">
        <v>10.4</v>
      </c>
      <c r="D66" s="15">
        <v>10.9</v>
      </c>
      <c r="E66" s="10">
        <f t="shared" si="8"/>
        <v>32.799999999999997</v>
      </c>
      <c r="F66" s="25">
        <f t="shared" si="9"/>
        <v>10.933333333333332</v>
      </c>
      <c r="H66" s="9" t="s">
        <v>14</v>
      </c>
      <c r="I66" s="15">
        <v>21</v>
      </c>
      <c r="J66" s="15">
        <v>18.600000000000001</v>
      </c>
      <c r="K66" s="15">
        <v>19.399999999999999</v>
      </c>
      <c r="L66" s="10">
        <f t="shared" si="10"/>
        <v>59</v>
      </c>
      <c r="M66" s="25">
        <f t="shared" si="11"/>
        <v>19.666666666666668</v>
      </c>
      <c r="O66" s="9" t="s">
        <v>14</v>
      </c>
      <c r="P66" s="8">
        <v>23.4</v>
      </c>
      <c r="Q66" s="8">
        <v>20.100000000000001</v>
      </c>
      <c r="R66" s="8">
        <v>22.9</v>
      </c>
      <c r="S66" s="10">
        <f t="shared" si="12"/>
        <v>66.400000000000006</v>
      </c>
      <c r="T66" s="25">
        <f t="shared" si="13"/>
        <v>22.133333333333336</v>
      </c>
      <c r="V66" s="9" t="s">
        <v>14</v>
      </c>
      <c r="W66" s="8">
        <v>25.1</v>
      </c>
      <c r="X66" s="8">
        <v>23.6</v>
      </c>
      <c r="Y66" s="8">
        <v>23.9</v>
      </c>
      <c r="Z66" s="10">
        <f t="shared" si="14"/>
        <v>72.599999999999994</v>
      </c>
      <c r="AA66" s="25">
        <f t="shared" si="15"/>
        <v>24.2</v>
      </c>
    </row>
    <row r="67" spans="1:27">
      <c r="A67" s="9" t="s">
        <v>3</v>
      </c>
      <c r="B67" s="10">
        <f>SUM(B57:B66)</f>
        <v>193</v>
      </c>
      <c r="C67" s="10">
        <f>SUM(C57:C66)</f>
        <v>203.20000000000002</v>
      </c>
      <c r="D67" s="10">
        <f>SUM(D57:D66)</f>
        <v>197.10000000000002</v>
      </c>
      <c r="E67" s="10">
        <f t="shared" si="8"/>
        <v>593.30000000000007</v>
      </c>
      <c r="F67" s="12">
        <f>E67/30</f>
        <v>19.776666666666667</v>
      </c>
      <c r="H67" s="9" t="s">
        <v>3</v>
      </c>
      <c r="I67" s="10">
        <f>SUM(I57:I66)</f>
        <v>339.29999999999995</v>
      </c>
      <c r="J67" s="10">
        <f>SUM(J57:J66)</f>
        <v>350.20000000000005</v>
      </c>
      <c r="K67" s="10">
        <f>SUM(K57:K66)</f>
        <v>353.9</v>
      </c>
      <c r="L67" s="10">
        <f t="shared" si="10"/>
        <v>1043.4000000000001</v>
      </c>
      <c r="M67" s="12">
        <f>L67/30</f>
        <v>34.78</v>
      </c>
      <c r="O67" s="9" t="s">
        <v>3</v>
      </c>
      <c r="P67" s="10">
        <f>SUM(P57:P66)</f>
        <v>432.79999999999995</v>
      </c>
      <c r="Q67" s="10">
        <f>SUM(Q57:Q66)</f>
        <v>441.50000000000006</v>
      </c>
      <c r="R67" s="10">
        <f>SUM(R57:R66)</f>
        <v>450.4</v>
      </c>
      <c r="S67" s="10">
        <f t="shared" si="12"/>
        <v>1324.6999999999998</v>
      </c>
      <c r="T67" s="12">
        <f>S67/30</f>
        <v>44.156666666666659</v>
      </c>
      <c r="V67" s="9" t="s">
        <v>3</v>
      </c>
      <c r="W67" s="10">
        <f>SUM(W57:W66)</f>
        <v>513.30000000000007</v>
      </c>
      <c r="X67" s="10">
        <f>SUM(X57:X66)</f>
        <v>517.6</v>
      </c>
      <c r="Y67" s="10">
        <f>SUM(Y57:Y66)</f>
        <v>525.20000000000005</v>
      </c>
      <c r="Z67" s="10">
        <f t="shared" si="14"/>
        <v>1556.1000000000001</v>
      </c>
      <c r="AA67" s="12">
        <f>Z67/30</f>
        <v>51.870000000000005</v>
      </c>
    </row>
    <row r="68" spans="1:27">
      <c r="A68" s="9"/>
      <c r="B68" s="9" t="s">
        <v>15</v>
      </c>
      <c r="C68" s="9">
        <f>E67*E67/30</f>
        <v>11733.496333333336</v>
      </c>
      <c r="D68" s="9" t="s">
        <v>16</v>
      </c>
      <c r="E68" s="10">
        <f>SUMSQ(B57:D66)-C68</f>
        <v>382.53366666666261</v>
      </c>
      <c r="F68" s="11"/>
      <c r="H68" s="9"/>
      <c r="I68" s="9" t="s">
        <v>15</v>
      </c>
      <c r="J68" s="9">
        <f>L67*L67/30</f>
        <v>36289.452000000012</v>
      </c>
      <c r="K68" s="9" t="s">
        <v>16</v>
      </c>
      <c r="L68" s="10">
        <f>SUMSQ(I57:K66)-J68</f>
        <v>1179.80799999999</v>
      </c>
      <c r="M68" s="11"/>
      <c r="O68" s="9"/>
      <c r="P68" s="9" t="s">
        <v>15</v>
      </c>
      <c r="Q68" s="9">
        <f>S67*S67/30</f>
        <v>58494.336333333318</v>
      </c>
      <c r="R68" s="9" t="s">
        <v>16</v>
      </c>
      <c r="S68" s="10">
        <f>SUMSQ(P57:R66)-Q68</f>
        <v>2192.0136666666949</v>
      </c>
      <c r="T68" s="11"/>
      <c r="V68" s="9"/>
      <c r="W68" s="9" t="s">
        <v>15</v>
      </c>
      <c r="X68" s="9">
        <f>Z67*Z67/30</f>
        <v>80714.907000000021</v>
      </c>
      <c r="Y68" s="9" t="s">
        <v>16</v>
      </c>
      <c r="Z68" s="10">
        <f>SUMSQ(W57:Y66)-X68</f>
        <v>3139.4229999999952</v>
      </c>
      <c r="AA68" s="11"/>
    </row>
    <row r="69" spans="1:27">
      <c r="A69" s="9"/>
      <c r="B69" s="9"/>
      <c r="C69" s="9" t="s">
        <v>17</v>
      </c>
      <c r="D69" s="9"/>
      <c r="E69" s="9"/>
      <c r="F69" s="9"/>
      <c r="H69" s="9"/>
      <c r="I69" s="9"/>
      <c r="J69" s="9" t="s">
        <v>17</v>
      </c>
      <c r="K69" s="9"/>
      <c r="L69" s="9"/>
      <c r="M69" s="9"/>
      <c r="O69" s="9"/>
      <c r="P69" s="9"/>
      <c r="Q69" s="9" t="s">
        <v>17</v>
      </c>
      <c r="R69" s="9"/>
      <c r="S69" s="9"/>
      <c r="T69" s="9"/>
      <c r="V69" s="9"/>
      <c r="W69" s="9"/>
      <c r="X69" s="9" t="s">
        <v>17</v>
      </c>
      <c r="Y69" s="9"/>
      <c r="Z69" s="9"/>
      <c r="AA69" s="9"/>
    </row>
    <row r="70" spans="1:27">
      <c r="A70" s="9" t="s">
        <v>18</v>
      </c>
      <c r="B70" s="9" t="s">
        <v>19</v>
      </c>
      <c r="C70" s="9" t="s">
        <v>20</v>
      </c>
      <c r="D70" s="9" t="s">
        <v>21</v>
      </c>
      <c r="E70" s="9" t="s">
        <v>22</v>
      </c>
      <c r="F70" s="9"/>
      <c r="H70" s="9" t="s">
        <v>18</v>
      </c>
      <c r="I70" s="9" t="s">
        <v>19</v>
      </c>
      <c r="J70" s="9" t="s">
        <v>20</v>
      </c>
      <c r="K70" s="9" t="s">
        <v>21</v>
      </c>
      <c r="L70" s="9" t="s">
        <v>22</v>
      </c>
      <c r="M70" s="9"/>
      <c r="O70" s="9" t="s">
        <v>18</v>
      </c>
      <c r="P70" s="9" t="s">
        <v>19</v>
      </c>
      <c r="Q70" s="9" t="s">
        <v>20</v>
      </c>
      <c r="R70" s="9" t="s">
        <v>21</v>
      </c>
      <c r="S70" s="9" t="s">
        <v>22</v>
      </c>
      <c r="T70" s="9"/>
      <c r="V70" s="9" t="s">
        <v>18</v>
      </c>
      <c r="W70" s="9" t="s">
        <v>19</v>
      </c>
      <c r="X70" s="9" t="s">
        <v>20</v>
      </c>
      <c r="Y70" s="9" t="s">
        <v>21</v>
      </c>
      <c r="Z70" s="9" t="s">
        <v>22</v>
      </c>
      <c r="AA70" s="9"/>
    </row>
    <row r="71" spans="1:27">
      <c r="A71" s="9" t="s">
        <v>23</v>
      </c>
      <c r="B71" s="9">
        <v>2</v>
      </c>
      <c r="C71" s="9">
        <f>SUMSQ(B67:D67)/10-C68</f>
        <v>5.2686666666668316</v>
      </c>
      <c r="D71" s="9">
        <f>C71/B71</f>
        <v>2.6343333333334158</v>
      </c>
      <c r="E71" s="9">
        <f>D71/D73</f>
        <v>0.90243221640004345</v>
      </c>
      <c r="F71" s="13" t="str">
        <f>IF(E71&gt;3.55,"s","ns")</f>
        <v>ns</v>
      </c>
      <c r="H71" s="9" t="s">
        <v>23</v>
      </c>
      <c r="I71" s="9">
        <v>2</v>
      </c>
      <c r="J71" s="9">
        <f>SUMSQ(I67:K67)/10-J68</f>
        <v>11.52199999998993</v>
      </c>
      <c r="K71" s="9">
        <f>J71/I71</f>
        <v>5.760999999994965</v>
      </c>
      <c r="L71" s="9">
        <f>K71/K73</f>
        <v>1.5718645472260022</v>
      </c>
      <c r="M71" s="13" t="str">
        <f>IF(L71&gt;3.55,"s","ns")</f>
        <v>ns</v>
      </c>
      <c r="O71" s="9" t="s">
        <v>23</v>
      </c>
      <c r="P71" s="9">
        <v>2</v>
      </c>
      <c r="Q71" s="9">
        <f>SUMSQ(P67:R67)/10-Q68</f>
        <v>15.48866666667891</v>
      </c>
      <c r="R71" s="9">
        <f>Q71/P71</f>
        <v>7.7443333333394548</v>
      </c>
      <c r="S71" s="9">
        <f>R71/R73</f>
        <v>3.0919159507319973</v>
      </c>
      <c r="T71" s="13" t="str">
        <f>IF(S71&gt;3.55,"s","ns")</f>
        <v>ns</v>
      </c>
      <c r="V71" s="9" t="s">
        <v>23</v>
      </c>
      <c r="W71" s="9">
        <v>2</v>
      </c>
      <c r="X71" s="9">
        <f>SUMSQ(W67:Y67)/10-X68</f>
        <v>7.2620000000024447</v>
      </c>
      <c r="Y71" s="9">
        <f>X71/W71</f>
        <v>3.6310000000012224</v>
      </c>
      <c r="Z71" s="9">
        <f>Y71/Y73</f>
        <v>1.1967845502152084</v>
      </c>
      <c r="AA71" s="13" t="str">
        <f>IF(Z71&gt;3.55,"s","ns")</f>
        <v>ns</v>
      </c>
    </row>
    <row r="72" spans="1:27">
      <c r="A72" s="9" t="s">
        <v>24</v>
      </c>
      <c r="B72" s="9">
        <v>9</v>
      </c>
      <c r="C72" s="9">
        <f>SUMSQ(E57:E66)/3-C68</f>
        <v>324.72033333332911</v>
      </c>
      <c r="D72" s="9">
        <f>C72/B72</f>
        <v>36.080037037036568</v>
      </c>
      <c r="E72" s="9">
        <f>D72/D73</f>
        <v>12.359782787977052</v>
      </c>
      <c r="F72" s="13" t="str">
        <f>IF(E72&gt;2.47,"s","ns")</f>
        <v>s</v>
      </c>
      <c r="H72" s="9" t="s">
        <v>24</v>
      </c>
      <c r="I72" s="9">
        <v>9</v>
      </c>
      <c r="J72" s="9">
        <f>SUMSQ(L57:L66)/3-J68</f>
        <v>1102.314666666658</v>
      </c>
      <c r="K72" s="9">
        <f>J72/I72</f>
        <v>122.47940740740644</v>
      </c>
      <c r="L72" s="9">
        <f>K72/K73</f>
        <v>33.417989631855626</v>
      </c>
      <c r="M72" s="13" t="str">
        <f>IF(L72&gt;2.47,"s","ns")</f>
        <v>s</v>
      </c>
      <c r="O72" s="9" t="s">
        <v>24</v>
      </c>
      <c r="P72" s="9">
        <v>9</v>
      </c>
      <c r="Q72" s="9">
        <f>SUMSQ(S57:S66)/3-Q68</f>
        <v>2131.4403333333466</v>
      </c>
      <c r="R72" s="9">
        <f>Q72/P72</f>
        <v>236.82670370370519</v>
      </c>
      <c r="S72" s="9">
        <f>R72/R73</f>
        <v>94.552782172795744</v>
      </c>
      <c r="T72" s="13" t="str">
        <f>IF(S72&gt;2.47,"s","ns")</f>
        <v>s</v>
      </c>
      <c r="V72" s="9" t="s">
        <v>24</v>
      </c>
      <c r="W72" s="9">
        <v>9</v>
      </c>
      <c r="X72" s="9">
        <f>SUMSQ(Z57:Z66)/3-X68</f>
        <v>3077.5496666666295</v>
      </c>
      <c r="Y72" s="9">
        <f>X72/W72</f>
        <v>341.94996296295881</v>
      </c>
      <c r="Z72" s="9">
        <f>Y72/Y73</f>
        <v>112.70736233010025</v>
      </c>
      <c r="AA72" s="13" t="str">
        <f>IF(Z72&gt;2.47,"s","ns")</f>
        <v>s</v>
      </c>
    </row>
    <row r="73" spans="1:27">
      <c r="A73" s="9" t="s">
        <v>25</v>
      </c>
      <c r="B73" s="9">
        <v>18</v>
      </c>
      <c r="C73" s="9">
        <f>E68-C71-C72</f>
        <v>52.544666666666672</v>
      </c>
      <c r="D73" s="10">
        <f>C73/B73</f>
        <v>2.9191481481481483</v>
      </c>
      <c r="E73" s="9"/>
      <c r="F73" s="9"/>
      <c r="H73" s="9" t="s">
        <v>25</v>
      </c>
      <c r="I73" s="9">
        <v>18</v>
      </c>
      <c r="J73" s="9">
        <f>L68-J71-J72</f>
        <v>65.971333333342045</v>
      </c>
      <c r="K73" s="10">
        <f>J73/I73</f>
        <v>3.6650740740745582</v>
      </c>
      <c r="L73" s="9"/>
      <c r="M73" s="9"/>
      <c r="O73" s="9" t="s">
        <v>25</v>
      </c>
      <c r="P73" s="9">
        <v>18</v>
      </c>
      <c r="Q73" s="9">
        <f>S68-Q71-Q72</f>
        <v>45.084666666669364</v>
      </c>
      <c r="R73" s="10">
        <f>Q73/P73</f>
        <v>2.5047037037038535</v>
      </c>
      <c r="S73" s="9"/>
      <c r="T73" s="9"/>
      <c r="V73" s="9" t="s">
        <v>25</v>
      </c>
      <c r="W73" s="9">
        <v>18</v>
      </c>
      <c r="X73" s="9">
        <f>Z68-X71-X72</f>
        <v>54.611333333363291</v>
      </c>
      <c r="Y73" s="10">
        <f>X73/W73</f>
        <v>3.0339629629646274</v>
      </c>
      <c r="Z73" s="9"/>
      <c r="AA73" s="9"/>
    </row>
    <row r="74" spans="1:27">
      <c r="A74" s="9"/>
      <c r="B74" s="9"/>
      <c r="C74" s="9"/>
      <c r="D74" s="9"/>
      <c r="E74" s="9"/>
      <c r="F74" s="9"/>
      <c r="H74" s="9"/>
      <c r="I74" s="9"/>
      <c r="J74" s="9"/>
      <c r="K74" s="9"/>
      <c r="L74" s="9"/>
      <c r="M74" s="9"/>
      <c r="O74" s="9"/>
      <c r="P74" s="9"/>
      <c r="Q74" s="9"/>
      <c r="R74" s="9"/>
      <c r="S74" s="9"/>
      <c r="T74" s="9"/>
      <c r="V74" s="9"/>
      <c r="W74" s="9"/>
      <c r="X74" s="9"/>
      <c r="Y74" s="9"/>
      <c r="Z74" s="9"/>
      <c r="AA74" s="9"/>
    </row>
    <row r="75" spans="1:27">
      <c r="A75" s="9"/>
      <c r="B75" s="9" t="s">
        <v>26</v>
      </c>
      <c r="C75" s="11">
        <f>(D73/3)^0.5</f>
        <v>0.98643265493192667</v>
      </c>
      <c r="D75" s="9"/>
      <c r="E75" s="9"/>
      <c r="F75" s="9"/>
      <c r="H75" s="9"/>
      <c r="I75" s="9" t="s">
        <v>26</v>
      </c>
      <c r="J75" s="11">
        <f>(K73/3)^0.5</f>
        <v>1.1053014783419286</v>
      </c>
      <c r="K75" s="9"/>
      <c r="L75" s="9"/>
      <c r="M75" s="9"/>
      <c r="O75" s="9"/>
      <c r="P75" s="9" t="s">
        <v>26</v>
      </c>
      <c r="Q75" s="11">
        <f>(R73/3)^0.5</f>
        <v>0.9137293004867203</v>
      </c>
      <c r="R75" s="9"/>
      <c r="S75" s="9"/>
      <c r="T75" s="9"/>
      <c r="V75" s="9"/>
      <c r="W75" s="9" t="s">
        <v>26</v>
      </c>
      <c r="X75" s="11">
        <f>(Y73/3)^0.5</f>
        <v>1.0056445632801263</v>
      </c>
      <c r="Y75" s="9"/>
      <c r="Z75" s="9"/>
      <c r="AA75" s="9"/>
    </row>
    <row r="76" spans="1:27">
      <c r="A76" s="9"/>
      <c r="B76" s="9" t="s">
        <v>27</v>
      </c>
      <c r="C76" s="11">
        <f>C75*1.414*2.101</f>
        <v>2.9305079413289365</v>
      </c>
      <c r="D76" s="9"/>
      <c r="E76" s="9"/>
      <c r="F76" s="9"/>
      <c r="H76" s="9"/>
      <c r="I76" s="9" t="s">
        <v>27</v>
      </c>
      <c r="J76" s="11">
        <f>J75*1.414*2.101</f>
        <v>3.2836451060788985</v>
      </c>
      <c r="K76" s="9"/>
      <c r="L76" s="9"/>
      <c r="M76" s="9"/>
      <c r="O76" s="9"/>
      <c r="P76" s="9" t="s">
        <v>27</v>
      </c>
      <c r="Q76" s="11">
        <f>Q75*1.414*2.101</f>
        <v>2.7145197980961551</v>
      </c>
      <c r="R76" s="9"/>
      <c r="S76" s="9"/>
      <c r="T76" s="9"/>
      <c r="V76" s="9"/>
      <c r="W76" s="9" t="s">
        <v>27</v>
      </c>
      <c r="X76" s="11">
        <f>X75*1.414*2.101</f>
        <v>2.987582947616485</v>
      </c>
      <c r="Y76" s="9"/>
      <c r="Z76" s="9"/>
      <c r="AA76" s="9"/>
    </row>
    <row r="77" spans="1:27">
      <c r="A77" s="9"/>
      <c r="B77" s="9" t="s">
        <v>28</v>
      </c>
      <c r="C77" s="11">
        <f>C75*1.414*2.878</f>
        <v>4.0142797977842362</v>
      </c>
      <c r="D77" s="9"/>
      <c r="E77" s="9"/>
      <c r="F77" s="9"/>
      <c r="H77" s="9"/>
      <c r="I77" s="9" t="s">
        <v>28</v>
      </c>
      <c r="J77" s="11">
        <f>J75*1.414*2.878</f>
        <v>4.4980155237006523</v>
      </c>
      <c r="K77" s="9"/>
      <c r="L77" s="9"/>
      <c r="M77" s="9"/>
      <c r="O77" s="9"/>
      <c r="P77" s="9" t="s">
        <v>28</v>
      </c>
      <c r="Q77" s="11">
        <f>Q75*1.414*2.878</f>
        <v>3.7184140784963042</v>
      </c>
      <c r="R77" s="9"/>
      <c r="S77" s="9"/>
      <c r="T77" s="9"/>
      <c r="V77" s="9"/>
      <c r="W77" s="9" t="s">
        <v>28</v>
      </c>
      <c r="X77" s="11">
        <f>X75*1.414*2.878</f>
        <v>4.0924625051119676</v>
      </c>
      <c r="Y77" s="9"/>
      <c r="Z77" s="9"/>
      <c r="AA77" s="9"/>
    </row>
    <row r="78" spans="1:27">
      <c r="A78" s="9"/>
      <c r="B78" s="9" t="s">
        <v>29</v>
      </c>
      <c r="C78" s="14">
        <f>D73^0.5/F67*100</f>
        <v>8.6392287708772386</v>
      </c>
      <c r="D78" s="9"/>
      <c r="E78" s="9"/>
      <c r="F78" s="9"/>
      <c r="H78" s="9"/>
      <c r="I78" s="9" t="s">
        <v>29</v>
      </c>
      <c r="J78" s="14">
        <f>K73^0.5/M67*100</f>
        <v>5.5044229964612166</v>
      </c>
      <c r="K78" s="9"/>
      <c r="L78" s="9"/>
      <c r="M78" s="9"/>
      <c r="O78" s="9"/>
      <c r="P78" s="9" t="s">
        <v>29</v>
      </c>
      <c r="Q78" s="14">
        <f>R73^0.5/T67*100</f>
        <v>3.584114681378507</v>
      </c>
      <c r="R78" s="9"/>
      <c r="S78" s="9"/>
      <c r="T78" s="9"/>
      <c r="V78" s="9"/>
      <c r="W78" s="9" t="s">
        <v>29</v>
      </c>
      <c r="X78" s="14">
        <f>Y73^0.5/AA67*100</f>
        <v>3.3580633853028599</v>
      </c>
      <c r="Y78" s="9"/>
      <c r="Z78" s="9"/>
      <c r="AA78" s="9"/>
    </row>
    <row r="81" spans="1:27">
      <c r="B81" s="9" t="s">
        <v>36</v>
      </c>
    </row>
    <row r="83" spans="1:27">
      <c r="C83" t="s">
        <v>33</v>
      </c>
      <c r="J83" t="s">
        <v>30</v>
      </c>
      <c r="Q83" t="s">
        <v>31</v>
      </c>
      <c r="W83" t="s">
        <v>32</v>
      </c>
    </row>
    <row r="85" spans="1:27">
      <c r="A85" s="9"/>
      <c r="B85" s="9" t="s">
        <v>0</v>
      </c>
      <c r="C85" s="9" t="s">
        <v>1</v>
      </c>
      <c r="D85" s="9" t="s">
        <v>2</v>
      </c>
      <c r="E85" s="9" t="s">
        <v>3</v>
      </c>
      <c r="F85" s="9" t="s">
        <v>4</v>
      </c>
      <c r="H85" s="9"/>
      <c r="I85" s="9" t="s">
        <v>0</v>
      </c>
      <c r="J85" s="9" t="s">
        <v>1</v>
      </c>
      <c r="K85" s="9" t="s">
        <v>2</v>
      </c>
      <c r="L85" s="9" t="s">
        <v>3</v>
      </c>
      <c r="M85" s="9" t="s">
        <v>4</v>
      </c>
      <c r="O85" s="9"/>
      <c r="P85" s="9" t="s">
        <v>0</v>
      </c>
      <c r="Q85" s="9" t="s">
        <v>1</v>
      </c>
      <c r="R85" s="9" t="s">
        <v>2</v>
      </c>
      <c r="S85" s="9" t="s">
        <v>3</v>
      </c>
      <c r="T85" s="9" t="s">
        <v>4</v>
      </c>
      <c r="V85" s="9"/>
      <c r="W85" s="9" t="s">
        <v>0</v>
      </c>
      <c r="X85" s="9" t="s">
        <v>1</v>
      </c>
      <c r="Y85" s="9" t="s">
        <v>2</v>
      </c>
      <c r="Z85" s="9" t="s">
        <v>3</v>
      </c>
      <c r="AA85" s="9" t="s">
        <v>4</v>
      </c>
    </row>
    <row r="86" spans="1:27">
      <c r="A86" s="9" t="s">
        <v>5</v>
      </c>
      <c r="B86" s="8">
        <v>21</v>
      </c>
      <c r="C86" s="8">
        <v>22.1</v>
      </c>
      <c r="D86" s="8">
        <v>23.2</v>
      </c>
      <c r="E86" s="10">
        <f>SUM(B86:D86)</f>
        <v>66.3</v>
      </c>
      <c r="F86" s="25">
        <f>E86/3</f>
        <v>22.099999999999998</v>
      </c>
      <c r="H86" s="9" t="s">
        <v>5</v>
      </c>
      <c r="I86" s="8">
        <v>30.6</v>
      </c>
      <c r="J86" s="8">
        <v>29.4</v>
      </c>
      <c r="K86" s="8">
        <v>30.8</v>
      </c>
      <c r="L86" s="10">
        <f>SUM(I86:K86)</f>
        <v>90.8</v>
      </c>
      <c r="M86" s="25">
        <f>L86/3</f>
        <v>30.266666666666666</v>
      </c>
      <c r="O86" s="9" t="s">
        <v>5</v>
      </c>
      <c r="P86" s="8">
        <v>32.5</v>
      </c>
      <c r="Q86" s="8">
        <v>35</v>
      </c>
      <c r="R86" s="8">
        <v>30.5</v>
      </c>
      <c r="S86" s="10">
        <f>SUM(P86:R86)</f>
        <v>98</v>
      </c>
      <c r="T86" s="25">
        <f>S86/3</f>
        <v>32.666666666666664</v>
      </c>
      <c r="V86" s="9" t="s">
        <v>5</v>
      </c>
      <c r="W86" s="8">
        <v>35.299999999999997</v>
      </c>
      <c r="X86" s="8">
        <v>40.1</v>
      </c>
      <c r="Y86" s="8">
        <v>30.1</v>
      </c>
      <c r="Z86" s="10">
        <f>SUM(W86:Y86)</f>
        <v>105.5</v>
      </c>
      <c r="AA86" s="26">
        <f>Z86/3</f>
        <v>35.166666666666664</v>
      </c>
    </row>
    <row r="87" spans="1:27">
      <c r="A87" s="9" t="s">
        <v>6</v>
      </c>
      <c r="B87" s="8">
        <v>19.2</v>
      </c>
      <c r="C87" s="8">
        <v>20.399999999999999</v>
      </c>
      <c r="D87" s="8">
        <v>23</v>
      </c>
      <c r="E87" s="10">
        <f t="shared" ref="E87:E96" si="16">SUM(B87:D87)</f>
        <v>62.599999999999994</v>
      </c>
      <c r="F87" s="25">
        <f t="shared" ref="F87:F95" si="17">E87/3</f>
        <v>20.866666666666664</v>
      </c>
      <c r="H87" s="9" t="s">
        <v>6</v>
      </c>
      <c r="I87" s="8">
        <v>33.200000000000003</v>
      </c>
      <c r="J87" s="8">
        <v>32.5</v>
      </c>
      <c r="K87" s="8">
        <v>32.5</v>
      </c>
      <c r="L87" s="10">
        <f t="shared" ref="L87:L96" si="18">SUM(I87:K87)</f>
        <v>98.2</v>
      </c>
      <c r="M87" s="25">
        <f t="shared" ref="M87:M95" si="19">L87/3</f>
        <v>32.733333333333334</v>
      </c>
      <c r="O87" s="9" t="s">
        <v>6</v>
      </c>
      <c r="P87" s="8">
        <v>36</v>
      </c>
      <c r="Q87" s="8">
        <v>35</v>
      </c>
      <c r="R87" s="8">
        <v>36.700000000000003</v>
      </c>
      <c r="S87" s="10">
        <f t="shared" ref="S87:S96" si="20">SUM(P87:R87)</f>
        <v>107.7</v>
      </c>
      <c r="T87" s="25">
        <f t="shared" ref="T87:T95" si="21">S87/3</f>
        <v>35.9</v>
      </c>
      <c r="V87" s="9" t="s">
        <v>6</v>
      </c>
      <c r="W87" s="8">
        <v>34.4</v>
      </c>
      <c r="X87" s="8">
        <v>35</v>
      </c>
      <c r="Y87" s="8">
        <v>38.799999999999997</v>
      </c>
      <c r="Z87" s="10">
        <f t="shared" ref="Z87:Z96" si="22">SUM(W87:Y87)</f>
        <v>108.2</v>
      </c>
      <c r="AA87" s="26">
        <f t="shared" ref="AA87:AA95" si="23">Z87/3</f>
        <v>36.06666666666667</v>
      </c>
    </row>
    <row r="88" spans="1:27">
      <c r="A88" s="9" t="s">
        <v>7</v>
      </c>
      <c r="B88" s="8">
        <v>20.2</v>
      </c>
      <c r="C88" s="8">
        <v>23.5</v>
      </c>
      <c r="D88" s="8">
        <v>22.6</v>
      </c>
      <c r="E88" s="10">
        <f t="shared" si="16"/>
        <v>66.300000000000011</v>
      </c>
      <c r="F88" s="25">
        <f t="shared" si="17"/>
        <v>22.100000000000005</v>
      </c>
      <c r="H88" s="9" t="s">
        <v>7</v>
      </c>
      <c r="I88" s="8">
        <v>32</v>
      </c>
      <c r="J88" s="8">
        <v>31</v>
      </c>
      <c r="K88" s="8">
        <v>29</v>
      </c>
      <c r="L88" s="10">
        <f t="shared" si="18"/>
        <v>92</v>
      </c>
      <c r="M88" s="25">
        <f t="shared" si="19"/>
        <v>30.666666666666668</v>
      </c>
      <c r="O88" s="9" t="s">
        <v>7</v>
      </c>
      <c r="P88" s="8">
        <v>32</v>
      </c>
      <c r="Q88" s="8">
        <v>34.1</v>
      </c>
      <c r="R88" s="8">
        <v>33</v>
      </c>
      <c r="S88" s="10">
        <f t="shared" si="20"/>
        <v>99.1</v>
      </c>
      <c r="T88" s="25">
        <f t="shared" si="21"/>
        <v>33.033333333333331</v>
      </c>
      <c r="V88" s="9" t="s">
        <v>7</v>
      </c>
      <c r="W88" s="8">
        <v>33</v>
      </c>
      <c r="X88" s="8">
        <v>33</v>
      </c>
      <c r="Y88" s="8">
        <v>37</v>
      </c>
      <c r="Z88" s="10">
        <f t="shared" si="22"/>
        <v>103</v>
      </c>
      <c r="AA88" s="26">
        <f t="shared" si="23"/>
        <v>34.333333333333336</v>
      </c>
    </row>
    <row r="89" spans="1:27">
      <c r="A89" s="9" t="s">
        <v>8</v>
      </c>
      <c r="B89" s="8">
        <v>23</v>
      </c>
      <c r="C89" s="8">
        <v>23.7</v>
      </c>
      <c r="D89" s="8">
        <v>24.7</v>
      </c>
      <c r="E89" s="10">
        <f t="shared" si="16"/>
        <v>71.400000000000006</v>
      </c>
      <c r="F89" s="25">
        <f t="shared" si="17"/>
        <v>23.8</v>
      </c>
      <c r="H89" s="9" t="s">
        <v>8</v>
      </c>
      <c r="I89" s="8">
        <v>32</v>
      </c>
      <c r="J89" s="8">
        <v>33.5</v>
      </c>
      <c r="K89" s="8">
        <v>35.200000000000003</v>
      </c>
      <c r="L89" s="10">
        <f t="shared" si="18"/>
        <v>100.7</v>
      </c>
      <c r="M89" s="25">
        <f t="shared" si="19"/>
        <v>33.56666666666667</v>
      </c>
      <c r="O89" s="9" t="s">
        <v>8</v>
      </c>
      <c r="P89" s="8">
        <v>36</v>
      </c>
      <c r="Q89" s="8">
        <v>38</v>
      </c>
      <c r="R89" s="8">
        <v>39</v>
      </c>
      <c r="S89" s="10">
        <f t="shared" si="20"/>
        <v>113</v>
      </c>
      <c r="T89" s="25">
        <f t="shared" si="21"/>
        <v>37.666666666666664</v>
      </c>
      <c r="V89" s="9" t="s">
        <v>8</v>
      </c>
      <c r="W89" s="8">
        <v>38</v>
      </c>
      <c r="X89" s="8">
        <v>41.6</v>
      </c>
      <c r="Y89" s="8">
        <v>39</v>
      </c>
      <c r="Z89" s="10">
        <f t="shared" si="22"/>
        <v>118.6</v>
      </c>
      <c r="AA89" s="26">
        <f t="shared" si="23"/>
        <v>39.533333333333331</v>
      </c>
    </row>
    <row r="90" spans="1:27">
      <c r="A90" s="9" t="s">
        <v>9</v>
      </c>
      <c r="B90" s="8">
        <v>21.4</v>
      </c>
      <c r="C90" s="8">
        <v>23.8</v>
      </c>
      <c r="D90" s="8">
        <v>19.399999999999999</v>
      </c>
      <c r="E90" s="10">
        <f t="shared" si="16"/>
        <v>64.599999999999994</v>
      </c>
      <c r="F90" s="25">
        <f t="shared" si="17"/>
        <v>21.533333333333331</v>
      </c>
      <c r="H90" s="9" t="s">
        <v>9</v>
      </c>
      <c r="I90" s="8">
        <v>33.4</v>
      </c>
      <c r="J90" s="8">
        <v>30</v>
      </c>
      <c r="K90" s="8">
        <v>33.200000000000003</v>
      </c>
      <c r="L90" s="10">
        <f t="shared" si="18"/>
        <v>96.6</v>
      </c>
      <c r="M90" s="25">
        <f t="shared" si="19"/>
        <v>32.199999999999996</v>
      </c>
      <c r="O90" s="9" t="s">
        <v>9</v>
      </c>
      <c r="P90" s="8">
        <v>37</v>
      </c>
      <c r="Q90" s="8">
        <v>35.200000000000003</v>
      </c>
      <c r="R90" s="8">
        <v>42</v>
      </c>
      <c r="S90" s="10">
        <f t="shared" si="20"/>
        <v>114.2</v>
      </c>
      <c r="T90" s="25">
        <f t="shared" si="21"/>
        <v>38.06666666666667</v>
      </c>
      <c r="V90" s="9" t="s">
        <v>9</v>
      </c>
      <c r="W90" s="8">
        <v>35</v>
      </c>
      <c r="X90" s="8">
        <v>34.6</v>
      </c>
      <c r="Y90" s="8">
        <v>46</v>
      </c>
      <c r="Z90" s="10">
        <f t="shared" si="22"/>
        <v>115.6</v>
      </c>
      <c r="AA90" s="26">
        <f t="shared" si="23"/>
        <v>38.533333333333331</v>
      </c>
    </row>
    <row r="91" spans="1:27">
      <c r="A91" s="9" t="s">
        <v>10</v>
      </c>
      <c r="B91" s="8">
        <v>19.8</v>
      </c>
      <c r="C91" s="8">
        <v>19</v>
      </c>
      <c r="D91" s="8">
        <v>19.3</v>
      </c>
      <c r="E91" s="10">
        <f t="shared" si="16"/>
        <v>58.099999999999994</v>
      </c>
      <c r="F91" s="25">
        <f t="shared" si="17"/>
        <v>19.366666666666664</v>
      </c>
      <c r="H91" s="9" t="s">
        <v>10</v>
      </c>
      <c r="I91" s="8">
        <v>34</v>
      </c>
      <c r="J91" s="8">
        <v>35</v>
      </c>
      <c r="K91" s="8">
        <v>34</v>
      </c>
      <c r="L91" s="10">
        <f t="shared" si="18"/>
        <v>103</v>
      </c>
      <c r="M91" s="25">
        <f t="shared" si="19"/>
        <v>34.333333333333336</v>
      </c>
      <c r="O91" s="9" t="s">
        <v>10</v>
      </c>
      <c r="P91" s="8">
        <v>28.4</v>
      </c>
      <c r="Q91" s="8">
        <v>35</v>
      </c>
      <c r="R91" s="8">
        <v>40</v>
      </c>
      <c r="S91" s="10">
        <f t="shared" si="20"/>
        <v>103.4</v>
      </c>
      <c r="T91" s="25">
        <f t="shared" si="21"/>
        <v>34.466666666666669</v>
      </c>
      <c r="V91" s="9" t="s">
        <v>10</v>
      </c>
      <c r="W91" s="8">
        <v>32</v>
      </c>
      <c r="X91" s="8">
        <v>34</v>
      </c>
      <c r="Y91" s="8">
        <v>36</v>
      </c>
      <c r="Z91" s="10">
        <f t="shared" si="22"/>
        <v>102</v>
      </c>
      <c r="AA91" s="26">
        <f t="shared" si="23"/>
        <v>34</v>
      </c>
    </row>
    <row r="92" spans="1:27">
      <c r="A92" s="9" t="s">
        <v>11</v>
      </c>
      <c r="B92" s="8">
        <v>24</v>
      </c>
      <c r="C92" s="8">
        <v>24.4</v>
      </c>
      <c r="D92" s="8">
        <v>25.2</v>
      </c>
      <c r="E92" s="10">
        <f t="shared" si="16"/>
        <v>73.599999999999994</v>
      </c>
      <c r="F92" s="25">
        <f t="shared" si="17"/>
        <v>24.533333333333331</v>
      </c>
      <c r="H92" s="9" t="s">
        <v>11</v>
      </c>
      <c r="I92" s="8">
        <v>34.200000000000003</v>
      </c>
      <c r="J92" s="8">
        <v>37</v>
      </c>
      <c r="K92" s="8">
        <v>35</v>
      </c>
      <c r="L92" s="10">
        <f t="shared" si="18"/>
        <v>106.2</v>
      </c>
      <c r="M92" s="25">
        <f t="shared" si="19"/>
        <v>35.4</v>
      </c>
      <c r="O92" s="9" t="s">
        <v>11</v>
      </c>
      <c r="P92" s="8">
        <v>38.200000000000003</v>
      </c>
      <c r="Q92" s="8">
        <v>41</v>
      </c>
      <c r="R92" s="8">
        <v>39</v>
      </c>
      <c r="S92" s="10">
        <f t="shared" si="20"/>
        <v>118.2</v>
      </c>
      <c r="T92" s="25">
        <f t="shared" si="21"/>
        <v>39.4</v>
      </c>
      <c r="V92" s="9" t="s">
        <v>11</v>
      </c>
      <c r="W92" s="8">
        <v>37.799999999999997</v>
      </c>
      <c r="X92" s="8">
        <v>35</v>
      </c>
      <c r="Y92" s="8">
        <v>38.9</v>
      </c>
      <c r="Z92" s="10">
        <f t="shared" si="22"/>
        <v>111.69999999999999</v>
      </c>
      <c r="AA92" s="26">
        <f t="shared" si="23"/>
        <v>37.233333333333327</v>
      </c>
    </row>
    <row r="93" spans="1:27">
      <c r="A93" s="9" t="s">
        <v>12</v>
      </c>
      <c r="B93" s="8">
        <v>21.3</v>
      </c>
      <c r="C93" s="8">
        <v>22.2</v>
      </c>
      <c r="D93" s="8">
        <v>20.5</v>
      </c>
      <c r="E93" s="10">
        <f t="shared" si="16"/>
        <v>64</v>
      </c>
      <c r="F93" s="25">
        <f t="shared" si="17"/>
        <v>21.333333333333332</v>
      </c>
      <c r="H93" s="9" t="s">
        <v>12</v>
      </c>
      <c r="I93" s="8">
        <v>34</v>
      </c>
      <c r="J93" s="8">
        <v>32</v>
      </c>
      <c r="K93" s="8">
        <v>31</v>
      </c>
      <c r="L93" s="10">
        <f t="shared" si="18"/>
        <v>97</v>
      </c>
      <c r="M93" s="25">
        <f t="shared" si="19"/>
        <v>32.333333333333336</v>
      </c>
      <c r="O93" s="9" t="s">
        <v>12</v>
      </c>
      <c r="P93" s="8">
        <v>38</v>
      </c>
      <c r="Q93" s="8">
        <v>36.799999999999997</v>
      </c>
      <c r="R93" s="8">
        <v>34.200000000000003</v>
      </c>
      <c r="S93" s="10">
        <f t="shared" si="20"/>
        <v>109</v>
      </c>
      <c r="T93" s="25">
        <f t="shared" si="21"/>
        <v>36.333333333333336</v>
      </c>
      <c r="V93" s="9" t="s">
        <v>12</v>
      </c>
      <c r="W93" s="8">
        <v>37</v>
      </c>
      <c r="X93" s="8">
        <v>39</v>
      </c>
      <c r="Y93" s="8">
        <v>34</v>
      </c>
      <c r="Z93" s="10">
        <f t="shared" si="22"/>
        <v>110</v>
      </c>
      <c r="AA93" s="26">
        <f t="shared" si="23"/>
        <v>36.666666666666664</v>
      </c>
    </row>
    <row r="94" spans="1:27">
      <c r="A94" s="9" t="s">
        <v>13</v>
      </c>
      <c r="B94" s="8">
        <v>19.5</v>
      </c>
      <c r="C94" s="8">
        <v>16.8</v>
      </c>
      <c r="D94" s="8">
        <v>19</v>
      </c>
      <c r="E94" s="10">
        <f t="shared" si="16"/>
        <v>55.3</v>
      </c>
      <c r="F94" s="25">
        <f t="shared" si="17"/>
        <v>18.433333333333334</v>
      </c>
      <c r="H94" s="9" t="s">
        <v>13</v>
      </c>
      <c r="I94" s="8">
        <v>30</v>
      </c>
      <c r="J94" s="8">
        <v>25</v>
      </c>
      <c r="K94" s="8">
        <v>29.1</v>
      </c>
      <c r="L94" s="10">
        <f t="shared" si="18"/>
        <v>84.1</v>
      </c>
      <c r="M94" s="25">
        <f t="shared" si="19"/>
        <v>28.033333333333331</v>
      </c>
      <c r="O94" s="9" t="s">
        <v>13</v>
      </c>
      <c r="P94" s="8">
        <v>31.1</v>
      </c>
      <c r="Q94" s="8">
        <v>26</v>
      </c>
      <c r="R94" s="8">
        <v>36.700000000000003</v>
      </c>
      <c r="S94" s="10">
        <f t="shared" si="20"/>
        <v>93.800000000000011</v>
      </c>
      <c r="T94" s="25">
        <f t="shared" si="21"/>
        <v>31.266666666666669</v>
      </c>
      <c r="V94" s="9" t="s">
        <v>13</v>
      </c>
      <c r="W94" s="8">
        <v>32.4</v>
      </c>
      <c r="X94" s="8">
        <v>25</v>
      </c>
      <c r="Y94" s="8">
        <v>38</v>
      </c>
      <c r="Z94" s="10">
        <f t="shared" si="22"/>
        <v>95.4</v>
      </c>
      <c r="AA94" s="26">
        <f t="shared" si="23"/>
        <v>31.8</v>
      </c>
    </row>
    <row r="95" spans="1:27">
      <c r="A95" s="9" t="s">
        <v>14</v>
      </c>
      <c r="B95" s="8">
        <v>15.1</v>
      </c>
      <c r="C95" s="8">
        <v>13.7</v>
      </c>
      <c r="D95" s="8">
        <v>15.9</v>
      </c>
      <c r="E95" s="10">
        <f t="shared" si="16"/>
        <v>44.699999999999996</v>
      </c>
      <c r="F95" s="25">
        <f t="shared" si="17"/>
        <v>14.899999999999999</v>
      </c>
      <c r="H95" s="9" t="s">
        <v>14</v>
      </c>
      <c r="I95" s="8">
        <v>20</v>
      </c>
      <c r="J95" s="8">
        <v>19.399999999999999</v>
      </c>
      <c r="K95" s="8">
        <v>20.3</v>
      </c>
      <c r="L95" s="10">
        <f t="shared" si="18"/>
        <v>59.7</v>
      </c>
      <c r="M95" s="25">
        <f t="shared" si="19"/>
        <v>19.900000000000002</v>
      </c>
      <c r="O95" s="9" t="s">
        <v>14</v>
      </c>
      <c r="P95" s="8">
        <v>25</v>
      </c>
      <c r="Q95" s="8">
        <v>23.2</v>
      </c>
      <c r="R95" s="8">
        <v>25.4</v>
      </c>
      <c r="S95" s="10">
        <f t="shared" si="20"/>
        <v>73.599999999999994</v>
      </c>
      <c r="T95" s="25">
        <f t="shared" si="21"/>
        <v>24.533333333333331</v>
      </c>
      <c r="V95" s="9" t="s">
        <v>14</v>
      </c>
      <c r="W95" s="8">
        <v>26</v>
      </c>
      <c r="X95" s="8">
        <v>28</v>
      </c>
      <c r="Y95" s="8">
        <v>26</v>
      </c>
      <c r="Z95" s="10">
        <f t="shared" si="22"/>
        <v>80</v>
      </c>
      <c r="AA95" s="26">
        <f t="shared" si="23"/>
        <v>26.666666666666668</v>
      </c>
    </row>
    <row r="96" spans="1:27">
      <c r="A96" s="9" t="s">
        <v>3</v>
      </c>
      <c r="B96" s="10">
        <f>SUM(B86:B95)</f>
        <v>204.50000000000003</v>
      </c>
      <c r="C96" s="10">
        <f>SUM(C86:C95)</f>
        <v>209.6</v>
      </c>
      <c r="D96" s="10">
        <f>SUM(D86:D95)</f>
        <v>212.8</v>
      </c>
      <c r="E96" s="10">
        <f t="shared" si="16"/>
        <v>626.90000000000009</v>
      </c>
      <c r="F96" s="12">
        <f>E96/30</f>
        <v>20.896666666666668</v>
      </c>
      <c r="H96" s="9" t="s">
        <v>3</v>
      </c>
      <c r="I96" s="10">
        <f>SUM(I86:I95)</f>
        <v>313.40000000000003</v>
      </c>
      <c r="J96" s="10">
        <f>SUM(J86:J95)</f>
        <v>304.79999999999995</v>
      </c>
      <c r="K96" s="10">
        <f>SUM(K86:K95)</f>
        <v>310.10000000000002</v>
      </c>
      <c r="L96" s="10">
        <f t="shared" si="18"/>
        <v>928.30000000000007</v>
      </c>
      <c r="M96" s="12">
        <f>L96/30</f>
        <v>30.943333333333335</v>
      </c>
      <c r="O96" s="9" t="s">
        <v>3</v>
      </c>
      <c r="P96" s="10">
        <f>SUM(P86:P95)</f>
        <v>334.20000000000005</v>
      </c>
      <c r="Q96" s="10">
        <f>SUM(Q86:Q95)</f>
        <v>339.3</v>
      </c>
      <c r="R96" s="10">
        <f>SUM(R86:R95)</f>
        <v>356.49999999999994</v>
      </c>
      <c r="S96" s="10">
        <f t="shared" si="20"/>
        <v>1030</v>
      </c>
      <c r="T96" s="12">
        <f>S96/30</f>
        <v>34.333333333333336</v>
      </c>
      <c r="V96" s="9" t="s">
        <v>3</v>
      </c>
      <c r="W96" s="10">
        <f>SUM(W86:W95)</f>
        <v>340.9</v>
      </c>
      <c r="X96" s="10">
        <f>SUM(X86:X95)</f>
        <v>345.29999999999995</v>
      </c>
      <c r="Y96" s="10">
        <f>SUM(Y86:Y95)</f>
        <v>363.8</v>
      </c>
      <c r="Z96" s="10">
        <f t="shared" si="22"/>
        <v>1050</v>
      </c>
      <c r="AA96" s="27">
        <f>Z96/30</f>
        <v>35</v>
      </c>
    </row>
    <row r="97" spans="1:59">
      <c r="A97" s="9"/>
      <c r="B97" s="9" t="s">
        <v>15</v>
      </c>
      <c r="C97" s="9">
        <f>E96*E96/30</f>
        <v>13100.120333333336</v>
      </c>
      <c r="D97" s="9" t="s">
        <v>16</v>
      </c>
      <c r="E97" s="10">
        <f>SUMSQ(B86:D95)-C97</f>
        <v>244.6296666666658</v>
      </c>
      <c r="F97" s="11"/>
      <c r="H97" s="9"/>
      <c r="I97" s="9" t="s">
        <v>15</v>
      </c>
      <c r="J97" s="9">
        <f>L96*L96/30</f>
        <v>28724.696333333337</v>
      </c>
      <c r="K97" s="9" t="s">
        <v>16</v>
      </c>
      <c r="L97" s="10">
        <f>SUMSQ(I86:K95)-J97</f>
        <v>570.39366666666683</v>
      </c>
      <c r="M97" s="11"/>
      <c r="O97" s="9"/>
      <c r="P97" s="9" t="s">
        <v>15</v>
      </c>
      <c r="Q97" s="9">
        <f>S96*S96/30</f>
        <v>35363.333333333336</v>
      </c>
      <c r="R97" s="9" t="s">
        <v>16</v>
      </c>
      <c r="S97" s="10">
        <f>SUMSQ(P86:R95)-Q97</f>
        <v>684.08666666666977</v>
      </c>
      <c r="T97" s="11"/>
      <c r="V97" s="9"/>
      <c r="W97" s="9" t="s">
        <v>15</v>
      </c>
      <c r="X97" s="9">
        <f>Z96*Z96/30</f>
        <v>36750</v>
      </c>
      <c r="Y97" s="9" t="s">
        <v>16</v>
      </c>
      <c r="Z97" s="10">
        <f>SUMSQ(W86:Y95)-X97</f>
        <v>648.44000000000233</v>
      </c>
      <c r="AA97" s="11"/>
    </row>
    <row r="98" spans="1:59">
      <c r="A98" s="9"/>
      <c r="B98" s="9"/>
      <c r="C98" s="9" t="s">
        <v>17</v>
      </c>
      <c r="D98" s="9"/>
      <c r="E98" s="9"/>
      <c r="F98" s="9"/>
      <c r="H98" s="9"/>
      <c r="I98" s="9"/>
      <c r="J98" s="9" t="s">
        <v>17</v>
      </c>
      <c r="K98" s="9"/>
      <c r="L98" s="9"/>
      <c r="M98" s="9"/>
      <c r="O98" s="9"/>
      <c r="P98" s="9"/>
      <c r="Q98" s="9" t="s">
        <v>17</v>
      </c>
      <c r="R98" s="9"/>
      <c r="S98" s="9"/>
      <c r="T98" s="9"/>
      <c r="V98" s="9"/>
      <c r="W98" s="9"/>
      <c r="X98" s="9" t="s">
        <v>17</v>
      </c>
      <c r="Y98" s="9"/>
      <c r="Z98" s="9"/>
      <c r="AA98" s="9"/>
    </row>
    <row r="99" spans="1:59">
      <c r="A99" s="9" t="s">
        <v>18</v>
      </c>
      <c r="B99" s="9" t="s">
        <v>19</v>
      </c>
      <c r="C99" s="9" t="s">
        <v>20</v>
      </c>
      <c r="D99" s="9" t="s">
        <v>21</v>
      </c>
      <c r="E99" s="9" t="s">
        <v>22</v>
      </c>
      <c r="F99" s="9"/>
      <c r="H99" s="9" t="s">
        <v>18</v>
      </c>
      <c r="I99" s="9" t="s">
        <v>19</v>
      </c>
      <c r="J99" s="9" t="s">
        <v>20</v>
      </c>
      <c r="K99" s="9" t="s">
        <v>21</v>
      </c>
      <c r="L99" s="9" t="s">
        <v>22</v>
      </c>
      <c r="M99" s="9"/>
      <c r="O99" s="9" t="s">
        <v>18</v>
      </c>
      <c r="P99" s="9" t="s">
        <v>19</v>
      </c>
      <c r="Q99" s="9" t="s">
        <v>20</v>
      </c>
      <c r="R99" s="9" t="s">
        <v>21</v>
      </c>
      <c r="S99" s="9" t="s">
        <v>22</v>
      </c>
      <c r="T99" s="9"/>
      <c r="V99" s="9" t="s">
        <v>18</v>
      </c>
      <c r="W99" s="9" t="s">
        <v>19</v>
      </c>
      <c r="X99" s="9" t="s">
        <v>20</v>
      </c>
      <c r="Y99" s="9" t="s">
        <v>21</v>
      </c>
      <c r="Z99" s="9" t="s">
        <v>22</v>
      </c>
      <c r="AA99" s="9"/>
    </row>
    <row r="100" spans="1:59">
      <c r="A100" s="9" t="s">
        <v>23</v>
      </c>
      <c r="B100" s="9">
        <v>2</v>
      </c>
      <c r="C100" s="9">
        <f>SUMSQ(B96:D96)/10-C97</f>
        <v>3.5046666666639794</v>
      </c>
      <c r="D100" s="9">
        <f>C100/B100</f>
        <v>1.7523333333319897</v>
      </c>
      <c r="E100" s="9">
        <f>D100/D102</f>
        <v>0.96827865665134438</v>
      </c>
      <c r="F100" s="13" t="str">
        <f>IF(E100&gt;3.55,"s","ns")</f>
        <v>ns</v>
      </c>
      <c r="H100" s="9" t="s">
        <v>23</v>
      </c>
      <c r="I100" s="9">
        <v>2</v>
      </c>
      <c r="J100" s="9">
        <f>SUMSQ(I96:K96)/10-J97</f>
        <v>3.7646666666623787</v>
      </c>
      <c r="K100" s="9">
        <f>J100/I100</f>
        <v>1.8823333333311894</v>
      </c>
      <c r="L100" s="9">
        <f>K100/K102</f>
        <v>0.87095779137191609</v>
      </c>
      <c r="M100" s="13" t="str">
        <f>IF(L100&gt;3.55,"s","ns")</f>
        <v>ns</v>
      </c>
      <c r="O100" s="9" t="s">
        <v>23</v>
      </c>
      <c r="P100" s="9">
        <v>2</v>
      </c>
      <c r="Q100" s="9">
        <f>SUMSQ(P96:R96)/10-Q97</f>
        <v>27.304666666663252</v>
      </c>
      <c r="R100" s="9">
        <f>Q100/P100</f>
        <v>13.652333333331626</v>
      </c>
      <c r="S100" s="9">
        <f>R100/R102</f>
        <v>1.5806529075523663</v>
      </c>
      <c r="T100" s="13" t="str">
        <f>IF(S100&gt;3.55,"s","ns")</f>
        <v>ns</v>
      </c>
      <c r="V100" s="9" t="s">
        <v>23</v>
      </c>
      <c r="W100" s="9">
        <v>2</v>
      </c>
      <c r="X100" s="9">
        <f>SUMSQ(W96:Y96)/10-X97</f>
        <v>29.533999999999651</v>
      </c>
      <c r="Y100" s="9">
        <f>X100/W100</f>
        <v>14.766999999999825</v>
      </c>
      <c r="Z100" s="9">
        <f>Y100/Y102</f>
        <v>1.0648454046027187</v>
      </c>
      <c r="AA100" s="13" t="str">
        <f>IF(Z100&gt;3.55,"s","ns")</f>
        <v>ns</v>
      </c>
    </row>
    <row r="101" spans="1:59">
      <c r="A101" s="9" t="s">
        <v>24</v>
      </c>
      <c r="B101" s="9">
        <v>9</v>
      </c>
      <c r="C101" s="9">
        <f>SUMSQ(E86:E95)/3-C97</f>
        <v>208.54966666666223</v>
      </c>
      <c r="D101" s="9">
        <f>C101/B101</f>
        <v>23.172185185184691</v>
      </c>
      <c r="E101" s="9">
        <f>D101/D102</f>
        <v>12.804146286553559</v>
      </c>
      <c r="F101" s="13" t="str">
        <f>IF(E101&gt;2.47,"s","ns")</f>
        <v>s</v>
      </c>
      <c r="H101" s="9" t="s">
        <v>24</v>
      </c>
      <c r="I101" s="9">
        <v>9</v>
      </c>
      <c r="J101" s="9">
        <f>SUMSQ(L86:L95)/3-J97</f>
        <v>527.72699999999168</v>
      </c>
      <c r="K101" s="9">
        <f>J101/I101</f>
        <v>58.636333333332409</v>
      </c>
      <c r="L101" s="9">
        <f>K101/K102</f>
        <v>27.131098658157338</v>
      </c>
      <c r="M101" s="13" t="str">
        <f>IF(L101&gt;2.47,"s","ns")</f>
        <v>s</v>
      </c>
      <c r="O101" s="9" t="s">
        <v>24</v>
      </c>
      <c r="P101" s="9">
        <v>9</v>
      </c>
      <c r="Q101" s="9">
        <f>SUMSQ(S86:S95)/3-Q97</f>
        <v>501.31333333333168</v>
      </c>
      <c r="R101" s="9">
        <f>Q101/P101</f>
        <v>55.701481481481295</v>
      </c>
      <c r="S101" s="9">
        <f>R101/R102</f>
        <v>6.4490594031805584</v>
      </c>
      <c r="T101" s="13" t="str">
        <f>IF(S101&gt;2.47,"s","ns")</f>
        <v>s</v>
      </c>
      <c r="V101" s="9" t="s">
        <v>24</v>
      </c>
      <c r="W101" s="9">
        <v>9</v>
      </c>
      <c r="X101" s="9">
        <f>SUMSQ(Z86:Z95)/3-X97</f>
        <v>369.28666666666686</v>
      </c>
      <c r="Y101" s="9">
        <f>X101/W101</f>
        <v>41.031851851851876</v>
      </c>
      <c r="Z101" s="9">
        <f>Y101/Y102</f>
        <v>2.9587985973308415</v>
      </c>
      <c r="AA101" s="13" t="str">
        <f>IF(Z101&gt;2.47,"s","ns")</f>
        <v>s</v>
      </c>
    </row>
    <row r="102" spans="1:59">
      <c r="A102" s="9" t="s">
        <v>25</v>
      </c>
      <c r="B102" s="9">
        <v>18</v>
      </c>
      <c r="C102" s="9">
        <f>E97-C100-C101</f>
        <v>32.575333333339586</v>
      </c>
      <c r="D102" s="10">
        <f>C102/B102</f>
        <v>1.8097407407410881</v>
      </c>
      <c r="E102" s="9"/>
      <c r="F102" s="9"/>
      <c r="H102" s="9" t="s">
        <v>25</v>
      </c>
      <c r="I102" s="9">
        <v>18</v>
      </c>
      <c r="J102" s="9">
        <f>L97-J100-J101</f>
        <v>38.902000000012777</v>
      </c>
      <c r="K102" s="10">
        <f>J102/I102</f>
        <v>2.161222222222932</v>
      </c>
      <c r="L102" s="9"/>
      <c r="M102" s="9"/>
      <c r="O102" s="9" t="s">
        <v>25</v>
      </c>
      <c r="P102" s="9">
        <v>18</v>
      </c>
      <c r="Q102" s="9">
        <f>S97-Q100-Q101</f>
        <v>155.46866666667484</v>
      </c>
      <c r="R102" s="10">
        <f>Q102/P102</f>
        <v>8.6371481481486025</v>
      </c>
      <c r="S102" s="9"/>
      <c r="T102" s="9"/>
      <c r="V102" s="9" t="s">
        <v>25</v>
      </c>
      <c r="W102" s="9">
        <v>18</v>
      </c>
      <c r="X102" s="9">
        <f>Z97-X100-X101</f>
        <v>249.61933333333582</v>
      </c>
      <c r="Y102" s="10">
        <f>X102/W102</f>
        <v>13.867740740740878</v>
      </c>
      <c r="Z102" s="9"/>
      <c r="AA102" s="9"/>
    </row>
    <row r="103" spans="1:59">
      <c r="A103" s="9"/>
      <c r="B103" s="9"/>
      <c r="C103" s="9"/>
      <c r="D103" s="9"/>
      <c r="E103" s="9"/>
      <c r="F103" s="9"/>
      <c r="H103" s="9"/>
      <c r="I103" s="9"/>
      <c r="J103" s="9"/>
      <c r="K103" s="9"/>
      <c r="L103" s="9"/>
      <c r="M103" s="9"/>
      <c r="O103" s="9"/>
      <c r="P103" s="9"/>
      <c r="Q103" s="9"/>
      <c r="R103" s="9"/>
      <c r="S103" s="9"/>
      <c r="T103" s="9"/>
      <c r="V103" s="9"/>
      <c r="W103" s="9"/>
      <c r="X103" s="9"/>
      <c r="Y103" s="9"/>
      <c r="Z103" s="9"/>
      <c r="AA103" s="9"/>
    </row>
    <row r="104" spans="1:59">
      <c r="A104" s="9"/>
      <c r="B104" s="9" t="s">
        <v>26</v>
      </c>
      <c r="C104" s="11">
        <f>(D102/3)^0.5</f>
        <v>0.7766897151246196</v>
      </c>
      <c r="D104" s="9"/>
      <c r="E104" s="9"/>
      <c r="F104" s="9"/>
      <c r="H104" s="9"/>
      <c r="I104" s="9" t="s">
        <v>26</v>
      </c>
      <c r="J104" s="11">
        <f>(K102/3)^0.5</f>
        <v>0.84876817059055887</v>
      </c>
      <c r="K104" s="9"/>
      <c r="L104" s="9"/>
      <c r="M104" s="9"/>
      <c r="O104" s="9"/>
      <c r="P104" s="9" t="s">
        <v>26</v>
      </c>
      <c r="Q104" s="11">
        <f>(R102/3)^0.5</f>
        <v>1.696776173428953</v>
      </c>
      <c r="R104" s="9"/>
      <c r="S104" s="9"/>
      <c r="T104" s="9"/>
      <c r="V104" s="9"/>
      <c r="W104" s="9" t="s">
        <v>26</v>
      </c>
      <c r="X104" s="11">
        <f>(Y102/3)^0.5</f>
        <v>2.1500186619919432</v>
      </c>
      <c r="Y104" s="9"/>
      <c r="Z104" s="9"/>
      <c r="AA104" s="9"/>
    </row>
    <row r="105" spans="1:59">
      <c r="A105" s="9"/>
      <c r="B105" s="9" t="s">
        <v>27</v>
      </c>
      <c r="C105" s="11">
        <f>C104*1.414*2.101</f>
        <v>2.3074006793482313</v>
      </c>
      <c r="D105" s="9"/>
      <c r="E105" s="9"/>
      <c r="F105" s="9"/>
      <c r="H105" s="9"/>
      <c r="I105" s="9" t="s">
        <v>27</v>
      </c>
      <c r="J105" s="11">
        <f>J104*1.414*2.101</f>
        <v>2.5215323639448206</v>
      </c>
      <c r="K105" s="9"/>
      <c r="L105" s="9"/>
      <c r="M105" s="9"/>
      <c r="O105" s="9"/>
      <c r="P105" s="9" t="s">
        <v>27</v>
      </c>
      <c r="Q105" s="11">
        <f>Q104*1.414*2.101</f>
        <v>5.0408064108891608</v>
      </c>
      <c r="R105" s="9"/>
      <c r="S105" s="9"/>
      <c r="T105" s="9"/>
      <c r="V105" s="9"/>
      <c r="W105" s="9" t="s">
        <v>27</v>
      </c>
      <c r="X105" s="11">
        <f>X104*1.414*2.101</f>
        <v>6.3873055413069322</v>
      </c>
      <c r="Y105" s="9"/>
      <c r="Z105" s="9"/>
      <c r="AA105" s="9"/>
    </row>
    <row r="106" spans="1:59">
      <c r="A106" s="9"/>
      <c r="B106" s="9" t="s">
        <v>28</v>
      </c>
      <c r="C106" s="11">
        <f>C104*1.414*2.878</f>
        <v>3.1607325821819185</v>
      </c>
      <c r="D106" s="9"/>
      <c r="E106" s="9"/>
      <c r="F106" s="9"/>
      <c r="H106" s="9"/>
      <c r="I106" s="9" t="s">
        <v>28</v>
      </c>
      <c r="J106" s="11">
        <f>J104*1.414*2.878</f>
        <v>3.4540552800729145</v>
      </c>
      <c r="K106" s="9"/>
      <c r="L106" s="9"/>
      <c r="M106" s="9"/>
      <c r="O106" s="9"/>
      <c r="P106" s="9" t="s">
        <v>28</v>
      </c>
      <c r="Q106" s="11">
        <f>Q104*1.414*2.878</f>
        <v>6.9050170635597361</v>
      </c>
      <c r="R106" s="9"/>
      <c r="S106" s="9"/>
      <c r="T106" s="9"/>
      <c r="V106" s="9"/>
      <c r="W106" s="9" t="s">
        <v>28</v>
      </c>
      <c r="X106" s="11">
        <f>X104*1.414*2.878</f>
        <v>8.7494837448269163</v>
      </c>
      <c r="Y106" s="9"/>
      <c r="Z106" s="9"/>
      <c r="AA106" s="9"/>
    </row>
    <row r="107" spans="1:59">
      <c r="A107" s="9"/>
      <c r="B107" s="9" t="s">
        <v>29</v>
      </c>
      <c r="C107" s="14">
        <f>D102^0.5/F96*100</f>
        <v>6.4377064044283223</v>
      </c>
      <c r="D107" s="9"/>
      <c r="E107" s="9"/>
      <c r="F107" s="9"/>
      <c r="H107" s="9"/>
      <c r="I107" s="9" t="s">
        <v>29</v>
      </c>
      <c r="J107" s="14">
        <f>K102^0.5/M96*100</f>
        <v>4.7509735925136356</v>
      </c>
      <c r="K107" s="9"/>
      <c r="L107" s="9"/>
      <c r="M107" s="9"/>
      <c r="O107" s="9"/>
      <c r="P107" s="9" t="s">
        <v>29</v>
      </c>
      <c r="Q107" s="14">
        <f>R102^0.5/T96*100</f>
        <v>8.5599103149065456</v>
      </c>
      <c r="R107" s="9"/>
      <c r="S107" s="9"/>
      <c r="T107" s="9"/>
      <c r="V107" s="9"/>
      <c r="W107" s="9" t="s">
        <v>29</v>
      </c>
      <c r="X107" s="14">
        <f>Y102^0.5/AA96*100</f>
        <v>10.639833027975149</v>
      </c>
      <c r="Y107" s="9"/>
      <c r="Z107" s="9"/>
      <c r="AA107" s="9"/>
    </row>
    <row r="110" spans="1:59">
      <c r="A110" s="32"/>
      <c r="B110" s="33" t="s">
        <v>97</v>
      </c>
      <c r="C110" s="32"/>
      <c r="D110" s="32"/>
      <c r="E110" s="32"/>
      <c r="F110" s="32"/>
      <c r="G110" s="32"/>
      <c r="H110" s="32"/>
      <c r="I110" s="32"/>
      <c r="J110" s="32" t="s">
        <v>96</v>
      </c>
      <c r="K110" s="32"/>
      <c r="L110" s="32"/>
      <c r="M110" s="32"/>
      <c r="N110" s="32"/>
      <c r="Q110" t="s">
        <v>37</v>
      </c>
      <c r="Y110" t="s">
        <v>38</v>
      </c>
      <c r="AB110" s="32"/>
      <c r="AC110" s="32"/>
      <c r="AD110" s="33" t="s">
        <v>95</v>
      </c>
      <c r="AE110" s="32"/>
      <c r="AF110" s="32"/>
      <c r="AG110" s="32"/>
      <c r="AH110" s="32"/>
      <c r="AI110" s="32"/>
      <c r="AJ110" s="32"/>
      <c r="AK110" s="32"/>
      <c r="AL110" s="32"/>
      <c r="AM110" s="32"/>
      <c r="AN110" s="32" t="s">
        <v>63</v>
      </c>
      <c r="AO110" s="32"/>
      <c r="AP110" s="32"/>
      <c r="AQ110" s="32"/>
      <c r="AR110" s="32"/>
      <c r="AS110" s="32"/>
      <c r="AT110" s="32"/>
      <c r="AU110" s="32"/>
      <c r="AV110" s="32" t="s">
        <v>31</v>
      </c>
      <c r="AW110" s="32"/>
      <c r="AX110" s="32"/>
      <c r="AY110" s="32"/>
      <c r="AZ110" s="32"/>
      <c r="BA110" s="32"/>
      <c r="BB110" s="32"/>
      <c r="BC110" s="32"/>
      <c r="BD110" s="32" t="s">
        <v>32</v>
      </c>
      <c r="BE110" s="32"/>
      <c r="BF110" s="32"/>
      <c r="BG110" s="32"/>
    </row>
    <row r="111" spans="1:59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  <c r="AW111" s="32"/>
      <c r="AX111" s="32"/>
      <c r="AY111" s="32"/>
      <c r="AZ111" s="32"/>
      <c r="BA111" s="32"/>
      <c r="BB111" s="32"/>
      <c r="BC111" s="32"/>
      <c r="BD111" s="32"/>
      <c r="BE111" s="32"/>
      <c r="BF111" s="32"/>
      <c r="BG111" s="32"/>
    </row>
    <row r="112" spans="1:59">
      <c r="A112" s="33"/>
      <c r="B112" s="33" t="s">
        <v>0</v>
      </c>
      <c r="C112" s="33" t="s">
        <v>1</v>
      </c>
      <c r="D112" s="33" t="s">
        <v>2</v>
      </c>
      <c r="E112" s="33" t="s">
        <v>3</v>
      </c>
      <c r="F112" s="33" t="s">
        <v>4</v>
      </c>
      <c r="G112" s="32"/>
      <c r="H112" s="32"/>
      <c r="I112" s="33"/>
      <c r="J112" s="33" t="s">
        <v>0</v>
      </c>
      <c r="K112" s="33" t="s">
        <v>1</v>
      </c>
      <c r="L112" s="33" t="s">
        <v>2</v>
      </c>
      <c r="M112" s="33" t="s">
        <v>3</v>
      </c>
      <c r="N112" s="33" t="s">
        <v>4</v>
      </c>
      <c r="P112" s="9"/>
      <c r="Q112" s="9" t="s">
        <v>0</v>
      </c>
      <c r="R112" s="9" t="s">
        <v>1</v>
      </c>
      <c r="S112" s="9" t="s">
        <v>2</v>
      </c>
      <c r="T112" s="9" t="s">
        <v>3</v>
      </c>
      <c r="U112" s="9" t="s">
        <v>4</v>
      </c>
      <c r="W112" s="9"/>
      <c r="X112" s="9" t="s">
        <v>0</v>
      </c>
      <c r="Y112" s="9" t="s">
        <v>1</v>
      </c>
      <c r="Z112" s="9" t="s">
        <v>2</v>
      </c>
      <c r="AA112" s="9" t="s">
        <v>3</v>
      </c>
      <c r="AB112" s="33" t="s">
        <v>4</v>
      </c>
      <c r="AC112" s="33"/>
      <c r="AD112" s="33" t="s">
        <v>0</v>
      </c>
      <c r="AE112" s="33" t="s">
        <v>1</v>
      </c>
      <c r="AF112" s="33" t="s">
        <v>2</v>
      </c>
      <c r="AG112" s="33" t="s">
        <v>3</v>
      </c>
      <c r="AH112" s="33" t="s">
        <v>4</v>
      </c>
      <c r="AI112" s="33"/>
      <c r="AJ112" s="32"/>
      <c r="AK112" s="32"/>
      <c r="AL112" s="33" t="s">
        <v>46</v>
      </c>
      <c r="AM112" s="33" t="s">
        <v>0</v>
      </c>
      <c r="AN112" s="33" t="s">
        <v>1</v>
      </c>
      <c r="AO112" s="33" t="s">
        <v>2</v>
      </c>
      <c r="AP112" s="33" t="s">
        <v>3</v>
      </c>
      <c r="AQ112" s="33" t="s">
        <v>4</v>
      </c>
      <c r="AR112" s="32"/>
      <c r="AS112" s="32"/>
      <c r="AT112" s="33" t="s">
        <v>46</v>
      </c>
      <c r="AU112" s="33" t="s">
        <v>0</v>
      </c>
      <c r="AV112" s="33" t="s">
        <v>1</v>
      </c>
      <c r="AW112" s="33" t="s">
        <v>2</v>
      </c>
      <c r="AX112" s="33" t="s">
        <v>3</v>
      </c>
      <c r="AY112" s="33" t="s">
        <v>4</v>
      </c>
      <c r="AZ112" s="32"/>
      <c r="BA112" s="32"/>
      <c r="BB112" s="33" t="s">
        <v>46</v>
      </c>
      <c r="BC112" s="33" t="s">
        <v>0</v>
      </c>
      <c r="BD112" s="33" t="s">
        <v>1</v>
      </c>
      <c r="BE112" s="33" t="s">
        <v>2</v>
      </c>
      <c r="BF112" s="33" t="s">
        <v>3</v>
      </c>
      <c r="BG112" s="33" t="s">
        <v>4</v>
      </c>
    </row>
    <row r="113" spans="1:59">
      <c r="A113" s="33" t="s">
        <v>5</v>
      </c>
      <c r="B113" s="35">
        <v>11.2</v>
      </c>
      <c r="C113" s="35">
        <v>10.6</v>
      </c>
      <c r="D113" s="35">
        <v>8.4</v>
      </c>
      <c r="E113" s="36">
        <f>SUM(B113:D113)</f>
        <v>30.199999999999996</v>
      </c>
      <c r="F113" s="37">
        <f>E113/3</f>
        <v>10.066666666666665</v>
      </c>
      <c r="G113" s="32"/>
      <c r="H113" s="32"/>
      <c r="I113" s="33" t="s">
        <v>5</v>
      </c>
      <c r="J113" s="35">
        <v>13</v>
      </c>
      <c r="K113" s="35">
        <v>11</v>
      </c>
      <c r="L113" s="35">
        <v>9</v>
      </c>
      <c r="M113" s="36">
        <f>SUM(J113:L113)</f>
        <v>33</v>
      </c>
      <c r="N113" s="37">
        <f>M113/3</f>
        <v>11</v>
      </c>
      <c r="P113" s="9" t="s">
        <v>5</v>
      </c>
      <c r="Q113" s="8">
        <v>92.3</v>
      </c>
      <c r="R113" s="8">
        <v>104.3</v>
      </c>
      <c r="S113" s="8">
        <v>104.1</v>
      </c>
      <c r="T113" s="10">
        <f>SUM(Q113:S113)</f>
        <v>300.7</v>
      </c>
      <c r="U113" s="41">
        <f>T113/3</f>
        <v>100.23333333333333</v>
      </c>
      <c r="W113" s="9" t="s">
        <v>5</v>
      </c>
      <c r="X113" s="8">
        <v>102.3</v>
      </c>
      <c r="Y113" s="8">
        <v>114.6</v>
      </c>
      <c r="Z113" s="8">
        <v>114</v>
      </c>
      <c r="AA113" s="10">
        <f>SUM(X113:Z113)</f>
        <v>330.9</v>
      </c>
      <c r="AB113" s="34">
        <f>AA113/3</f>
        <v>110.3</v>
      </c>
      <c r="AC113" s="33" t="s">
        <v>5</v>
      </c>
      <c r="AD113" s="35">
        <v>42.8</v>
      </c>
      <c r="AE113" s="35">
        <v>51</v>
      </c>
      <c r="AF113" s="35">
        <v>53.7</v>
      </c>
      <c r="AG113" s="36">
        <f>SUM(AD113:AF113)</f>
        <v>147.5</v>
      </c>
      <c r="AH113" s="37">
        <f>AG113/3</f>
        <v>49.166666666666664</v>
      </c>
      <c r="AI113" s="37"/>
      <c r="AJ113" s="32">
        <v>20</v>
      </c>
      <c r="AK113" s="32"/>
      <c r="AL113" s="33" t="s">
        <v>5</v>
      </c>
      <c r="AM113" s="33">
        <v>76</v>
      </c>
      <c r="AN113" s="33">
        <v>77</v>
      </c>
      <c r="AO113" s="33">
        <v>73</v>
      </c>
      <c r="AP113" s="36">
        <f>SUM(AM113:AO113)</f>
        <v>226</v>
      </c>
      <c r="AQ113" s="37">
        <f>AP113/3</f>
        <v>75.333333333333329</v>
      </c>
      <c r="AR113" s="32">
        <v>14</v>
      </c>
      <c r="AS113" s="32"/>
      <c r="AT113" s="33" t="s">
        <v>5</v>
      </c>
      <c r="AU113" s="33">
        <f>AM113+AR113</f>
        <v>90</v>
      </c>
      <c r="AV113" s="33">
        <f>AN113+AR113</f>
        <v>91</v>
      </c>
      <c r="AW113" s="33">
        <f>AO113+AR113</f>
        <v>87</v>
      </c>
      <c r="AX113" s="36">
        <f>SUM(AU113:AW113)</f>
        <v>268</v>
      </c>
      <c r="AY113" s="37">
        <f>AX113/3</f>
        <v>89.333333333333329</v>
      </c>
      <c r="AZ113" s="32"/>
      <c r="BA113" s="32"/>
      <c r="BB113" s="33" t="s">
        <v>5</v>
      </c>
      <c r="BC113" s="33">
        <v>100</v>
      </c>
      <c r="BD113" s="33">
        <v>101</v>
      </c>
      <c r="BE113" s="33">
        <v>107</v>
      </c>
      <c r="BF113" s="36">
        <f>SUM(BC113:BE113)</f>
        <v>308</v>
      </c>
      <c r="BG113" s="37">
        <f>BF113/3</f>
        <v>102.66666666666667</v>
      </c>
    </row>
    <row r="114" spans="1:59">
      <c r="A114" s="33" t="s">
        <v>6</v>
      </c>
      <c r="B114" s="35">
        <v>10</v>
      </c>
      <c r="C114" s="35">
        <v>11</v>
      </c>
      <c r="D114" s="35">
        <v>11</v>
      </c>
      <c r="E114" s="36">
        <f t="shared" ref="E114:E123" si="24">SUM(B114:D114)</f>
        <v>32</v>
      </c>
      <c r="F114" s="37">
        <f t="shared" ref="F114:F122" si="25">E114/3</f>
        <v>10.666666666666666</v>
      </c>
      <c r="G114" s="32"/>
      <c r="H114" s="32"/>
      <c r="I114" s="33" t="s">
        <v>6</v>
      </c>
      <c r="J114" s="35">
        <v>11</v>
      </c>
      <c r="K114" s="35">
        <v>12</v>
      </c>
      <c r="L114" s="35">
        <v>12</v>
      </c>
      <c r="M114" s="36">
        <f t="shared" ref="M114:M123" si="26">SUM(J114:L114)</f>
        <v>35</v>
      </c>
      <c r="N114" s="37">
        <f t="shared" ref="N114:N122" si="27">M114/3</f>
        <v>11.666666666666666</v>
      </c>
      <c r="P114" s="9" t="s">
        <v>6</v>
      </c>
      <c r="Q114" s="8">
        <v>98</v>
      </c>
      <c r="R114" s="8">
        <v>112.4</v>
      </c>
      <c r="S114" s="8">
        <v>116.4</v>
      </c>
      <c r="T114" s="10">
        <f t="shared" ref="T114:T123" si="28">SUM(Q114:S114)</f>
        <v>326.8</v>
      </c>
      <c r="U114" s="41">
        <f t="shared" ref="U114:U122" si="29">T114/3</f>
        <v>108.93333333333334</v>
      </c>
      <c r="W114" s="9" t="s">
        <v>6</v>
      </c>
      <c r="X114" s="8">
        <v>108</v>
      </c>
      <c r="Y114" s="8">
        <v>122.6</v>
      </c>
      <c r="Z114" s="8">
        <v>126</v>
      </c>
      <c r="AA114" s="10">
        <f t="shared" ref="AA114:AA123" si="30">SUM(X114:Z114)</f>
        <v>356.6</v>
      </c>
      <c r="AB114" s="34">
        <f t="shared" ref="AB114:AB122" si="31">AA114/3</f>
        <v>118.86666666666667</v>
      </c>
      <c r="AC114" s="33" t="s">
        <v>6</v>
      </c>
      <c r="AD114" s="35">
        <v>50.4</v>
      </c>
      <c r="AE114" s="35">
        <v>51</v>
      </c>
      <c r="AF114" s="35">
        <v>53</v>
      </c>
      <c r="AG114" s="36">
        <f t="shared" ref="AG114:AG123" si="32">SUM(AD114:AF114)</f>
        <v>154.4</v>
      </c>
      <c r="AH114" s="37">
        <f t="shared" ref="AH114:AH122" si="33">AG114/3</f>
        <v>51.466666666666669</v>
      </c>
      <c r="AI114" s="37"/>
      <c r="AJ114" s="32">
        <v>20</v>
      </c>
      <c r="AK114" s="32"/>
      <c r="AL114" s="33" t="s">
        <v>6</v>
      </c>
      <c r="AM114" s="33">
        <v>79</v>
      </c>
      <c r="AN114" s="33">
        <v>82.9</v>
      </c>
      <c r="AO114" s="33">
        <v>74</v>
      </c>
      <c r="AP114" s="36">
        <f t="shared" ref="AP114:AP123" si="34">SUM(AM114:AO114)</f>
        <v>235.9</v>
      </c>
      <c r="AQ114" s="37">
        <f t="shared" ref="AQ114:AQ122" si="35">AP114/3</f>
        <v>78.63333333333334</v>
      </c>
      <c r="AR114" s="32">
        <v>12</v>
      </c>
      <c r="AS114" s="32"/>
      <c r="AT114" s="33" t="s">
        <v>6</v>
      </c>
      <c r="AU114" s="33">
        <f t="shared" ref="AU114:AU122" si="36">AM114+AR114</f>
        <v>91</v>
      </c>
      <c r="AV114" s="33">
        <f t="shared" ref="AV114:AV122" si="37">AN114+AR114</f>
        <v>94.9</v>
      </c>
      <c r="AW114" s="33">
        <f t="shared" ref="AW114:AW122" si="38">AO114+AR114</f>
        <v>86</v>
      </c>
      <c r="AX114" s="36">
        <f t="shared" ref="AX114:AX123" si="39">SUM(AU114:AW114)</f>
        <v>271.89999999999998</v>
      </c>
      <c r="AY114" s="37">
        <f t="shared" ref="AY114:AY122" si="40">AX114/3</f>
        <v>90.633333333333326</v>
      </c>
      <c r="AZ114" s="32"/>
      <c r="BA114" s="32"/>
      <c r="BB114" s="33" t="s">
        <v>6</v>
      </c>
      <c r="BC114" s="33">
        <v>101</v>
      </c>
      <c r="BD114" s="33">
        <v>104.9</v>
      </c>
      <c r="BE114" s="33">
        <v>106</v>
      </c>
      <c r="BF114" s="36">
        <f t="shared" ref="BF114:BF123" si="41">SUM(BC114:BE114)</f>
        <v>311.89999999999998</v>
      </c>
      <c r="BG114" s="37">
        <f t="shared" ref="BG114:BG122" si="42">BF114/3</f>
        <v>103.96666666666665</v>
      </c>
    </row>
    <row r="115" spans="1:59">
      <c r="A115" s="33" t="s">
        <v>7</v>
      </c>
      <c r="B115" s="35">
        <v>10.8</v>
      </c>
      <c r="C115" s="35">
        <v>11.2</v>
      </c>
      <c r="D115" s="35">
        <v>11.2</v>
      </c>
      <c r="E115" s="36">
        <f t="shared" si="24"/>
        <v>33.200000000000003</v>
      </c>
      <c r="F115" s="37">
        <f t="shared" si="25"/>
        <v>11.066666666666668</v>
      </c>
      <c r="G115" s="32"/>
      <c r="H115" s="32"/>
      <c r="I115" s="33" t="s">
        <v>7</v>
      </c>
      <c r="J115" s="35">
        <v>13</v>
      </c>
      <c r="K115" s="35">
        <v>12</v>
      </c>
      <c r="L115" s="35">
        <v>12</v>
      </c>
      <c r="M115" s="36">
        <f t="shared" si="26"/>
        <v>37</v>
      </c>
      <c r="N115" s="37">
        <f t="shared" si="27"/>
        <v>12.333333333333334</v>
      </c>
      <c r="P115" s="9" t="s">
        <v>7</v>
      </c>
      <c r="Q115" s="8">
        <v>88.2</v>
      </c>
      <c r="R115" s="8">
        <v>103</v>
      </c>
      <c r="S115" s="8">
        <v>117</v>
      </c>
      <c r="T115" s="10">
        <f t="shared" si="28"/>
        <v>308.2</v>
      </c>
      <c r="U115" s="41">
        <f t="shared" si="29"/>
        <v>102.73333333333333</v>
      </c>
      <c r="W115" s="9" t="s">
        <v>7</v>
      </c>
      <c r="X115" s="8">
        <v>98.2</v>
      </c>
      <c r="Y115" s="8">
        <v>113.2</v>
      </c>
      <c r="Z115" s="8">
        <v>127</v>
      </c>
      <c r="AA115" s="10">
        <f t="shared" si="30"/>
        <v>338.4</v>
      </c>
      <c r="AB115" s="34">
        <f t="shared" si="31"/>
        <v>112.8</v>
      </c>
      <c r="AC115" s="33" t="s">
        <v>7</v>
      </c>
      <c r="AD115" s="35">
        <v>51.33</v>
      </c>
      <c r="AE115" s="35">
        <v>59.8</v>
      </c>
      <c r="AF115" s="35">
        <v>49.8</v>
      </c>
      <c r="AG115" s="36">
        <f t="shared" si="32"/>
        <v>160.93</v>
      </c>
      <c r="AH115" s="37">
        <f t="shared" si="33"/>
        <v>53.643333333333338</v>
      </c>
      <c r="AI115" s="37"/>
      <c r="AJ115" s="32">
        <v>20</v>
      </c>
      <c r="AK115" s="32"/>
      <c r="AL115" s="33" t="s">
        <v>7</v>
      </c>
      <c r="AM115" s="33">
        <v>75</v>
      </c>
      <c r="AN115" s="33">
        <v>78</v>
      </c>
      <c r="AO115" s="33">
        <v>84</v>
      </c>
      <c r="AP115" s="36">
        <f t="shared" si="34"/>
        <v>237</v>
      </c>
      <c r="AQ115" s="37">
        <f t="shared" si="35"/>
        <v>79</v>
      </c>
      <c r="AR115" s="32">
        <v>18</v>
      </c>
      <c r="AS115" s="32"/>
      <c r="AT115" s="33" t="s">
        <v>7</v>
      </c>
      <c r="AU115" s="33">
        <f t="shared" si="36"/>
        <v>93</v>
      </c>
      <c r="AV115" s="33">
        <f t="shared" si="37"/>
        <v>96</v>
      </c>
      <c r="AW115" s="33">
        <f t="shared" si="38"/>
        <v>102</v>
      </c>
      <c r="AX115" s="36">
        <f t="shared" si="39"/>
        <v>291</v>
      </c>
      <c r="AY115" s="37">
        <f t="shared" si="40"/>
        <v>97</v>
      </c>
      <c r="AZ115" s="32"/>
      <c r="BA115" s="32"/>
      <c r="BB115" s="33" t="s">
        <v>7</v>
      </c>
      <c r="BC115" s="33">
        <v>103</v>
      </c>
      <c r="BD115" s="33">
        <v>106</v>
      </c>
      <c r="BE115" s="33">
        <v>112</v>
      </c>
      <c r="BF115" s="36">
        <f t="shared" si="41"/>
        <v>321</v>
      </c>
      <c r="BG115" s="37">
        <f t="shared" si="42"/>
        <v>107</v>
      </c>
    </row>
    <row r="116" spans="1:59">
      <c r="A116" s="33" t="s">
        <v>8</v>
      </c>
      <c r="B116" s="35">
        <v>11.2</v>
      </c>
      <c r="C116" s="35">
        <v>11</v>
      </c>
      <c r="D116" s="35">
        <v>10.199999999999999</v>
      </c>
      <c r="E116" s="36">
        <f t="shared" si="24"/>
        <v>32.4</v>
      </c>
      <c r="F116" s="37">
        <f t="shared" si="25"/>
        <v>10.799999999999999</v>
      </c>
      <c r="G116" s="32"/>
      <c r="H116" s="32"/>
      <c r="I116" s="33" t="s">
        <v>8</v>
      </c>
      <c r="J116" s="35">
        <v>9</v>
      </c>
      <c r="K116" s="35">
        <v>12</v>
      </c>
      <c r="L116" s="35">
        <v>10</v>
      </c>
      <c r="M116" s="36">
        <f t="shared" si="26"/>
        <v>31</v>
      </c>
      <c r="N116" s="37">
        <f t="shared" si="27"/>
        <v>10.333333333333334</v>
      </c>
      <c r="P116" s="9" t="s">
        <v>8</v>
      </c>
      <c r="Q116" s="8">
        <v>107</v>
      </c>
      <c r="R116" s="8">
        <v>101.4</v>
      </c>
      <c r="S116" s="8">
        <v>105</v>
      </c>
      <c r="T116" s="10">
        <f t="shared" si="28"/>
        <v>313.39999999999998</v>
      </c>
      <c r="U116" s="41">
        <f t="shared" si="29"/>
        <v>104.46666666666665</v>
      </c>
      <c r="W116" s="9" t="s">
        <v>8</v>
      </c>
      <c r="X116" s="8">
        <v>117.3</v>
      </c>
      <c r="Y116" s="8">
        <v>111</v>
      </c>
      <c r="Z116" s="8">
        <v>115</v>
      </c>
      <c r="AA116" s="10">
        <f t="shared" si="30"/>
        <v>343.3</v>
      </c>
      <c r="AB116" s="34">
        <f t="shared" si="31"/>
        <v>114.43333333333334</v>
      </c>
      <c r="AC116" s="33" t="s">
        <v>8</v>
      </c>
      <c r="AD116" s="35">
        <v>56.45</v>
      </c>
      <c r="AE116" s="35">
        <v>50.1</v>
      </c>
      <c r="AF116" s="35">
        <v>50.3</v>
      </c>
      <c r="AG116" s="36">
        <f t="shared" si="32"/>
        <v>156.85000000000002</v>
      </c>
      <c r="AH116" s="37">
        <f t="shared" si="33"/>
        <v>52.283333333333339</v>
      </c>
      <c r="AI116" s="37"/>
      <c r="AJ116" s="32">
        <v>20</v>
      </c>
      <c r="AK116" s="32"/>
      <c r="AL116" s="33" t="s">
        <v>8</v>
      </c>
      <c r="AM116" s="33">
        <v>79.2</v>
      </c>
      <c r="AN116" s="33">
        <v>79</v>
      </c>
      <c r="AO116" s="33">
        <v>81</v>
      </c>
      <c r="AP116" s="36">
        <f t="shared" si="34"/>
        <v>239.2</v>
      </c>
      <c r="AQ116" s="37">
        <f t="shared" si="35"/>
        <v>79.733333333333334</v>
      </c>
      <c r="AR116" s="32">
        <v>15</v>
      </c>
      <c r="AS116" s="32"/>
      <c r="AT116" s="33" t="s">
        <v>8</v>
      </c>
      <c r="AU116" s="33">
        <f t="shared" si="36"/>
        <v>94.2</v>
      </c>
      <c r="AV116" s="33">
        <f t="shared" si="37"/>
        <v>94</v>
      </c>
      <c r="AW116" s="33">
        <f t="shared" si="38"/>
        <v>96</v>
      </c>
      <c r="AX116" s="36">
        <f t="shared" si="39"/>
        <v>284.2</v>
      </c>
      <c r="AY116" s="37">
        <f t="shared" si="40"/>
        <v>94.733333333333334</v>
      </c>
      <c r="AZ116" s="32"/>
      <c r="BA116" s="32"/>
      <c r="BB116" s="33" t="s">
        <v>8</v>
      </c>
      <c r="BC116" s="33">
        <v>104.2</v>
      </c>
      <c r="BD116" s="33">
        <v>104</v>
      </c>
      <c r="BE116" s="33">
        <v>106</v>
      </c>
      <c r="BF116" s="36">
        <f t="shared" si="41"/>
        <v>314.2</v>
      </c>
      <c r="BG116" s="37">
        <f t="shared" si="42"/>
        <v>104.73333333333333</v>
      </c>
    </row>
    <row r="117" spans="1:59">
      <c r="A117" s="33" t="s">
        <v>9</v>
      </c>
      <c r="B117" s="35">
        <v>11</v>
      </c>
      <c r="C117" s="35">
        <v>11</v>
      </c>
      <c r="D117" s="35">
        <v>11</v>
      </c>
      <c r="E117" s="36">
        <f t="shared" si="24"/>
        <v>33</v>
      </c>
      <c r="F117" s="37">
        <f t="shared" si="25"/>
        <v>11</v>
      </c>
      <c r="G117" s="32"/>
      <c r="H117" s="32"/>
      <c r="I117" s="33" t="s">
        <v>9</v>
      </c>
      <c r="J117" s="35">
        <v>12</v>
      </c>
      <c r="K117" s="35">
        <v>13</v>
      </c>
      <c r="L117" s="35">
        <v>12</v>
      </c>
      <c r="M117" s="36">
        <f t="shared" si="26"/>
        <v>37</v>
      </c>
      <c r="N117" s="37">
        <f t="shared" si="27"/>
        <v>12.333333333333334</v>
      </c>
      <c r="P117" s="9" t="s">
        <v>9</v>
      </c>
      <c r="Q117" s="8">
        <v>113.3</v>
      </c>
      <c r="R117" s="8">
        <v>114.7</v>
      </c>
      <c r="S117" s="8">
        <v>116.3</v>
      </c>
      <c r="T117" s="10">
        <f t="shared" si="28"/>
        <v>344.3</v>
      </c>
      <c r="U117" s="41">
        <f t="shared" si="29"/>
        <v>114.76666666666667</v>
      </c>
      <c r="W117" s="9" t="s">
        <v>9</v>
      </c>
      <c r="X117" s="8">
        <v>123.5</v>
      </c>
      <c r="Y117" s="8">
        <v>124.8</v>
      </c>
      <c r="Z117" s="8">
        <v>126.2</v>
      </c>
      <c r="AA117" s="10">
        <f t="shared" si="30"/>
        <v>374.5</v>
      </c>
      <c r="AB117" s="34">
        <f t="shared" si="31"/>
        <v>124.83333333333333</v>
      </c>
      <c r="AC117" s="33" t="s">
        <v>9</v>
      </c>
      <c r="AD117" s="35">
        <v>55.76</v>
      </c>
      <c r="AE117" s="35">
        <v>54.8</v>
      </c>
      <c r="AF117" s="35">
        <v>52.1</v>
      </c>
      <c r="AG117" s="36">
        <f t="shared" si="32"/>
        <v>162.66</v>
      </c>
      <c r="AH117" s="37">
        <f t="shared" si="33"/>
        <v>54.22</v>
      </c>
      <c r="AI117" s="37"/>
      <c r="AJ117" s="32">
        <v>20</v>
      </c>
      <c r="AK117" s="32"/>
      <c r="AL117" s="33" t="s">
        <v>9</v>
      </c>
      <c r="AM117" s="33">
        <v>81.900000000000006</v>
      </c>
      <c r="AN117" s="33">
        <v>78.900000000000006</v>
      </c>
      <c r="AO117" s="33">
        <v>80</v>
      </c>
      <c r="AP117" s="36">
        <f t="shared" si="34"/>
        <v>240.8</v>
      </c>
      <c r="AQ117" s="37">
        <f t="shared" si="35"/>
        <v>80.266666666666666</v>
      </c>
      <c r="AR117" s="32">
        <v>17</v>
      </c>
      <c r="AS117" s="32"/>
      <c r="AT117" s="33" t="s">
        <v>9</v>
      </c>
      <c r="AU117" s="33">
        <f t="shared" si="36"/>
        <v>98.9</v>
      </c>
      <c r="AV117" s="33">
        <f t="shared" si="37"/>
        <v>95.9</v>
      </c>
      <c r="AW117" s="33">
        <f t="shared" si="38"/>
        <v>97</v>
      </c>
      <c r="AX117" s="36">
        <f t="shared" si="39"/>
        <v>291.8</v>
      </c>
      <c r="AY117" s="37">
        <f t="shared" si="40"/>
        <v>97.266666666666666</v>
      </c>
      <c r="AZ117" s="32"/>
      <c r="BA117" s="32"/>
      <c r="BB117" s="33" t="s">
        <v>9</v>
      </c>
      <c r="BC117" s="33">
        <v>108.3</v>
      </c>
      <c r="BD117" s="33">
        <v>105.9</v>
      </c>
      <c r="BE117" s="33">
        <v>107</v>
      </c>
      <c r="BF117" s="36">
        <f t="shared" si="41"/>
        <v>321.2</v>
      </c>
      <c r="BG117" s="37">
        <f t="shared" si="42"/>
        <v>107.06666666666666</v>
      </c>
    </row>
    <row r="118" spans="1:59">
      <c r="A118" s="33" t="s">
        <v>10</v>
      </c>
      <c r="B118" s="35">
        <v>11</v>
      </c>
      <c r="C118" s="35">
        <v>12.1</v>
      </c>
      <c r="D118" s="35">
        <v>11</v>
      </c>
      <c r="E118" s="36">
        <f t="shared" si="24"/>
        <v>34.1</v>
      </c>
      <c r="F118" s="37">
        <f t="shared" si="25"/>
        <v>11.366666666666667</v>
      </c>
      <c r="G118" s="32"/>
      <c r="H118" s="32"/>
      <c r="I118" s="33" t="s">
        <v>10</v>
      </c>
      <c r="J118" s="35">
        <v>12</v>
      </c>
      <c r="K118" s="35">
        <v>10</v>
      </c>
      <c r="L118" s="35">
        <v>12</v>
      </c>
      <c r="M118" s="36">
        <f t="shared" si="26"/>
        <v>34</v>
      </c>
      <c r="N118" s="37">
        <f t="shared" si="27"/>
        <v>11.333333333333334</v>
      </c>
      <c r="P118" s="9" t="s">
        <v>10</v>
      </c>
      <c r="Q118" s="8">
        <v>116.6</v>
      </c>
      <c r="R118" s="8">
        <v>117.3</v>
      </c>
      <c r="S118" s="8">
        <v>114.9</v>
      </c>
      <c r="T118" s="10">
        <f t="shared" si="28"/>
        <v>348.79999999999995</v>
      </c>
      <c r="U118" s="41">
        <f t="shared" si="29"/>
        <v>116.26666666666665</v>
      </c>
      <c r="W118" s="9" t="s">
        <v>10</v>
      </c>
      <c r="X118" s="8">
        <v>126.6</v>
      </c>
      <c r="Y118" s="8">
        <v>127.7</v>
      </c>
      <c r="Z118" s="8">
        <v>125.6</v>
      </c>
      <c r="AA118" s="10">
        <f t="shared" si="30"/>
        <v>379.9</v>
      </c>
      <c r="AB118" s="34">
        <f t="shared" si="31"/>
        <v>126.63333333333333</v>
      </c>
      <c r="AC118" s="33" t="s">
        <v>10</v>
      </c>
      <c r="AD118" s="35">
        <v>60.4</v>
      </c>
      <c r="AE118" s="35">
        <v>53.6</v>
      </c>
      <c r="AF118" s="35">
        <v>53.2</v>
      </c>
      <c r="AG118" s="36">
        <f t="shared" si="32"/>
        <v>167.2</v>
      </c>
      <c r="AH118" s="37">
        <f t="shared" si="33"/>
        <v>55.733333333333327</v>
      </c>
      <c r="AI118" s="37"/>
      <c r="AJ118" s="32">
        <v>20</v>
      </c>
      <c r="AK118" s="32"/>
      <c r="AL118" s="33" t="s">
        <v>10</v>
      </c>
      <c r="AM118" s="33">
        <v>83</v>
      </c>
      <c r="AN118" s="33">
        <v>84</v>
      </c>
      <c r="AO118" s="33">
        <v>79</v>
      </c>
      <c r="AP118" s="36">
        <f t="shared" si="34"/>
        <v>246</v>
      </c>
      <c r="AQ118" s="37">
        <f t="shared" si="35"/>
        <v>82</v>
      </c>
      <c r="AR118" s="32">
        <v>18</v>
      </c>
      <c r="AS118" s="32"/>
      <c r="AT118" s="33" t="s">
        <v>10</v>
      </c>
      <c r="AU118" s="33">
        <f t="shared" si="36"/>
        <v>101</v>
      </c>
      <c r="AV118" s="33">
        <f t="shared" si="37"/>
        <v>102</v>
      </c>
      <c r="AW118" s="33">
        <f t="shared" si="38"/>
        <v>97</v>
      </c>
      <c r="AX118" s="36">
        <f t="shared" si="39"/>
        <v>300</v>
      </c>
      <c r="AY118" s="37">
        <f t="shared" si="40"/>
        <v>100</v>
      </c>
      <c r="AZ118" s="32"/>
      <c r="BA118" s="32"/>
      <c r="BB118" s="33" t="s">
        <v>10</v>
      </c>
      <c r="BC118" s="33">
        <v>111.3</v>
      </c>
      <c r="BD118" s="33">
        <v>112</v>
      </c>
      <c r="BE118" s="33">
        <v>107</v>
      </c>
      <c r="BF118" s="36">
        <f t="shared" si="41"/>
        <v>330.3</v>
      </c>
      <c r="BG118" s="37">
        <f t="shared" si="42"/>
        <v>110.10000000000001</v>
      </c>
    </row>
    <row r="119" spans="1:59">
      <c r="A119" s="33" t="s">
        <v>11</v>
      </c>
      <c r="B119" s="35">
        <v>12</v>
      </c>
      <c r="C119" s="35">
        <v>11.2</v>
      </c>
      <c r="D119" s="35">
        <v>10.199999999999999</v>
      </c>
      <c r="E119" s="36">
        <f t="shared" si="24"/>
        <v>33.4</v>
      </c>
      <c r="F119" s="37">
        <f t="shared" si="25"/>
        <v>11.133333333333333</v>
      </c>
      <c r="G119" s="32"/>
      <c r="H119" s="32"/>
      <c r="I119" s="33" t="s">
        <v>11</v>
      </c>
      <c r="J119" s="35">
        <v>13</v>
      </c>
      <c r="K119" s="35">
        <v>13</v>
      </c>
      <c r="L119" s="35">
        <v>10</v>
      </c>
      <c r="M119" s="36">
        <f t="shared" si="26"/>
        <v>36</v>
      </c>
      <c r="N119" s="37">
        <f t="shared" si="27"/>
        <v>12</v>
      </c>
      <c r="P119" s="9" t="s">
        <v>11</v>
      </c>
      <c r="Q119" s="8">
        <v>125</v>
      </c>
      <c r="R119" s="8">
        <v>128.4</v>
      </c>
      <c r="S119" s="8">
        <v>143.19999999999999</v>
      </c>
      <c r="T119" s="10">
        <f t="shared" si="28"/>
        <v>396.6</v>
      </c>
      <c r="U119" s="41">
        <f t="shared" si="29"/>
        <v>132.20000000000002</v>
      </c>
      <c r="W119" s="9" t="s">
        <v>11</v>
      </c>
      <c r="X119" s="8">
        <v>135</v>
      </c>
      <c r="Y119" s="8">
        <v>138.19999999999999</v>
      </c>
      <c r="Z119" s="8">
        <v>153.19999999999999</v>
      </c>
      <c r="AA119" s="10">
        <f t="shared" si="30"/>
        <v>426.4</v>
      </c>
      <c r="AB119" s="34">
        <f t="shared" si="31"/>
        <v>142.13333333333333</v>
      </c>
      <c r="AC119" s="33" t="s">
        <v>11</v>
      </c>
      <c r="AD119" s="35">
        <v>59.35</v>
      </c>
      <c r="AE119" s="35">
        <v>67.400000000000006</v>
      </c>
      <c r="AF119" s="35">
        <v>59.1</v>
      </c>
      <c r="AG119" s="36">
        <f t="shared" si="32"/>
        <v>185.85</v>
      </c>
      <c r="AH119" s="37">
        <f t="shared" si="33"/>
        <v>61.949999999999996</v>
      </c>
      <c r="AI119" s="37"/>
      <c r="AJ119" s="32">
        <v>20</v>
      </c>
      <c r="AK119" s="32"/>
      <c r="AL119" s="33" t="s">
        <v>11</v>
      </c>
      <c r="AM119" s="33">
        <v>86</v>
      </c>
      <c r="AN119" s="33">
        <v>89.2</v>
      </c>
      <c r="AO119" s="33">
        <v>82</v>
      </c>
      <c r="AP119" s="36">
        <f t="shared" si="34"/>
        <v>257.2</v>
      </c>
      <c r="AQ119" s="37">
        <f t="shared" si="35"/>
        <v>85.733333333333334</v>
      </c>
      <c r="AR119" s="32">
        <v>19</v>
      </c>
      <c r="AS119" s="32"/>
      <c r="AT119" s="33" t="s">
        <v>11</v>
      </c>
      <c r="AU119" s="33">
        <f t="shared" si="36"/>
        <v>105</v>
      </c>
      <c r="AV119" s="33">
        <f t="shared" si="37"/>
        <v>108.2</v>
      </c>
      <c r="AW119" s="33">
        <f t="shared" si="38"/>
        <v>101</v>
      </c>
      <c r="AX119" s="36">
        <f t="shared" si="39"/>
        <v>314.2</v>
      </c>
      <c r="AY119" s="37">
        <f t="shared" si="40"/>
        <v>104.73333333333333</v>
      </c>
      <c r="AZ119" s="32"/>
      <c r="BA119" s="32"/>
      <c r="BB119" s="33" t="s">
        <v>11</v>
      </c>
      <c r="BC119" s="33">
        <v>115.6</v>
      </c>
      <c r="BD119" s="33">
        <v>118.2</v>
      </c>
      <c r="BE119" s="33">
        <v>111</v>
      </c>
      <c r="BF119" s="36">
        <f t="shared" si="41"/>
        <v>344.8</v>
      </c>
      <c r="BG119" s="37">
        <f t="shared" si="42"/>
        <v>114.93333333333334</v>
      </c>
    </row>
    <row r="120" spans="1:59">
      <c r="A120" s="33" t="s">
        <v>12</v>
      </c>
      <c r="B120" s="35">
        <v>9</v>
      </c>
      <c r="C120" s="35">
        <v>10</v>
      </c>
      <c r="D120" s="35">
        <v>10</v>
      </c>
      <c r="E120" s="36">
        <f t="shared" si="24"/>
        <v>29</v>
      </c>
      <c r="F120" s="37">
        <f t="shared" si="25"/>
        <v>9.6666666666666661</v>
      </c>
      <c r="G120" s="32"/>
      <c r="H120" s="32"/>
      <c r="I120" s="33" t="s">
        <v>12</v>
      </c>
      <c r="J120" s="35">
        <v>10</v>
      </c>
      <c r="K120" s="35">
        <v>11</v>
      </c>
      <c r="L120" s="35">
        <v>11</v>
      </c>
      <c r="M120" s="36">
        <f t="shared" si="26"/>
        <v>32</v>
      </c>
      <c r="N120" s="37">
        <f t="shared" si="27"/>
        <v>10.666666666666666</v>
      </c>
      <c r="P120" s="9" t="s">
        <v>12</v>
      </c>
      <c r="Q120" s="8">
        <v>98</v>
      </c>
      <c r="R120" s="8">
        <v>121.1</v>
      </c>
      <c r="S120" s="8">
        <v>115.7</v>
      </c>
      <c r="T120" s="10">
        <f t="shared" si="28"/>
        <v>334.8</v>
      </c>
      <c r="U120" s="41">
        <f t="shared" si="29"/>
        <v>111.60000000000001</v>
      </c>
      <c r="W120" s="9" t="s">
        <v>12</v>
      </c>
      <c r="X120" s="8">
        <v>108</v>
      </c>
      <c r="Y120" s="8">
        <v>131.6</v>
      </c>
      <c r="Z120" s="8">
        <v>125.5</v>
      </c>
      <c r="AA120" s="10">
        <f t="shared" si="30"/>
        <v>365.1</v>
      </c>
      <c r="AB120" s="34">
        <f t="shared" si="31"/>
        <v>121.7</v>
      </c>
      <c r="AC120" s="33" t="s">
        <v>12</v>
      </c>
      <c r="AD120" s="35">
        <v>65.8</v>
      </c>
      <c r="AE120" s="35">
        <v>51.8</v>
      </c>
      <c r="AF120" s="35">
        <v>53.2</v>
      </c>
      <c r="AG120" s="36">
        <f t="shared" si="32"/>
        <v>170.8</v>
      </c>
      <c r="AH120" s="37">
        <f t="shared" si="33"/>
        <v>56.933333333333337</v>
      </c>
      <c r="AI120" s="37"/>
      <c r="AJ120" s="32">
        <v>20</v>
      </c>
      <c r="AK120" s="32"/>
      <c r="AL120" s="33" t="s">
        <v>12</v>
      </c>
      <c r="AM120" s="33">
        <v>82</v>
      </c>
      <c r="AN120" s="33">
        <v>90.1</v>
      </c>
      <c r="AO120" s="33">
        <v>84</v>
      </c>
      <c r="AP120" s="36">
        <f t="shared" si="34"/>
        <v>256.10000000000002</v>
      </c>
      <c r="AQ120" s="37">
        <f t="shared" si="35"/>
        <v>85.366666666666674</v>
      </c>
      <c r="AR120" s="32">
        <v>16</v>
      </c>
      <c r="AS120" s="32"/>
      <c r="AT120" s="33" t="s">
        <v>12</v>
      </c>
      <c r="AU120" s="33">
        <f t="shared" si="36"/>
        <v>98</v>
      </c>
      <c r="AV120" s="33">
        <f t="shared" si="37"/>
        <v>106.1</v>
      </c>
      <c r="AW120" s="33">
        <f t="shared" si="38"/>
        <v>100</v>
      </c>
      <c r="AX120" s="36">
        <f t="shared" si="39"/>
        <v>304.10000000000002</v>
      </c>
      <c r="AY120" s="37">
        <f t="shared" si="40"/>
        <v>101.36666666666667</v>
      </c>
      <c r="AZ120" s="32"/>
      <c r="BA120" s="32"/>
      <c r="BB120" s="33" t="s">
        <v>12</v>
      </c>
      <c r="BC120" s="33">
        <v>108</v>
      </c>
      <c r="BD120" s="33">
        <v>116.4</v>
      </c>
      <c r="BE120" s="33">
        <v>110</v>
      </c>
      <c r="BF120" s="36">
        <f t="shared" si="41"/>
        <v>334.4</v>
      </c>
      <c r="BG120" s="37">
        <f t="shared" si="42"/>
        <v>111.46666666666665</v>
      </c>
    </row>
    <row r="121" spans="1:59">
      <c r="A121" s="33" t="s">
        <v>13</v>
      </c>
      <c r="B121" s="35">
        <v>10</v>
      </c>
      <c r="C121" s="35">
        <v>9</v>
      </c>
      <c r="D121" s="35">
        <v>9</v>
      </c>
      <c r="E121" s="36">
        <f t="shared" si="24"/>
        <v>28</v>
      </c>
      <c r="F121" s="37">
        <f t="shared" si="25"/>
        <v>9.3333333333333339</v>
      </c>
      <c r="G121" s="32"/>
      <c r="H121" s="32"/>
      <c r="I121" s="33" t="s">
        <v>13</v>
      </c>
      <c r="J121" s="35">
        <v>11</v>
      </c>
      <c r="K121" s="35">
        <v>10</v>
      </c>
      <c r="L121" s="35">
        <v>10</v>
      </c>
      <c r="M121" s="36">
        <f t="shared" si="26"/>
        <v>31</v>
      </c>
      <c r="N121" s="37">
        <f t="shared" si="27"/>
        <v>10.333333333333334</v>
      </c>
      <c r="P121" s="9" t="s">
        <v>13</v>
      </c>
      <c r="Q121" s="8">
        <v>89</v>
      </c>
      <c r="R121" s="8">
        <v>88</v>
      </c>
      <c r="S121" s="8">
        <v>98.1</v>
      </c>
      <c r="T121" s="10">
        <f t="shared" si="28"/>
        <v>275.10000000000002</v>
      </c>
      <c r="U121" s="41">
        <f t="shared" si="29"/>
        <v>91.7</v>
      </c>
      <c r="W121" s="9" t="s">
        <v>13</v>
      </c>
      <c r="X121" s="8">
        <v>99</v>
      </c>
      <c r="Y121" s="8">
        <v>97</v>
      </c>
      <c r="Z121" s="8">
        <v>108.3</v>
      </c>
      <c r="AA121" s="10">
        <f t="shared" si="30"/>
        <v>304.3</v>
      </c>
      <c r="AB121" s="34">
        <f t="shared" si="31"/>
        <v>101.43333333333334</v>
      </c>
      <c r="AC121" s="33" t="s">
        <v>13</v>
      </c>
      <c r="AD121" s="35">
        <v>45.66</v>
      </c>
      <c r="AE121" s="35">
        <v>48.4</v>
      </c>
      <c r="AF121" s="35">
        <v>51</v>
      </c>
      <c r="AG121" s="36">
        <f t="shared" si="32"/>
        <v>145.06</v>
      </c>
      <c r="AH121" s="37">
        <f t="shared" si="33"/>
        <v>48.353333333333332</v>
      </c>
      <c r="AI121" s="37"/>
      <c r="AJ121" s="32">
        <v>20</v>
      </c>
      <c r="AK121" s="32"/>
      <c r="AL121" s="33" t="s">
        <v>13</v>
      </c>
      <c r="AM121" s="33">
        <v>78</v>
      </c>
      <c r="AN121" s="33">
        <v>82</v>
      </c>
      <c r="AO121" s="33">
        <v>83</v>
      </c>
      <c r="AP121" s="36">
        <f t="shared" si="34"/>
        <v>243</v>
      </c>
      <c r="AQ121" s="37">
        <f t="shared" si="35"/>
        <v>81</v>
      </c>
      <c r="AR121" s="32">
        <v>17</v>
      </c>
      <c r="AS121" s="32"/>
      <c r="AT121" s="33" t="s">
        <v>13</v>
      </c>
      <c r="AU121" s="33">
        <f t="shared" si="36"/>
        <v>95</v>
      </c>
      <c r="AV121" s="33">
        <f t="shared" si="37"/>
        <v>99</v>
      </c>
      <c r="AW121" s="33">
        <f t="shared" si="38"/>
        <v>100</v>
      </c>
      <c r="AX121" s="36">
        <f t="shared" si="39"/>
        <v>294</v>
      </c>
      <c r="AY121" s="37">
        <f t="shared" si="40"/>
        <v>98</v>
      </c>
      <c r="AZ121" s="32"/>
      <c r="BA121" s="32"/>
      <c r="BB121" s="33" t="s">
        <v>13</v>
      </c>
      <c r="BC121" s="33">
        <v>105</v>
      </c>
      <c r="BD121" s="33">
        <v>109</v>
      </c>
      <c r="BE121" s="33">
        <v>110</v>
      </c>
      <c r="BF121" s="36">
        <f t="shared" si="41"/>
        <v>324</v>
      </c>
      <c r="BG121" s="37">
        <f t="shared" si="42"/>
        <v>108</v>
      </c>
    </row>
    <row r="122" spans="1:59">
      <c r="A122" s="33" t="s">
        <v>14</v>
      </c>
      <c r="B122" s="35">
        <v>8</v>
      </c>
      <c r="C122" s="35">
        <v>10</v>
      </c>
      <c r="D122" s="35">
        <v>7</v>
      </c>
      <c r="E122" s="36">
        <f t="shared" si="24"/>
        <v>25</v>
      </c>
      <c r="F122" s="37">
        <f t="shared" si="25"/>
        <v>8.3333333333333339</v>
      </c>
      <c r="G122" s="32"/>
      <c r="H122" s="32"/>
      <c r="I122" s="33" t="s">
        <v>14</v>
      </c>
      <c r="J122" s="35">
        <v>9</v>
      </c>
      <c r="K122" s="35">
        <v>11</v>
      </c>
      <c r="L122" s="35">
        <v>8</v>
      </c>
      <c r="M122" s="36">
        <f t="shared" si="26"/>
        <v>28</v>
      </c>
      <c r="N122" s="37">
        <f t="shared" si="27"/>
        <v>9.3333333333333339</v>
      </c>
      <c r="P122" s="9" t="s">
        <v>14</v>
      </c>
      <c r="Q122" s="8">
        <v>70.2</v>
      </c>
      <c r="R122" s="8">
        <v>74</v>
      </c>
      <c r="S122" s="8">
        <v>73</v>
      </c>
      <c r="T122" s="10">
        <f t="shared" si="28"/>
        <v>217.2</v>
      </c>
      <c r="U122" s="41">
        <f t="shared" si="29"/>
        <v>72.399999999999991</v>
      </c>
      <c r="W122" s="9" t="s">
        <v>14</v>
      </c>
      <c r="X122" s="8">
        <v>80.099999999999994</v>
      </c>
      <c r="Y122" s="8">
        <v>84</v>
      </c>
      <c r="Z122" s="8">
        <v>83</v>
      </c>
      <c r="AA122" s="10">
        <f t="shared" si="30"/>
        <v>247.1</v>
      </c>
      <c r="AB122" s="34">
        <f t="shared" si="31"/>
        <v>82.36666666666666</v>
      </c>
      <c r="AC122" s="33" t="s">
        <v>14</v>
      </c>
      <c r="AD122" s="35">
        <v>42.6</v>
      </c>
      <c r="AE122" s="35">
        <v>46.6</v>
      </c>
      <c r="AF122" s="35">
        <v>43.6</v>
      </c>
      <c r="AG122" s="36">
        <f t="shared" si="32"/>
        <v>132.80000000000001</v>
      </c>
      <c r="AH122" s="37">
        <f t="shared" si="33"/>
        <v>44.266666666666673</v>
      </c>
      <c r="AI122" s="37"/>
      <c r="AJ122" s="32">
        <v>20</v>
      </c>
      <c r="AK122" s="32"/>
      <c r="AL122" s="33" t="s">
        <v>14</v>
      </c>
      <c r="AM122" s="33">
        <v>71</v>
      </c>
      <c r="AN122" s="33">
        <v>68</v>
      </c>
      <c r="AO122" s="33">
        <v>71</v>
      </c>
      <c r="AP122" s="36">
        <f t="shared" si="34"/>
        <v>210</v>
      </c>
      <c r="AQ122" s="37">
        <f t="shared" si="35"/>
        <v>70</v>
      </c>
      <c r="AR122" s="32">
        <v>15</v>
      </c>
      <c r="AS122" s="32"/>
      <c r="AT122" s="33" t="s">
        <v>14</v>
      </c>
      <c r="AU122" s="33">
        <f t="shared" si="36"/>
        <v>86</v>
      </c>
      <c r="AV122" s="33">
        <f t="shared" si="37"/>
        <v>83</v>
      </c>
      <c r="AW122" s="33">
        <f t="shared" si="38"/>
        <v>86</v>
      </c>
      <c r="AX122" s="36">
        <f t="shared" si="39"/>
        <v>255</v>
      </c>
      <c r="AY122" s="37">
        <f t="shared" si="40"/>
        <v>85</v>
      </c>
      <c r="AZ122" s="32"/>
      <c r="BA122" s="32"/>
      <c r="BB122" s="33" t="s">
        <v>14</v>
      </c>
      <c r="BC122" s="33">
        <v>96</v>
      </c>
      <c r="BD122" s="33">
        <v>93</v>
      </c>
      <c r="BE122" s="33">
        <v>90</v>
      </c>
      <c r="BF122" s="36">
        <f t="shared" si="41"/>
        <v>279</v>
      </c>
      <c r="BG122" s="37">
        <f t="shared" si="42"/>
        <v>93</v>
      </c>
    </row>
    <row r="123" spans="1:59">
      <c r="A123" s="33" t="s">
        <v>3</v>
      </c>
      <c r="B123" s="36">
        <f>SUM(B113:B122)</f>
        <v>104.2</v>
      </c>
      <c r="C123" s="36">
        <f>SUM(C113:C122)</f>
        <v>107.1</v>
      </c>
      <c r="D123" s="36">
        <f>SUM(D113:D122)</f>
        <v>99</v>
      </c>
      <c r="E123" s="36">
        <f t="shared" si="24"/>
        <v>310.3</v>
      </c>
      <c r="F123" s="38">
        <f>E123/30</f>
        <v>10.343333333333334</v>
      </c>
      <c r="G123" s="32"/>
      <c r="H123" s="32"/>
      <c r="I123" s="33" t="s">
        <v>3</v>
      </c>
      <c r="J123" s="36">
        <f>SUM(J113:J122)</f>
        <v>113</v>
      </c>
      <c r="K123" s="36">
        <f>SUM(K113:K122)</f>
        <v>115</v>
      </c>
      <c r="L123" s="36">
        <f>SUM(L113:L122)</f>
        <v>106</v>
      </c>
      <c r="M123" s="36">
        <f t="shared" si="26"/>
        <v>334</v>
      </c>
      <c r="N123" s="38">
        <f>M123/30</f>
        <v>11.133333333333333</v>
      </c>
      <c r="P123" s="9" t="s">
        <v>3</v>
      </c>
      <c r="Q123" s="10">
        <f>SUM(Q113:Q122)</f>
        <v>997.6</v>
      </c>
      <c r="R123" s="10">
        <f>SUM(R113:R122)</f>
        <v>1064.5999999999999</v>
      </c>
      <c r="S123" s="10">
        <f>SUM(S113:S122)</f>
        <v>1103.6999999999998</v>
      </c>
      <c r="T123" s="10">
        <f t="shared" si="28"/>
        <v>3165.8999999999996</v>
      </c>
      <c r="U123" s="41">
        <f>T123/30</f>
        <v>105.52999999999999</v>
      </c>
      <c r="W123" s="9" t="s">
        <v>3</v>
      </c>
      <c r="X123" s="10">
        <f>SUM(X113:X122)</f>
        <v>1098</v>
      </c>
      <c r="Y123" s="10">
        <f>SUM(Y113:Y122)</f>
        <v>1164.6999999999998</v>
      </c>
      <c r="Z123" s="10">
        <f>SUM(Z113:Z122)</f>
        <v>1203.8</v>
      </c>
      <c r="AA123" s="10">
        <f t="shared" si="30"/>
        <v>3466.5</v>
      </c>
      <c r="AB123" s="38">
        <f>AA123/30</f>
        <v>115.55</v>
      </c>
      <c r="AC123" s="33" t="s">
        <v>3</v>
      </c>
      <c r="AD123" s="36">
        <f>SUM(AD113:AD122)</f>
        <v>530.54999999999995</v>
      </c>
      <c r="AE123" s="36">
        <f>SUM(AE113:AE122)</f>
        <v>534.5</v>
      </c>
      <c r="AF123" s="36">
        <f>SUM(AF113:AF122)</f>
        <v>519</v>
      </c>
      <c r="AG123" s="36">
        <f t="shared" si="32"/>
        <v>1584.05</v>
      </c>
      <c r="AH123" s="38">
        <f>AG123/30</f>
        <v>52.801666666666662</v>
      </c>
      <c r="AI123" s="38"/>
      <c r="AJ123" s="32"/>
      <c r="AK123" s="32"/>
      <c r="AL123" s="33" t="s">
        <v>3</v>
      </c>
      <c r="AM123" s="36">
        <f>SUM(AM113:AM122)</f>
        <v>791.1</v>
      </c>
      <c r="AN123" s="36">
        <f>SUM(AN113:AN122)</f>
        <v>809.1</v>
      </c>
      <c r="AO123" s="36">
        <f>SUM(AO113:AO122)</f>
        <v>791</v>
      </c>
      <c r="AP123" s="36">
        <f t="shared" si="34"/>
        <v>2391.1999999999998</v>
      </c>
      <c r="AQ123" s="38">
        <f>AP123/30</f>
        <v>79.706666666666663</v>
      </c>
      <c r="AR123" s="32"/>
      <c r="AS123" s="32"/>
      <c r="AT123" s="33" t="s">
        <v>3</v>
      </c>
      <c r="AU123" s="36">
        <f>SUM(AU113:AU122)</f>
        <v>952.1</v>
      </c>
      <c r="AV123" s="36">
        <f>SUM(AV113:AV122)</f>
        <v>970.1</v>
      </c>
      <c r="AW123" s="36">
        <f>SUM(AW113:AW122)</f>
        <v>952</v>
      </c>
      <c r="AX123" s="36">
        <f t="shared" si="39"/>
        <v>2874.2</v>
      </c>
      <c r="AY123" s="38">
        <f>AX123/30</f>
        <v>95.806666666666658</v>
      </c>
      <c r="AZ123" s="32"/>
      <c r="BA123" s="32"/>
      <c r="BB123" s="33" t="s">
        <v>3</v>
      </c>
      <c r="BC123" s="36">
        <f>SUM(BC113:BC122)</f>
        <v>1052.4000000000001</v>
      </c>
      <c r="BD123" s="36">
        <f>SUM(BD113:BD122)</f>
        <v>1070.4000000000001</v>
      </c>
      <c r="BE123" s="36">
        <f>SUM(BE113:BE122)</f>
        <v>1066</v>
      </c>
      <c r="BF123" s="36">
        <f t="shared" si="41"/>
        <v>3188.8</v>
      </c>
      <c r="BG123" s="38">
        <f>BF123/30</f>
        <v>106.29333333333334</v>
      </c>
    </row>
    <row r="124" spans="1:59">
      <c r="A124" s="33"/>
      <c r="B124" s="33" t="s">
        <v>15</v>
      </c>
      <c r="C124" s="33">
        <f>E123*E123/30</f>
        <v>3209.5363333333339</v>
      </c>
      <c r="D124" s="33" t="s">
        <v>16</v>
      </c>
      <c r="E124" s="36">
        <f>SUMSQ(B113:D122)-C124</f>
        <v>39.713666666666086</v>
      </c>
      <c r="F124" s="37"/>
      <c r="G124" s="32"/>
      <c r="H124" s="32"/>
      <c r="I124" s="33"/>
      <c r="J124" s="33" t="s">
        <v>15</v>
      </c>
      <c r="K124" s="33">
        <f>M123*M123/30</f>
        <v>3718.5333333333333</v>
      </c>
      <c r="L124" s="33" t="s">
        <v>16</v>
      </c>
      <c r="M124" s="36">
        <f>SUMSQ(J113:L122)-K124</f>
        <v>55.466666666666697</v>
      </c>
      <c r="N124" s="37"/>
      <c r="P124" s="9"/>
      <c r="Q124" s="9" t="s">
        <v>15</v>
      </c>
      <c r="R124" s="9">
        <f>T123*T123/30</f>
        <v>334097.42699999991</v>
      </c>
      <c r="S124" s="9" t="s">
        <v>16</v>
      </c>
      <c r="T124" s="10">
        <f>SUMSQ(Q113:S122)-R124</f>
        <v>8127.7630000000936</v>
      </c>
      <c r="U124" s="11"/>
      <c r="W124" s="9"/>
      <c r="X124" s="9" t="s">
        <v>15</v>
      </c>
      <c r="Y124" s="9">
        <f>AA123*AA123/30</f>
        <v>400554.07500000001</v>
      </c>
      <c r="Z124" s="9" t="s">
        <v>16</v>
      </c>
      <c r="AA124" s="10">
        <f>SUMSQ(X113:Z122)-Y124</f>
        <v>8194.0350000000326</v>
      </c>
      <c r="AB124" s="37"/>
      <c r="AC124" s="33"/>
      <c r="AD124" s="33" t="s">
        <v>15</v>
      </c>
      <c r="AE124" s="33">
        <f>AG123*AG123/30</f>
        <v>83640.480083333328</v>
      </c>
      <c r="AF124" s="33" t="s">
        <v>16</v>
      </c>
      <c r="AG124" s="36">
        <f>SUMSQ(AD113:AF122)-AE124</f>
        <v>1038.5370166666835</v>
      </c>
      <c r="AH124" s="37"/>
      <c r="AI124" s="37"/>
      <c r="AJ124" s="32"/>
      <c r="AK124" s="32"/>
      <c r="AL124" s="33"/>
      <c r="AM124" s="33" t="s">
        <v>15</v>
      </c>
      <c r="AN124" s="33">
        <f>AP123*AP123/30</f>
        <v>190594.58133333331</v>
      </c>
      <c r="AO124" s="33" t="s">
        <v>16</v>
      </c>
      <c r="AP124" s="36">
        <f>SUMSQ(AM113:AO122)-AN124</f>
        <v>764.93866666671238</v>
      </c>
      <c r="AQ124" s="37"/>
      <c r="AR124" s="32"/>
      <c r="AS124" s="32"/>
      <c r="AT124" s="33"/>
      <c r="AU124" s="33" t="s">
        <v>15</v>
      </c>
      <c r="AV124" s="33">
        <f>AX123*AX123/30</f>
        <v>275367.52133333328</v>
      </c>
      <c r="AW124" s="33" t="s">
        <v>16</v>
      </c>
      <c r="AX124" s="36">
        <f>SUMSQ(AU113:AW122)-AV124</f>
        <v>1162.5986666667159</v>
      </c>
      <c r="AY124" s="37"/>
      <c r="AZ124" s="32"/>
      <c r="BA124" s="32"/>
      <c r="BB124" s="33"/>
      <c r="BC124" s="33" t="s">
        <v>15</v>
      </c>
      <c r="BD124" s="33">
        <f>BF123*BF123/30</f>
        <v>338948.18133333337</v>
      </c>
      <c r="BE124" s="33" t="s">
        <v>16</v>
      </c>
      <c r="BF124" s="36">
        <f>SUMSQ(BC113:BE122)-BD124</f>
        <v>1154.4186666666646</v>
      </c>
      <c r="BG124" s="37"/>
    </row>
    <row r="125" spans="1:59">
      <c r="A125" s="9"/>
      <c r="B125" s="9"/>
      <c r="C125" s="9" t="s">
        <v>17</v>
      </c>
      <c r="D125" s="9"/>
      <c r="E125" s="9"/>
      <c r="F125" s="9"/>
      <c r="I125" s="9"/>
      <c r="J125" s="9"/>
      <c r="K125" s="9" t="s">
        <v>17</v>
      </c>
      <c r="L125" s="9"/>
      <c r="M125" s="9"/>
      <c r="N125" s="9"/>
      <c r="P125" s="9"/>
      <c r="Q125" s="9"/>
      <c r="R125" s="9" t="s">
        <v>17</v>
      </c>
      <c r="S125" s="9"/>
      <c r="T125" s="9"/>
      <c r="U125" s="9"/>
      <c r="W125" s="9"/>
      <c r="X125" s="9"/>
      <c r="Y125" s="9" t="s">
        <v>17</v>
      </c>
      <c r="Z125" s="9"/>
      <c r="AA125" s="9"/>
      <c r="AB125" s="9"/>
      <c r="AC125" s="9"/>
      <c r="AD125" s="9"/>
      <c r="AE125" s="9" t="s">
        <v>17</v>
      </c>
      <c r="AF125" s="9"/>
      <c r="AG125" s="9"/>
      <c r="AH125" s="9"/>
      <c r="AI125" s="9"/>
      <c r="AL125" s="9"/>
      <c r="AM125" s="9"/>
      <c r="AN125" s="9" t="s">
        <v>17</v>
      </c>
      <c r="AO125" s="9"/>
      <c r="AP125" s="9"/>
      <c r="AQ125" s="9"/>
      <c r="AT125" s="9"/>
      <c r="AU125" s="9"/>
      <c r="AV125" s="9" t="s">
        <v>17</v>
      </c>
      <c r="AW125" s="9"/>
      <c r="AX125" s="9"/>
      <c r="AY125" s="9"/>
      <c r="BB125" s="9"/>
      <c r="BC125" s="9"/>
      <c r="BD125" s="9" t="s">
        <v>17</v>
      </c>
      <c r="BE125" s="9"/>
      <c r="BF125" s="9"/>
      <c r="BG125" s="9"/>
    </row>
    <row r="126" spans="1:59">
      <c r="A126" s="9" t="s">
        <v>18</v>
      </c>
      <c r="B126" s="9" t="s">
        <v>19</v>
      </c>
      <c r="C126" s="9" t="s">
        <v>20</v>
      </c>
      <c r="D126" s="9" t="s">
        <v>21</v>
      </c>
      <c r="E126" s="9" t="s">
        <v>22</v>
      </c>
      <c r="F126" s="9"/>
      <c r="I126" s="9" t="s">
        <v>18</v>
      </c>
      <c r="J126" s="9" t="s">
        <v>19</v>
      </c>
      <c r="K126" s="9" t="s">
        <v>20</v>
      </c>
      <c r="L126" s="9" t="s">
        <v>21</v>
      </c>
      <c r="M126" s="9" t="s">
        <v>22</v>
      </c>
      <c r="N126" s="9"/>
      <c r="P126" s="9" t="s">
        <v>18</v>
      </c>
      <c r="Q126" s="9" t="s">
        <v>19</v>
      </c>
      <c r="R126" s="9" t="s">
        <v>20</v>
      </c>
      <c r="S126" s="9" t="s">
        <v>21</v>
      </c>
      <c r="T126" s="9" t="s">
        <v>22</v>
      </c>
      <c r="U126" s="9"/>
      <c r="W126" s="9" t="s">
        <v>18</v>
      </c>
      <c r="X126" s="9" t="s">
        <v>19</v>
      </c>
      <c r="Y126" s="9" t="s">
        <v>20</v>
      </c>
      <c r="Z126" s="9" t="s">
        <v>21</v>
      </c>
      <c r="AA126" s="9" t="s">
        <v>22</v>
      </c>
      <c r="AB126" s="9"/>
      <c r="AC126" s="9" t="s">
        <v>18</v>
      </c>
      <c r="AD126" s="9" t="s">
        <v>19</v>
      </c>
      <c r="AE126" s="9" t="s">
        <v>20</v>
      </c>
      <c r="AF126" s="9" t="s">
        <v>21</v>
      </c>
      <c r="AG126" s="9" t="s">
        <v>22</v>
      </c>
      <c r="AH126" s="9"/>
      <c r="AI126" s="9"/>
      <c r="AL126" s="9" t="s">
        <v>18</v>
      </c>
      <c r="AM126" s="9" t="s">
        <v>19</v>
      </c>
      <c r="AN126" s="9" t="s">
        <v>20</v>
      </c>
      <c r="AO126" s="9" t="s">
        <v>21</v>
      </c>
      <c r="AP126" s="9" t="s">
        <v>22</v>
      </c>
      <c r="AQ126" s="9"/>
      <c r="AT126" s="9" t="s">
        <v>18</v>
      </c>
      <c r="AU126" s="9" t="s">
        <v>19</v>
      </c>
      <c r="AV126" s="9" t="s">
        <v>20</v>
      </c>
      <c r="AW126" s="9" t="s">
        <v>21</v>
      </c>
      <c r="AX126" s="9" t="s">
        <v>22</v>
      </c>
      <c r="AY126" s="9"/>
      <c r="BB126" s="9" t="s">
        <v>18</v>
      </c>
      <c r="BC126" s="9" t="s">
        <v>19</v>
      </c>
      <c r="BD126" s="9" t="s">
        <v>20</v>
      </c>
      <c r="BE126" s="9" t="s">
        <v>21</v>
      </c>
      <c r="BF126" s="9" t="s">
        <v>22</v>
      </c>
      <c r="BG126" s="9"/>
    </row>
    <row r="127" spans="1:59">
      <c r="A127" s="9" t="s">
        <v>23</v>
      </c>
      <c r="B127" s="9">
        <v>2</v>
      </c>
      <c r="C127" s="9">
        <f>SUMSQ(B123:D123)/10-C124</f>
        <v>3.3686666666658311</v>
      </c>
      <c r="D127" s="9">
        <f>C127/B127</f>
        <v>1.6843333333329156</v>
      </c>
      <c r="E127" s="9">
        <f>D127/D129</f>
        <v>2.8216789725126028</v>
      </c>
      <c r="F127" s="13" t="str">
        <f>IF(E127&gt;3.55,"s","ns")</f>
        <v>ns</v>
      </c>
      <c r="I127" s="9" t="s">
        <v>23</v>
      </c>
      <c r="J127" s="9">
        <v>2</v>
      </c>
      <c r="K127" s="9">
        <f>SUMSQ(J123:L123)/10-K124</f>
        <v>4.466666666666697</v>
      </c>
      <c r="L127" s="9">
        <f>K127/J127</f>
        <v>2.2333333333333485</v>
      </c>
      <c r="M127" s="9">
        <f>L127/L129</f>
        <v>1.6166219839142122</v>
      </c>
      <c r="N127" s="13" t="str">
        <f>IF(M127&gt;3.55,"s","ns")</f>
        <v>ns</v>
      </c>
      <c r="P127" s="9" t="s">
        <v>23</v>
      </c>
      <c r="Q127" s="9">
        <v>2</v>
      </c>
      <c r="R127" s="9">
        <f>SUMSQ(Q123:S123)/10-R124</f>
        <v>575.83400000003166</v>
      </c>
      <c r="S127" s="9">
        <f>R127/Q127</f>
        <v>287.91700000001583</v>
      </c>
      <c r="T127" s="9">
        <f>S127/S129</f>
        <v>7.474200517461747</v>
      </c>
      <c r="U127" s="13" t="str">
        <f>IF(T127&gt;3.55,"s","ns")</f>
        <v>s</v>
      </c>
      <c r="W127" s="9" t="s">
        <v>23</v>
      </c>
      <c r="X127" s="9">
        <v>2</v>
      </c>
      <c r="Y127" s="9">
        <f>SUMSQ(X123:Z123)/10-Y124</f>
        <v>572.37799999996787</v>
      </c>
      <c r="Z127" s="9">
        <f>Y127/X127</f>
        <v>286.18899999998393</v>
      </c>
      <c r="AA127" s="9">
        <f>Z127/Z129</f>
        <v>7.1771669377291643</v>
      </c>
      <c r="AB127" s="13" t="str">
        <f>IF(AA127&gt;3.55,"s","ns")</f>
        <v>s</v>
      </c>
      <c r="AC127" s="9" t="s">
        <v>23</v>
      </c>
      <c r="AD127" s="9">
        <v>2</v>
      </c>
      <c r="AE127" s="9">
        <f>SUMSQ(AD123:AF123)/10-AE124</f>
        <v>12.975166666670702</v>
      </c>
      <c r="AF127" s="9">
        <f>AE127/AD127</f>
        <v>6.4875833333353512</v>
      </c>
      <c r="AG127" s="9">
        <f>AF127/AF129</f>
        <v>0.31937948779063108</v>
      </c>
      <c r="AH127" s="13" t="str">
        <f>IF(AG127&gt;3.55,"s","ns")</f>
        <v>ns</v>
      </c>
      <c r="AI127" s="13"/>
      <c r="AL127" s="9" t="s">
        <v>23</v>
      </c>
      <c r="AM127" s="9">
        <v>2</v>
      </c>
      <c r="AN127" s="9">
        <f>SUMSQ(AM123:AO123)/10-AN124</f>
        <v>21.720666666689795</v>
      </c>
      <c r="AO127" s="9">
        <f>AN127/AM127</f>
        <v>10.860333333344897</v>
      </c>
      <c r="AP127" s="9">
        <f>AO127/AO129</f>
        <v>1.140396454698918</v>
      </c>
      <c r="AQ127" s="13" t="str">
        <f>IF(AP127&gt;3.55,"s","ns")</f>
        <v>ns</v>
      </c>
      <c r="AT127" s="9" t="s">
        <v>23</v>
      </c>
      <c r="AU127" s="9">
        <v>2</v>
      </c>
      <c r="AV127" s="9">
        <f>SUMSQ(AU123:AW123)/10-AV124</f>
        <v>21.720666666689795</v>
      </c>
      <c r="AW127" s="9">
        <f>AV127/AU127</f>
        <v>10.860333333344897</v>
      </c>
      <c r="AX127" s="9">
        <f>AW127/AW129</f>
        <v>1.1403964546994989</v>
      </c>
      <c r="AY127" s="13" t="str">
        <f>IF(AX127&gt;3.55,"s","ns")</f>
        <v>ns</v>
      </c>
      <c r="BB127" s="9" t="s">
        <v>23</v>
      </c>
      <c r="BC127" s="9">
        <v>2</v>
      </c>
      <c r="BD127" s="9">
        <f>SUMSQ(BC123:BE123)/10-BD124</f>
        <v>17.610666666645557</v>
      </c>
      <c r="BE127" s="9">
        <f>BD127/BC127</f>
        <v>8.8053333333227783</v>
      </c>
      <c r="BF127" s="9">
        <f>BE127/BE129</f>
        <v>0.8617222556476023</v>
      </c>
      <c r="BG127" s="13" t="str">
        <f>IF(BF127&gt;3.55,"s","ns")</f>
        <v>ns</v>
      </c>
    </row>
    <row r="128" spans="1:59">
      <c r="A128" s="9" t="s">
        <v>24</v>
      </c>
      <c r="B128" s="9">
        <v>9</v>
      </c>
      <c r="C128" s="9">
        <f>SUMSQ(E113:E122)/3-C124</f>
        <v>25.600333333332856</v>
      </c>
      <c r="D128" s="9">
        <f>C128/B128</f>
        <v>2.8444814814814285</v>
      </c>
      <c r="E128" s="9">
        <f>D128/D129</f>
        <v>4.7652168517710081</v>
      </c>
      <c r="F128" s="13" t="str">
        <f>IF(E128&gt;2.47,"s","ns")</f>
        <v>s</v>
      </c>
      <c r="I128" s="9" t="s">
        <v>24</v>
      </c>
      <c r="J128" s="9">
        <v>9</v>
      </c>
      <c r="K128" s="9">
        <f>SUMSQ(M113:M122)/3-K124</f>
        <v>26.133333333333212</v>
      </c>
      <c r="L128" s="9">
        <f>K128/J128</f>
        <v>2.9037037037036901</v>
      </c>
      <c r="M128" s="9">
        <f>L128/L129</f>
        <v>2.1018766756031972</v>
      </c>
      <c r="N128" s="13" t="str">
        <f>IF(M128&gt;2.47,"s","ns")</f>
        <v>ns</v>
      </c>
      <c r="P128" s="9" t="s">
        <v>24</v>
      </c>
      <c r="Q128" s="9">
        <v>9</v>
      </c>
      <c r="R128" s="9">
        <f>SUMSQ(T113:T122)/3-R124</f>
        <v>6858.5430000001215</v>
      </c>
      <c r="S128" s="9">
        <f>R128/Q128</f>
        <v>762.06033333334688</v>
      </c>
      <c r="T128" s="9">
        <f>S128/S129</f>
        <v>19.782755925273115</v>
      </c>
      <c r="U128" s="13" t="str">
        <f>IF(T128&gt;2.47,"s","ns")</f>
        <v>s</v>
      </c>
      <c r="W128" s="9" t="s">
        <v>24</v>
      </c>
      <c r="X128" s="9">
        <v>9</v>
      </c>
      <c r="Y128" s="9">
        <f>SUMSQ(AA113:AA122)/3-Y124</f>
        <v>6903.9083333333256</v>
      </c>
      <c r="Z128" s="9">
        <f>Y128/X128</f>
        <v>767.10092592592503</v>
      </c>
      <c r="AA128" s="9">
        <f>Z128/Z129</f>
        <v>19.237676512574861</v>
      </c>
      <c r="AB128" s="13" t="str">
        <f>IF(AA128&gt;2.47,"s","ns")</f>
        <v>s</v>
      </c>
      <c r="AC128" s="9" t="s">
        <v>24</v>
      </c>
      <c r="AD128" s="9">
        <v>9</v>
      </c>
      <c r="AE128" s="9">
        <f>SUMSQ(AG113:AG122)/3-AE124</f>
        <v>659.92628333334869</v>
      </c>
      <c r="AF128" s="9">
        <f>AE128/AD128</f>
        <v>73.325142592594304</v>
      </c>
      <c r="AG128" s="9">
        <f>AF128/AF129</f>
        <v>3.6097488510190705</v>
      </c>
      <c r="AH128" s="13" t="str">
        <f>IF(AG128&gt;2.47,"s","ns")</f>
        <v>s</v>
      </c>
      <c r="AI128" s="13"/>
      <c r="AL128" s="9" t="s">
        <v>24</v>
      </c>
      <c r="AM128" s="9">
        <v>9</v>
      </c>
      <c r="AN128" s="9">
        <f>SUMSQ(AP113:AP122)/3-AN124</f>
        <v>571.79866666666931</v>
      </c>
      <c r="AO128" s="9">
        <f>AN128/AM128</f>
        <v>63.533185185185481</v>
      </c>
      <c r="AP128" s="9">
        <f>AO128/AO129</f>
        <v>6.6713439557568703</v>
      </c>
      <c r="AQ128" s="13" t="str">
        <f>IF(AP128&gt;2.47,"s","ns")</f>
        <v>s</v>
      </c>
      <c r="AT128" s="9" t="s">
        <v>24</v>
      </c>
      <c r="AU128" s="9">
        <v>9</v>
      </c>
      <c r="AV128" s="9">
        <f>SUMSQ(AX113:AX122)/3-AV124</f>
        <v>969.45866666676011</v>
      </c>
      <c r="AW128" s="9">
        <f>AV128/AU128</f>
        <v>107.71762962964002</v>
      </c>
      <c r="AX128" s="9">
        <f>AW128/AW129</f>
        <v>11.310960646218138</v>
      </c>
      <c r="AY128" s="13" t="str">
        <f>IF(AX128&gt;2.47,"s","ns")</f>
        <v>s</v>
      </c>
      <c r="BB128" s="9" t="s">
        <v>24</v>
      </c>
      <c r="BC128" s="9">
        <v>9</v>
      </c>
      <c r="BD128" s="9">
        <f>SUMSQ(BF113:BF122)/3-BD124</f>
        <v>952.8786666666274</v>
      </c>
      <c r="BE128" s="9">
        <f>BD128/BC128</f>
        <v>105.87540740740305</v>
      </c>
      <c r="BF128" s="9">
        <f>BE128/BE129</f>
        <v>10.361356173019258</v>
      </c>
      <c r="BG128" s="13" t="str">
        <f>IF(BF128&gt;2.47,"s","ns")</f>
        <v>s</v>
      </c>
    </row>
    <row r="129" spans="1:59">
      <c r="A129" s="9" t="s">
        <v>25</v>
      </c>
      <c r="B129" s="9">
        <v>18</v>
      </c>
      <c r="C129" s="9">
        <f>E124-C127-C128</f>
        <v>10.744666666667399</v>
      </c>
      <c r="D129" s="10">
        <f>C129/B129</f>
        <v>0.59692592592596661</v>
      </c>
      <c r="E129" s="9"/>
      <c r="F129" s="9"/>
      <c r="I129" s="9" t="s">
        <v>25</v>
      </c>
      <c r="J129" s="9">
        <v>18</v>
      </c>
      <c r="K129" s="9">
        <f>M124-K127-K128</f>
        <v>24.866666666666788</v>
      </c>
      <c r="L129" s="10">
        <f>K129/J129</f>
        <v>1.3814814814814882</v>
      </c>
      <c r="M129" s="9"/>
      <c r="N129" s="9"/>
      <c r="P129" s="9" t="s">
        <v>25</v>
      </c>
      <c r="Q129" s="9">
        <v>18</v>
      </c>
      <c r="R129" s="9">
        <f>T124-R127-R128</f>
        <v>693.3859999999404</v>
      </c>
      <c r="S129" s="10">
        <f>R129/Q129</f>
        <v>38.52144444444113</v>
      </c>
      <c r="T129" s="9"/>
      <c r="U129" s="9"/>
      <c r="W129" s="9" t="s">
        <v>25</v>
      </c>
      <c r="X129" s="9">
        <v>18</v>
      </c>
      <c r="Y129" s="9">
        <f>AA124-Y127-Y128</f>
        <v>717.74866666673915</v>
      </c>
      <c r="Z129" s="10">
        <f>Y129/X129</f>
        <v>39.874925925929951</v>
      </c>
      <c r="AA129" s="9"/>
      <c r="AB129" s="9"/>
      <c r="AC129" s="9" t="s">
        <v>25</v>
      </c>
      <c r="AD129" s="9">
        <v>18</v>
      </c>
      <c r="AE129" s="9">
        <f>AG124-AE127-AE128</f>
        <v>365.63556666666409</v>
      </c>
      <c r="AF129" s="10">
        <f>AE129/AD129</f>
        <v>20.313087037036894</v>
      </c>
      <c r="AG129" s="9"/>
      <c r="AH129" s="9"/>
      <c r="AI129" s="9"/>
      <c r="AL129" s="9" t="s">
        <v>25</v>
      </c>
      <c r="AM129" s="9">
        <v>18</v>
      </c>
      <c r="AN129" s="9">
        <f>AP124-AN127-AN128</f>
        <v>171.41933333335328</v>
      </c>
      <c r="AO129" s="10">
        <f>AN129/AM129</f>
        <v>9.5232962962974046</v>
      </c>
      <c r="AP129" s="9"/>
      <c r="AQ129" s="9"/>
      <c r="AT129" s="9" t="s">
        <v>25</v>
      </c>
      <c r="AU129" s="9">
        <v>18</v>
      </c>
      <c r="AV129" s="9">
        <f>AX124-AV127-AV128</f>
        <v>171.41933333326597</v>
      </c>
      <c r="AW129" s="10">
        <f>AV129/AU129</f>
        <v>9.5232962962925534</v>
      </c>
      <c r="AX129" s="9"/>
      <c r="AY129" s="9"/>
      <c r="BB129" s="9" t="s">
        <v>25</v>
      </c>
      <c r="BC129" s="9">
        <v>18</v>
      </c>
      <c r="BD129" s="9">
        <f>BF124-BD127-BD128</f>
        <v>183.9293333333917</v>
      </c>
      <c r="BE129" s="10">
        <f>BD129/BC129</f>
        <v>10.218296296299538</v>
      </c>
      <c r="BF129" s="9"/>
      <c r="BG129" s="9"/>
    </row>
    <row r="130" spans="1:59">
      <c r="A130" s="9"/>
      <c r="B130" s="9"/>
      <c r="C130" s="9"/>
      <c r="D130" s="9"/>
      <c r="E130" s="9"/>
      <c r="F130" s="9"/>
      <c r="I130" s="9"/>
      <c r="J130" s="9"/>
      <c r="K130" s="9"/>
      <c r="L130" s="9"/>
      <c r="M130" s="9"/>
      <c r="N130" s="9"/>
      <c r="P130" s="9"/>
      <c r="Q130" s="9"/>
      <c r="R130" s="9"/>
      <c r="S130" s="9"/>
      <c r="T130" s="9"/>
      <c r="U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L130" s="9"/>
      <c r="AM130" s="9"/>
      <c r="AN130" s="9"/>
      <c r="AO130" s="9"/>
      <c r="AP130" s="9"/>
      <c r="AQ130" s="9"/>
      <c r="AT130" s="9"/>
      <c r="AU130" s="9"/>
      <c r="AV130" s="9"/>
      <c r="AW130" s="9"/>
      <c r="AX130" s="9"/>
      <c r="AY130" s="9"/>
      <c r="BB130" s="9"/>
      <c r="BC130" s="9"/>
      <c r="BD130" s="9"/>
      <c r="BE130" s="9"/>
      <c r="BF130" s="9"/>
      <c r="BG130" s="9"/>
    </row>
    <row r="131" spans="1:59">
      <c r="A131" s="9"/>
      <c r="B131" s="9" t="s">
        <v>26</v>
      </c>
      <c r="C131" s="11">
        <f>(D129/3)^0.5</f>
        <v>0.44606648455357961</v>
      </c>
      <c r="D131" s="9"/>
      <c r="E131" s="9"/>
      <c r="F131" s="9"/>
      <c r="I131" s="9"/>
      <c r="J131" s="9" t="s">
        <v>26</v>
      </c>
      <c r="K131" s="11">
        <f>(L129/3)^0.5</f>
        <v>0.67859695487122262</v>
      </c>
      <c r="L131" s="9"/>
      <c r="M131" s="9"/>
      <c r="N131" s="9"/>
      <c r="P131" s="9"/>
      <c r="Q131" s="9" t="s">
        <v>26</v>
      </c>
      <c r="R131" s="26">
        <f>(S129/3)^0.5</f>
        <v>3.583361756993058</v>
      </c>
      <c r="S131" s="9"/>
      <c r="T131" s="9"/>
      <c r="U131" s="9"/>
      <c r="W131" s="9"/>
      <c r="X131" s="9" t="s">
        <v>26</v>
      </c>
      <c r="Y131" s="11">
        <f>(Z129/3)^0.5</f>
        <v>3.6457704227378311</v>
      </c>
      <c r="Z131" s="9"/>
      <c r="AA131" s="9"/>
      <c r="AB131" s="9"/>
      <c r="AC131" s="9"/>
      <c r="AD131" s="9" t="s">
        <v>26</v>
      </c>
      <c r="AE131" s="11">
        <f>(AF129/3)^0.5</f>
        <v>2.602120099523777</v>
      </c>
      <c r="AF131" s="9"/>
      <c r="AG131" s="9"/>
      <c r="AH131" s="9"/>
      <c r="AI131" s="9"/>
      <c r="AL131" s="9"/>
      <c r="AM131" s="9" t="s">
        <v>26</v>
      </c>
      <c r="AN131" s="11">
        <f>(AO129/3)^0.5</f>
        <v>1.7816936040649081</v>
      </c>
      <c r="AO131" s="9"/>
      <c r="AP131" s="9"/>
      <c r="AQ131" s="9"/>
      <c r="AT131" s="9"/>
      <c r="AU131" s="9" t="s">
        <v>26</v>
      </c>
      <c r="AV131" s="11">
        <f>(AW129/3)^0.5</f>
        <v>1.7816936040644542</v>
      </c>
      <c r="AW131" s="9"/>
      <c r="AX131" s="9"/>
      <c r="AY131" s="9"/>
      <c r="BB131" s="9"/>
      <c r="BC131" s="9" t="s">
        <v>26</v>
      </c>
      <c r="BD131" s="11">
        <f>(BE129/3)^0.5</f>
        <v>1.8455619104850369</v>
      </c>
      <c r="BE131" s="9"/>
      <c r="BF131" s="9"/>
      <c r="BG131" s="9"/>
    </row>
    <row r="132" spans="1:59">
      <c r="A132" s="9"/>
      <c r="B132" s="9" t="s">
        <v>27</v>
      </c>
      <c r="C132" s="11">
        <f>C131*1.414*2.101</f>
        <v>1.3251805572425579</v>
      </c>
      <c r="D132" s="9"/>
      <c r="E132" s="9"/>
      <c r="F132" s="9"/>
      <c r="I132" s="9"/>
      <c r="J132" s="9" t="s">
        <v>27</v>
      </c>
      <c r="K132" s="11">
        <f>K131*1.414*2.101</f>
        <v>2.0159853338887963</v>
      </c>
      <c r="L132" s="9"/>
      <c r="M132" s="9"/>
      <c r="N132" s="9"/>
      <c r="P132" s="9"/>
      <c r="Q132" s="9" t="s">
        <v>27</v>
      </c>
      <c r="R132" s="26">
        <f>R131*1.414*2.101</f>
        <v>10.645501274739575</v>
      </c>
      <c r="S132" s="9"/>
      <c r="T132" s="9"/>
      <c r="U132" s="9"/>
      <c r="W132" s="9"/>
      <c r="X132" s="9" t="s">
        <v>27</v>
      </c>
      <c r="Y132" s="11">
        <f>Y131*1.414*2.101</f>
        <v>10.830905812655468</v>
      </c>
      <c r="Z132" s="9"/>
      <c r="AA132" s="9"/>
      <c r="AB132" s="9"/>
      <c r="AC132" s="9"/>
      <c r="AD132" s="9" t="s">
        <v>27</v>
      </c>
      <c r="AE132" s="11">
        <f>AE131*1.414*2.101</f>
        <v>7.7304148213466295</v>
      </c>
      <c r="AF132" s="9"/>
      <c r="AG132" s="9"/>
      <c r="AH132" s="9"/>
      <c r="AI132" s="9"/>
      <c r="AL132" s="9"/>
      <c r="AM132" s="9" t="s">
        <v>27</v>
      </c>
      <c r="AN132" s="11">
        <f>AN131*1.414*2.101</f>
        <v>5.2930803026664854</v>
      </c>
      <c r="AO132" s="9"/>
      <c r="AP132" s="9"/>
      <c r="AQ132" s="9"/>
      <c r="AT132" s="9"/>
      <c r="AU132" s="9" t="s">
        <v>27</v>
      </c>
      <c r="AV132" s="11">
        <f>AV131*1.414*2.101</f>
        <v>5.2930803026651372</v>
      </c>
      <c r="AW132" s="9"/>
      <c r="AX132" s="9"/>
      <c r="AY132" s="9"/>
      <c r="BB132" s="9"/>
      <c r="BC132" s="9" t="s">
        <v>27</v>
      </c>
      <c r="BD132" s="11">
        <f>BD131*1.414*2.101</f>
        <v>5.4828211615356945</v>
      </c>
      <c r="BE132" s="9"/>
      <c r="BF132" s="9"/>
      <c r="BG132" s="9"/>
    </row>
    <row r="133" spans="1:59">
      <c r="A133" s="9"/>
      <c r="B133" s="9" t="s">
        <v>28</v>
      </c>
      <c r="C133" s="11">
        <f>C131*1.414*2.878</f>
        <v>1.8152639903589158</v>
      </c>
      <c r="D133" s="9"/>
      <c r="E133" s="9"/>
      <c r="F133" s="9"/>
      <c r="I133" s="9"/>
      <c r="J133" s="9" t="s">
        <v>28</v>
      </c>
      <c r="K133" s="11">
        <f>K131*1.414*2.878</f>
        <v>2.7615448790728014</v>
      </c>
      <c r="L133" s="9"/>
      <c r="M133" s="9"/>
      <c r="N133" s="9"/>
      <c r="P133" s="9"/>
      <c r="Q133" s="9" t="s">
        <v>28</v>
      </c>
      <c r="R133" s="26">
        <f>R131*1.414*2.878</f>
        <v>14.582462003189193</v>
      </c>
      <c r="S133" s="9"/>
      <c r="T133" s="9"/>
      <c r="U133" s="9"/>
      <c r="W133" s="9"/>
      <c r="X133" s="9" t="s">
        <v>28</v>
      </c>
      <c r="Y133" s="11">
        <f>Y131*1.414*2.878</f>
        <v>14.836433569168223</v>
      </c>
      <c r="Z133" s="9"/>
      <c r="AA133" s="9"/>
      <c r="AB133" s="9"/>
      <c r="AC133" s="9"/>
      <c r="AD133" s="9" t="s">
        <v>28</v>
      </c>
      <c r="AE133" s="11">
        <f>AE131*1.414*2.878</f>
        <v>10.589306928051213</v>
      </c>
      <c r="AF133" s="9"/>
      <c r="AG133" s="9"/>
      <c r="AH133" s="9"/>
      <c r="AI133" s="9"/>
      <c r="AL133" s="9"/>
      <c r="AM133" s="9" t="s">
        <v>28</v>
      </c>
      <c r="AN133" s="11">
        <f>AN131*1.414*2.878</f>
        <v>7.2505878681933114</v>
      </c>
      <c r="AO133" s="9"/>
      <c r="AP133" s="9"/>
      <c r="AQ133" s="9"/>
      <c r="AT133" s="9"/>
      <c r="AU133" s="9" t="s">
        <v>28</v>
      </c>
      <c r="AV133" s="11">
        <f>AV131*1.414*2.878</f>
        <v>7.2505878681914639</v>
      </c>
      <c r="AW133" s="9"/>
      <c r="AX133" s="9"/>
      <c r="AY133" s="9"/>
      <c r="BB133" s="9"/>
      <c r="BC133" s="9" t="s">
        <v>28</v>
      </c>
      <c r="BD133" s="11">
        <f>BD131*1.414*2.878</f>
        <v>7.5104994302235735</v>
      </c>
      <c r="BE133" s="9"/>
      <c r="BF133" s="9"/>
      <c r="BG133" s="9"/>
    </row>
    <row r="134" spans="1:59">
      <c r="A134" s="9"/>
      <c r="B134" s="9" t="s">
        <v>29</v>
      </c>
      <c r="C134" s="14">
        <f>D129^0.5/F123*100</f>
        <v>7.4696404911418393</v>
      </c>
      <c r="D134" s="9"/>
      <c r="E134" s="9"/>
      <c r="F134" s="9"/>
      <c r="I134" s="9"/>
      <c r="J134" s="9" t="s">
        <v>29</v>
      </c>
      <c r="K134" s="14">
        <f>L129^0.5/N123*100</f>
        <v>10.557165302680977</v>
      </c>
      <c r="L134" s="9"/>
      <c r="M134" s="9"/>
      <c r="N134" s="9"/>
      <c r="P134" s="9"/>
      <c r="Q134" s="9" t="s">
        <v>29</v>
      </c>
      <c r="R134" s="14">
        <f>S129^0.5/U123*100</f>
        <v>5.8813272292345857</v>
      </c>
      <c r="S134" s="9"/>
      <c r="T134" s="9"/>
      <c r="U134" s="9"/>
      <c r="W134" s="9"/>
      <c r="X134" s="9" t="s">
        <v>29</v>
      </c>
      <c r="Y134" s="14">
        <f>Z129^0.5/AB123*100</f>
        <v>5.4648720077142254</v>
      </c>
      <c r="Z134" s="9"/>
      <c r="AA134" s="9"/>
      <c r="AB134" s="9"/>
      <c r="AC134" s="9"/>
      <c r="AD134" s="9" t="s">
        <v>29</v>
      </c>
      <c r="AE134" s="14">
        <f>AF129^0.5/AH123*100</f>
        <v>8.5357234047625372</v>
      </c>
      <c r="AF134" s="9"/>
      <c r="AG134" s="9"/>
      <c r="AH134" s="9"/>
      <c r="AI134" s="9"/>
      <c r="AL134" s="9"/>
      <c r="AM134" s="9" t="s">
        <v>29</v>
      </c>
      <c r="AN134" s="14">
        <f>AO129^0.5/AQ123*100</f>
        <v>3.8716759523598125</v>
      </c>
      <c r="AO134" s="9"/>
      <c r="AP134" s="9"/>
      <c r="AQ134" s="9"/>
      <c r="AT134" s="9"/>
      <c r="AU134" s="9" t="s">
        <v>29</v>
      </c>
      <c r="AV134" s="14">
        <f>AW129^0.5/AY123*100</f>
        <v>3.2210533495513274</v>
      </c>
      <c r="AW134" s="9"/>
      <c r="AX134" s="9"/>
      <c r="AY134" s="9"/>
      <c r="BB134" s="9"/>
      <c r="BC134" s="9" t="s">
        <v>29</v>
      </c>
      <c r="BD134" s="14">
        <f>BE129^0.5/BG123*100</f>
        <v>3.0073447668157001</v>
      </c>
      <c r="BE134" s="9"/>
      <c r="BF134" s="9"/>
      <c r="BG134" s="9"/>
    </row>
    <row r="136" spans="1:59">
      <c r="A136" s="32"/>
      <c r="B136" s="33" t="s">
        <v>98</v>
      </c>
      <c r="C136" s="32"/>
      <c r="D136" s="32"/>
      <c r="E136" s="32"/>
      <c r="F136" s="32"/>
      <c r="M136" s="32"/>
      <c r="N136" s="32"/>
      <c r="O136" s="32" t="s">
        <v>39</v>
      </c>
      <c r="P136" s="32"/>
      <c r="Q136" s="32"/>
      <c r="R136" s="32"/>
      <c r="T136" s="32"/>
      <c r="U136" s="32" t="s">
        <v>47</v>
      </c>
      <c r="V136" s="32"/>
      <c r="W136" s="32"/>
      <c r="X136" s="32"/>
      <c r="Y136" s="32"/>
      <c r="AA136" t="s">
        <v>40</v>
      </c>
    </row>
    <row r="137" spans="1:59">
      <c r="A137" s="32"/>
      <c r="B137" s="32"/>
      <c r="C137" s="32"/>
      <c r="D137" s="32"/>
      <c r="E137" s="32"/>
      <c r="F137" s="32"/>
      <c r="M137" s="32"/>
      <c r="N137" s="32"/>
      <c r="O137" s="32"/>
      <c r="P137" s="32"/>
      <c r="Q137" s="32"/>
      <c r="R137" s="32"/>
      <c r="T137" s="32"/>
      <c r="U137" s="32"/>
      <c r="V137" s="32"/>
      <c r="W137" s="32"/>
      <c r="X137" s="32"/>
      <c r="Y137" s="32"/>
    </row>
    <row r="138" spans="1:59">
      <c r="A138" s="33"/>
      <c r="B138" s="33" t="s">
        <v>0</v>
      </c>
      <c r="C138" s="33" t="s">
        <v>1</v>
      </c>
      <c r="D138" s="33" t="s">
        <v>2</v>
      </c>
      <c r="E138" s="33" t="s">
        <v>3</v>
      </c>
      <c r="F138" s="33" t="s">
        <v>4</v>
      </c>
      <c r="M138" s="33"/>
      <c r="N138" s="33" t="s">
        <v>0</v>
      </c>
      <c r="O138" s="33" t="s">
        <v>1</v>
      </c>
      <c r="P138" s="33" t="s">
        <v>2</v>
      </c>
      <c r="Q138" s="33" t="s">
        <v>3</v>
      </c>
      <c r="R138" s="33" t="s">
        <v>4</v>
      </c>
      <c r="T138" s="33"/>
      <c r="U138" s="33" t="s">
        <v>0</v>
      </c>
      <c r="V138" s="33" t="s">
        <v>1</v>
      </c>
      <c r="W138" s="33" t="s">
        <v>2</v>
      </c>
      <c r="X138" s="33" t="s">
        <v>3</v>
      </c>
      <c r="Y138" s="33" t="s">
        <v>4</v>
      </c>
      <c r="AA138" s="9"/>
      <c r="AB138" s="9" t="s">
        <v>0</v>
      </c>
      <c r="AC138" s="9" t="s">
        <v>1</v>
      </c>
      <c r="AD138" s="9" t="s">
        <v>2</v>
      </c>
      <c r="AE138" s="9" t="s">
        <v>3</v>
      </c>
      <c r="AF138" s="9" t="s">
        <v>4</v>
      </c>
      <c r="AH138" s="8"/>
      <c r="AI138" s="8"/>
      <c r="AJ138" s="8"/>
      <c r="AK138" s="10"/>
      <c r="AL138" s="11"/>
    </row>
    <row r="139" spans="1:59">
      <c r="A139" s="33" t="s">
        <v>5</v>
      </c>
      <c r="B139" s="35">
        <v>7.2</v>
      </c>
      <c r="C139" s="35">
        <v>6.6</v>
      </c>
      <c r="D139" s="35">
        <v>4.5</v>
      </c>
      <c r="E139" s="36">
        <f>SUM(B139:D139)</f>
        <v>18.3</v>
      </c>
      <c r="F139" s="37">
        <f>E139/3</f>
        <v>6.1000000000000005</v>
      </c>
      <c r="M139" s="33" t="s">
        <v>5</v>
      </c>
      <c r="N139" s="32">
        <v>166.8</v>
      </c>
      <c r="O139" s="32">
        <v>175.3</v>
      </c>
      <c r="P139" s="32">
        <v>178.3</v>
      </c>
      <c r="Q139" s="36">
        <f>SUM(N139:P139)</f>
        <v>520.40000000000009</v>
      </c>
      <c r="R139" s="39">
        <f>Q139/3</f>
        <v>173.4666666666667</v>
      </c>
      <c r="T139" s="33" t="s">
        <v>5</v>
      </c>
      <c r="U139" s="32">
        <v>197.5</v>
      </c>
      <c r="V139" s="32">
        <v>203.7</v>
      </c>
      <c r="W139" s="32">
        <v>205.4</v>
      </c>
      <c r="X139" s="36">
        <f>SUM(U139:W139)</f>
        <v>606.6</v>
      </c>
      <c r="Y139" s="39">
        <f>X139/3</f>
        <v>202.20000000000002</v>
      </c>
      <c r="AA139" s="9" t="s">
        <v>5</v>
      </c>
      <c r="AB139" s="8">
        <v>28</v>
      </c>
      <c r="AC139" s="8">
        <v>29</v>
      </c>
      <c r="AD139" s="8">
        <v>30.2</v>
      </c>
      <c r="AE139" s="10">
        <f>SUM(AB139:AD139)</f>
        <v>87.2</v>
      </c>
      <c r="AF139" s="11">
        <f>AE139/3</f>
        <v>29.066666666666666</v>
      </c>
      <c r="AH139" s="8"/>
      <c r="AI139" s="8"/>
      <c r="AJ139" s="8"/>
      <c r="AK139" s="10"/>
      <c r="AL139" s="11"/>
    </row>
    <row r="140" spans="1:59">
      <c r="A140" s="33" t="s">
        <v>6</v>
      </c>
      <c r="B140" s="35">
        <v>6</v>
      </c>
      <c r="C140" s="35">
        <v>7</v>
      </c>
      <c r="D140" s="35">
        <v>6</v>
      </c>
      <c r="E140" s="36">
        <f t="shared" ref="E140:E149" si="43">SUM(B140:D140)</f>
        <v>19</v>
      </c>
      <c r="F140" s="37">
        <f t="shared" ref="F140:F148" si="44">E140/3</f>
        <v>6.333333333333333</v>
      </c>
      <c r="M140" s="33" t="s">
        <v>6</v>
      </c>
      <c r="N140" s="32">
        <v>169.66</v>
      </c>
      <c r="O140" s="32">
        <v>162.75</v>
      </c>
      <c r="P140" s="32">
        <v>186</v>
      </c>
      <c r="Q140" s="36">
        <f t="shared" ref="Q140:Q149" si="45">SUM(N140:P140)</f>
        <v>518.41</v>
      </c>
      <c r="R140" s="39">
        <f t="shared" ref="R140:R148" si="46">Q140/3</f>
        <v>172.80333333333331</v>
      </c>
      <c r="T140" s="33" t="s">
        <v>6</v>
      </c>
      <c r="U140" s="32">
        <v>199.8</v>
      </c>
      <c r="V140" s="32">
        <v>197.4</v>
      </c>
      <c r="W140" s="32">
        <v>202.5</v>
      </c>
      <c r="X140" s="36">
        <f t="shared" ref="X140:X149" si="47">SUM(U140:W140)</f>
        <v>599.70000000000005</v>
      </c>
      <c r="Y140" s="39">
        <f t="shared" ref="Y140:Y148" si="48">X140/3</f>
        <v>199.9</v>
      </c>
      <c r="AA140" s="9" t="s">
        <v>6</v>
      </c>
      <c r="AB140" s="8">
        <v>26.3</v>
      </c>
      <c r="AC140" s="8">
        <v>27</v>
      </c>
      <c r="AD140" s="8">
        <v>30</v>
      </c>
      <c r="AE140" s="10">
        <f t="shared" ref="AE140:AE149" si="49">SUM(AB140:AD140)</f>
        <v>83.3</v>
      </c>
      <c r="AF140" s="11">
        <f t="shared" ref="AF140:AF148" si="50">AE140/3</f>
        <v>27.766666666666666</v>
      </c>
      <c r="AH140" s="8"/>
      <c r="AI140" s="8"/>
      <c r="AJ140" s="8"/>
      <c r="AK140" s="10"/>
      <c r="AL140" s="11"/>
    </row>
    <row r="141" spans="1:59">
      <c r="A141" s="33" t="s">
        <v>7</v>
      </c>
      <c r="B141" s="35">
        <v>6.4</v>
      </c>
      <c r="C141" s="35">
        <v>7.2</v>
      </c>
      <c r="D141" s="35">
        <v>7.2</v>
      </c>
      <c r="E141" s="36">
        <f t="shared" si="43"/>
        <v>20.8</v>
      </c>
      <c r="F141" s="37">
        <f t="shared" si="44"/>
        <v>6.9333333333333336</v>
      </c>
      <c r="M141" s="33" t="s">
        <v>7</v>
      </c>
      <c r="N141" s="32">
        <v>164.33</v>
      </c>
      <c r="O141" s="32">
        <v>161.5</v>
      </c>
      <c r="P141" s="32">
        <v>168.4</v>
      </c>
      <c r="Q141" s="36">
        <f t="shared" si="45"/>
        <v>494.23</v>
      </c>
      <c r="R141" s="39">
        <f t="shared" si="46"/>
        <v>164.74333333333334</v>
      </c>
      <c r="T141" s="33" t="s">
        <v>7</v>
      </c>
      <c r="U141" s="32">
        <v>202.6</v>
      </c>
      <c r="V141" s="32">
        <v>177</v>
      </c>
      <c r="W141" s="32">
        <v>201.6</v>
      </c>
      <c r="X141" s="36">
        <f t="shared" si="47"/>
        <v>581.20000000000005</v>
      </c>
      <c r="Y141" s="39">
        <f t="shared" si="48"/>
        <v>193.73333333333335</v>
      </c>
      <c r="AA141" s="9" t="s">
        <v>7</v>
      </c>
      <c r="AB141" s="8">
        <v>27.4</v>
      </c>
      <c r="AC141" s="8">
        <v>30.4</v>
      </c>
      <c r="AD141" s="8">
        <v>29.1</v>
      </c>
      <c r="AE141" s="10">
        <f t="shared" si="49"/>
        <v>86.9</v>
      </c>
      <c r="AF141" s="11">
        <f t="shared" si="50"/>
        <v>28.966666666666669</v>
      </c>
      <c r="AH141" s="8"/>
      <c r="AI141" s="8"/>
      <c r="AJ141" s="8"/>
      <c r="AK141" s="10"/>
      <c r="AL141" s="11"/>
    </row>
    <row r="142" spans="1:59">
      <c r="A142" s="33" t="s">
        <v>8</v>
      </c>
      <c r="B142" s="35">
        <v>7.1</v>
      </c>
      <c r="C142" s="35">
        <v>7</v>
      </c>
      <c r="D142" s="35">
        <v>6.3</v>
      </c>
      <c r="E142" s="36">
        <f t="shared" si="43"/>
        <v>20.399999999999999</v>
      </c>
      <c r="F142" s="37">
        <f t="shared" si="44"/>
        <v>6.8</v>
      </c>
      <c r="M142" s="33" t="s">
        <v>8</v>
      </c>
      <c r="N142" s="32">
        <v>162.33000000000001</v>
      </c>
      <c r="O142" s="32">
        <v>172.66</v>
      </c>
      <c r="P142" s="32">
        <v>156.66</v>
      </c>
      <c r="Q142" s="36">
        <f t="shared" si="45"/>
        <v>491.65</v>
      </c>
      <c r="R142" s="39">
        <f t="shared" si="46"/>
        <v>163.88333333333333</v>
      </c>
      <c r="T142" s="33" t="s">
        <v>8</v>
      </c>
      <c r="U142" s="32">
        <v>192.3</v>
      </c>
      <c r="V142" s="32">
        <v>192.6</v>
      </c>
      <c r="W142" s="32">
        <v>188.3</v>
      </c>
      <c r="X142" s="36">
        <f t="shared" si="47"/>
        <v>573.20000000000005</v>
      </c>
      <c r="Y142" s="39">
        <f t="shared" si="48"/>
        <v>191.06666666666669</v>
      </c>
      <c r="AA142" s="9" t="s">
        <v>8</v>
      </c>
      <c r="AB142" s="8">
        <v>30</v>
      </c>
      <c r="AC142" s="8">
        <v>30.1</v>
      </c>
      <c r="AD142" s="8">
        <v>31.2</v>
      </c>
      <c r="AE142" s="10">
        <f t="shared" si="49"/>
        <v>91.3</v>
      </c>
      <c r="AF142" s="11">
        <f t="shared" si="50"/>
        <v>30.433333333333334</v>
      </c>
      <c r="AH142" s="8"/>
      <c r="AI142" s="8"/>
      <c r="AJ142" s="8"/>
      <c r="AK142" s="10"/>
      <c r="AL142" s="11"/>
    </row>
    <row r="143" spans="1:59">
      <c r="A143" s="33" t="s">
        <v>9</v>
      </c>
      <c r="B143" s="35">
        <v>7.5</v>
      </c>
      <c r="C143" s="35">
        <v>7</v>
      </c>
      <c r="D143" s="35">
        <v>7</v>
      </c>
      <c r="E143" s="36">
        <f t="shared" si="43"/>
        <v>21.5</v>
      </c>
      <c r="F143" s="37">
        <f t="shared" si="44"/>
        <v>7.166666666666667</v>
      </c>
      <c r="M143" s="33" t="s">
        <v>9</v>
      </c>
      <c r="N143" s="32">
        <v>174.5</v>
      </c>
      <c r="O143" s="32">
        <v>163.5</v>
      </c>
      <c r="P143" s="32">
        <v>152.75</v>
      </c>
      <c r="Q143" s="36">
        <f t="shared" si="45"/>
        <v>490.75</v>
      </c>
      <c r="R143" s="39">
        <f t="shared" si="46"/>
        <v>163.58333333333334</v>
      </c>
      <c r="T143" s="33" t="s">
        <v>9</v>
      </c>
      <c r="U143" s="32">
        <v>196.4</v>
      </c>
      <c r="V143" s="32">
        <v>194.5</v>
      </c>
      <c r="W143" s="32">
        <v>186.2</v>
      </c>
      <c r="X143" s="36">
        <f t="shared" si="47"/>
        <v>577.09999999999991</v>
      </c>
      <c r="Y143" s="39">
        <f t="shared" si="48"/>
        <v>192.36666666666665</v>
      </c>
      <c r="AA143" s="9" t="s">
        <v>9</v>
      </c>
      <c r="AB143" s="8">
        <v>28.4</v>
      </c>
      <c r="AC143" s="8">
        <v>30</v>
      </c>
      <c r="AD143" s="8">
        <v>26.5</v>
      </c>
      <c r="AE143" s="10">
        <f t="shared" si="49"/>
        <v>84.9</v>
      </c>
      <c r="AF143" s="11">
        <f t="shared" si="50"/>
        <v>28.3</v>
      </c>
      <c r="AH143" s="8"/>
      <c r="AI143" s="8"/>
      <c r="AJ143" s="8"/>
      <c r="AK143" s="10"/>
      <c r="AL143" s="11"/>
    </row>
    <row r="144" spans="1:59">
      <c r="A144" s="33" t="s">
        <v>10</v>
      </c>
      <c r="B144" s="35">
        <v>7.3</v>
      </c>
      <c r="C144" s="35">
        <v>8.1999999999999993</v>
      </c>
      <c r="D144" s="35">
        <v>7</v>
      </c>
      <c r="E144" s="36">
        <f t="shared" si="43"/>
        <v>22.5</v>
      </c>
      <c r="F144" s="37">
        <f t="shared" si="44"/>
        <v>7.5</v>
      </c>
      <c r="M144" s="33" t="s">
        <v>10</v>
      </c>
      <c r="N144" s="32">
        <v>161</v>
      </c>
      <c r="O144" s="32">
        <v>142.5</v>
      </c>
      <c r="P144" s="32">
        <v>164.33</v>
      </c>
      <c r="Q144" s="36">
        <f t="shared" si="45"/>
        <v>467.83000000000004</v>
      </c>
      <c r="R144" s="39">
        <f t="shared" si="46"/>
        <v>155.94333333333336</v>
      </c>
      <c r="T144" s="33" t="s">
        <v>10</v>
      </c>
      <c r="U144" s="32">
        <v>179.4</v>
      </c>
      <c r="V144" s="32">
        <v>177.4</v>
      </c>
      <c r="W144" s="32">
        <v>182.8</v>
      </c>
      <c r="X144" s="36">
        <f t="shared" si="47"/>
        <v>539.6</v>
      </c>
      <c r="Y144" s="39">
        <f t="shared" si="48"/>
        <v>179.86666666666667</v>
      </c>
      <c r="AA144" s="9" t="s">
        <v>10</v>
      </c>
      <c r="AB144" s="8">
        <v>26.9</v>
      </c>
      <c r="AC144" s="8">
        <v>27</v>
      </c>
      <c r="AD144" s="8">
        <v>26.1</v>
      </c>
      <c r="AE144" s="10">
        <f t="shared" si="49"/>
        <v>80</v>
      </c>
      <c r="AF144" s="11">
        <f t="shared" si="50"/>
        <v>26.666666666666668</v>
      </c>
      <c r="AH144" s="8"/>
      <c r="AI144" s="8"/>
      <c r="AJ144" s="8"/>
      <c r="AK144" s="10"/>
      <c r="AL144" s="11"/>
    </row>
    <row r="145" spans="1:38">
      <c r="A145" s="33" t="s">
        <v>11</v>
      </c>
      <c r="B145" s="35">
        <v>8</v>
      </c>
      <c r="C145" s="35">
        <v>7.6</v>
      </c>
      <c r="D145" s="35">
        <v>6.4</v>
      </c>
      <c r="E145" s="36">
        <f t="shared" si="43"/>
        <v>22</v>
      </c>
      <c r="F145" s="37">
        <f t="shared" si="44"/>
        <v>7.333333333333333</v>
      </c>
      <c r="M145" s="33" t="s">
        <v>11</v>
      </c>
      <c r="N145" s="32">
        <v>157</v>
      </c>
      <c r="O145" s="32">
        <v>151</v>
      </c>
      <c r="P145" s="32">
        <v>137.75</v>
      </c>
      <c r="Q145" s="36">
        <f t="shared" si="45"/>
        <v>445.75</v>
      </c>
      <c r="R145" s="39">
        <f t="shared" si="46"/>
        <v>148.58333333333334</v>
      </c>
      <c r="T145" s="33" t="s">
        <v>11</v>
      </c>
      <c r="U145" s="32">
        <v>166.3</v>
      </c>
      <c r="V145" s="32">
        <v>172.3</v>
      </c>
      <c r="W145" s="32">
        <v>159.5</v>
      </c>
      <c r="X145" s="36">
        <f t="shared" si="47"/>
        <v>498.1</v>
      </c>
      <c r="Y145" s="39">
        <f t="shared" si="48"/>
        <v>166.03333333333333</v>
      </c>
      <c r="AA145" s="9" t="s">
        <v>11</v>
      </c>
      <c r="AB145" s="8">
        <v>31</v>
      </c>
      <c r="AC145" s="8">
        <v>31.5</v>
      </c>
      <c r="AD145" s="8">
        <v>32.4</v>
      </c>
      <c r="AE145" s="10">
        <f t="shared" si="49"/>
        <v>94.9</v>
      </c>
      <c r="AF145" s="11">
        <f t="shared" si="50"/>
        <v>31.633333333333336</v>
      </c>
      <c r="AH145" s="8"/>
      <c r="AI145" s="8"/>
      <c r="AJ145" s="8"/>
      <c r="AK145" s="10"/>
      <c r="AL145" s="11"/>
    </row>
    <row r="146" spans="1:38">
      <c r="A146" s="33" t="s">
        <v>12</v>
      </c>
      <c r="B146" s="35">
        <v>5</v>
      </c>
      <c r="C146" s="35">
        <v>6</v>
      </c>
      <c r="D146" s="35">
        <v>7</v>
      </c>
      <c r="E146" s="36">
        <f t="shared" si="43"/>
        <v>18</v>
      </c>
      <c r="F146" s="37">
        <f t="shared" si="44"/>
        <v>6</v>
      </c>
      <c r="M146" s="33" t="s">
        <v>12</v>
      </c>
      <c r="N146" s="32">
        <v>165</v>
      </c>
      <c r="O146" s="32">
        <v>161.66</v>
      </c>
      <c r="P146" s="32">
        <v>163.66</v>
      </c>
      <c r="Q146" s="36">
        <f t="shared" si="45"/>
        <v>490.31999999999994</v>
      </c>
      <c r="R146" s="39">
        <f t="shared" si="46"/>
        <v>163.43999999999997</v>
      </c>
      <c r="T146" s="33" t="s">
        <v>12</v>
      </c>
      <c r="U146" s="32">
        <v>183.2</v>
      </c>
      <c r="V146" s="32">
        <v>182</v>
      </c>
      <c r="W146" s="32">
        <v>182.6</v>
      </c>
      <c r="X146" s="36">
        <f t="shared" si="47"/>
        <v>547.79999999999995</v>
      </c>
      <c r="Y146" s="39">
        <f t="shared" si="48"/>
        <v>182.6</v>
      </c>
      <c r="AA146" s="9" t="s">
        <v>12</v>
      </c>
      <c r="AB146" s="8">
        <v>28.3</v>
      </c>
      <c r="AC146" s="8">
        <v>29</v>
      </c>
      <c r="AD146" s="8">
        <v>27.5</v>
      </c>
      <c r="AE146" s="10">
        <f t="shared" si="49"/>
        <v>84.8</v>
      </c>
      <c r="AF146" s="11">
        <f t="shared" si="50"/>
        <v>28.266666666666666</v>
      </c>
      <c r="AH146" s="8"/>
      <c r="AI146" s="8"/>
      <c r="AJ146" s="8"/>
      <c r="AK146" s="10"/>
      <c r="AL146" s="11"/>
    </row>
    <row r="147" spans="1:38">
      <c r="A147" s="33" t="s">
        <v>13</v>
      </c>
      <c r="B147" s="35">
        <v>6</v>
      </c>
      <c r="C147" s="35">
        <v>5</v>
      </c>
      <c r="D147" s="35">
        <v>7</v>
      </c>
      <c r="E147" s="36">
        <f t="shared" si="43"/>
        <v>18</v>
      </c>
      <c r="F147" s="37">
        <f t="shared" si="44"/>
        <v>6</v>
      </c>
      <c r="M147" s="33" t="s">
        <v>13</v>
      </c>
      <c r="N147" s="32">
        <v>167.5</v>
      </c>
      <c r="O147" s="32">
        <v>169</v>
      </c>
      <c r="P147" s="32">
        <v>165</v>
      </c>
      <c r="Q147" s="36">
        <f t="shared" si="45"/>
        <v>501.5</v>
      </c>
      <c r="R147" s="39">
        <f t="shared" si="46"/>
        <v>167.16666666666666</v>
      </c>
      <c r="T147" s="33" t="s">
        <v>13</v>
      </c>
      <c r="U147" s="32">
        <v>198.4</v>
      </c>
      <c r="V147" s="32">
        <v>192.6</v>
      </c>
      <c r="W147" s="32">
        <v>198.2</v>
      </c>
      <c r="X147" s="36">
        <f t="shared" si="47"/>
        <v>589.20000000000005</v>
      </c>
      <c r="Y147" s="39">
        <f t="shared" si="48"/>
        <v>196.4</v>
      </c>
      <c r="AA147" s="9" t="s">
        <v>13</v>
      </c>
      <c r="AB147" s="8">
        <v>26.9</v>
      </c>
      <c r="AC147" s="8">
        <v>23.1</v>
      </c>
      <c r="AD147" s="8">
        <v>26</v>
      </c>
      <c r="AE147" s="10">
        <f t="shared" si="49"/>
        <v>76</v>
      </c>
      <c r="AF147" s="11">
        <f t="shared" si="50"/>
        <v>25.333333333333332</v>
      </c>
      <c r="AH147" s="8"/>
      <c r="AI147" s="8"/>
      <c r="AJ147" s="8"/>
      <c r="AK147" s="10"/>
      <c r="AL147" s="11"/>
    </row>
    <row r="148" spans="1:38">
      <c r="A148" s="33" t="s">
        <v>14</v>
      </c>
      <c r="B148" s="35">
        <v>4.0999999999999996</v>
      </c>
      <c r="C148" s="35">
        <v>6</v>
      </c>
      <c r="D148" s="35">
        <v>7</v>
      </c>
      <c r="E148" s="36">
        <f t="shared" si="43"/>
        <v>17.100000000000001</v>
      </c>
      <c r="F148" s="37">
        <f t="shared" si="44"/>
        <v>5.7</v>
      </c>
      <c r="M148" s="33" t="s">
        <v>14</v>
      </c>
      <c r="N148" s="32">
        <v>180.5</v>
      </c>
      <c r="O148" s="32">
        <v>174.3</v>
      </c>
      <c r="P148" s="32">
        <v>171.3</v>
      </c>
      <c r="Q148" s="36">
        <f t="shared" si="45"/>
        <v>526.1</v>
      </c>
      <c r="R148" s="39">
        <f t="shared" si="46"/>
        <v>175.36666666666667</v>
      </c>
      <c r="T148" s="33" t="s">
        <v>14</v>
      </c>
      <c r="U148" s="32">
        <v>200.2</v>
      </c>
      <c r="V148" s="32">
        <v>206.2</v>
      </c>
      <c r="W148" s="32">
        <v>208.5</v>
      </c>
      <c r="X148" s="36">
        <f t="shared" si="47"/>
        <v>614.9</v>
      </c>
      <c r="Y148" s="39">
        <f t="shared" si="48"/>
        <v>204.96666666666667</v>
      </c>
      <c r="AA148" s="9" t="s">
        <v>14</v>
      </c>
      <c r="AB148" s="8">
        <v>20.100000000000001</v>
      </c>
      <c r="AC148" s="8">
        <v>20.399999999999999</v>
      </c>
      <c r="AD148" s="8">
        <v>20.6</v>
      </c>
      <c r="AE148" s="10">
        <f t="shared" si="49"/>
        <v>61.1</v>
      </c>
      <c r="AF148" s="11">
        <f t="shared" si="50"/>
        <v>20.366666666666667</v>
      </c>
      <c r="AH148" s="8"/>
      <c r="AI148" s="8"/>
      <c r="AJ148" s="8"/>
      <c r="AK148" s="10"/>
      <c r="AL148" s="11"/>
    </row>
    <row r="149" spans="1:38">
      <c r="A149" s="33" t="s">
        <v>3</v>
      </c>
      <c r="B149" s="36">
        <f>SUM(B139:B148)</f>
        <v>64.599999999999994</v>
      </c>
      <c r="C149" s="36">
        <f>SUM(C139:C148)</f>
        <v>67.599999999999994</v>
      </c>
      <c r="D149" s="36">
        <f>SUM(D139:D148)</f>
        <v>65.400000000000006</v>
      </c>
      <c r="E149" s="36">
        <f t="shared" si="43"/>
        <v>197.6</v>
      </c>
      <c r="F149" s="38">
        <f>E149/30</f>
        <v>6.5866666666666669</v>
      </c>
      <c r="M149" s="33" t="s">
        <v>3</v>
      </c>
      <c r="N149" s="36">
        <f>SUM(N139:N148)</f>
        <v>1668.6200000000001</v>
      </c>
      <c r="O149" s="36">
        <f>SUM(O139:O148)</f>
        <v>1634.17</v>
      </c>
      <c r="P149" s="36">
        <f>SUM(P139:P148)</f>
        <v>1644.15</v>
      </c>
      <c r="Q149" s="36">
        <f t="shared" si="45"/>
        <v>4946.9400000000005</v>
      </c>
      <c r="R149" s="38">
        <f>Q149/30</f>
        <v>164.89800000000002</v>
      </c>
      <c r="T149" s="33" t="s">
        <v>3</v>
      </c>
      <c r="U149" s="36">
        <f>SUM(U139:U148)</f>
        <v>1916.1000000000001</v>
      </c>
      <c r="V149" s="36">
        <f>SUM(V139:V148)</f>
        <v>1895.7</v>
      </c>
      <c r="W149" s="36">
        <f>SUM(W139:W148)</f>
        <v>1915.6</v>
      </c>
      <c r="X149" s="36">
        <f t="shared" si="47"/>
        <v>5727.4</v>
      </c>
      <c r="Y149" s="40">
        <f>X149/30</f>
        <v>190.91333333333333</v>
      </c>
      <c r="AA149" s="9" t="s">
        <v>3</v>
      </c>
      <c r="AB149" s="10">
        <f>SUM(AB139:AB148)</f>
        <v>273.3</v>
      </c>
      <c r="AC149" s="10">
        <f>SUM(AC139:AC148)</f>
        <v>277.5</v>
      </c>
      <c r="AD149" s="10">
        <f>SUM(AD139:AD148)</f>
        <v>279.60000000000002</v>
      </c>
      <c r="AE149" s="10">
        <f t="shared" si="49"/>
        <v>830.4</v>
      </c>
      <c r="AF149" s="12">
        <f>AE149/30</f>
        <v>27.68</v>
      </c>
    </row>
    <row r="150" spans="1:38">
      <c r="A150" s="33"/>
      <c r="B150" s="33" t="s">
        <v>15</v>
      </c>
      <c r="C150" s="33">
        <f>E149*E149/30</f>
        <v>1301.5253333333333</v>
      </c>
      <c r="D150" s="33" t="s">
        <v>16</v>
      </c>
      <c r="E150" s="36">
        <f>SUMSQ(B139:D148)-C150</f>
        <v>27.174666666666781</v>
      </c>
      <c r="F150" s="37"/>
      <c r="M150" s="33"/>
      <c r="N150" s="33" t="s">
        <v>15</v>
      </c>
      <c r="O150" s="33">
        <f>Q149*Q149/30</f>
        <v>815740.5121200002</v>
      </c>
      <c r="P150" s="33" t="s">
        <v>16</v>
      </c>
      <c r="Q150" s="36">
        <f>SUMSQ(N139:P148)-O150</f>
        <v>3082.7600799998036</v>
      </c>
      <c r="R150" s="37"/>
      <c r="T150" s="33"/>
      <c r="U150" s="33" t="s">
        <v>15</v>
      </c>
      <c r="V150" s="33">
        <f>X149*X149/30</f>
        <v>1093437.0253333331</v>
      </c>
      <c r="W150" s="33" t="s">
        <v>16</v>
      </c>
      <c r="X150" s="36">
        <f>SUMSQ(U139:W148)-V150</f>
        <v>4462.5146666669752</v>
      </c>
      <c r="Y150" s="37"/>
      <c r="AA150" s="9"/>
      <c r="AB150" s="9" t="s">
        <v>15</v>
      </c>
      <c r="AC150" s="9">
        <f>AE149*AE149/30</f>
        <v>22985.471999999998</v>
      </c>
      <c r="AD150" s="9" t="s">
        <v>16</v>
      </c>
      <c r="AE150" s="10">
        <f>SUMSQ(AB139:AD148)-AC150</f>
        <v>294.96800000000076</v>
      </c>
      <c r="AF150" s="11"/>
    </row>
    <row r="151" spans="1:38">
      <c r="A151" s="9"/>
      <c r="B151" s="9"/>
      <c r="C151" s="9" t="s">
        <v>17</v>
      </c>
      <c r="D151" s="9"/>
      <c r="E151" s="9"/>
      <c r="F151" s="9"/>
      <c r="M151" s="9"/>
      <c r="N151" s="9"/>
      <c r="O151" s="9" t="s">
        <v>17</v>
      </c>
      <c r="P151" s="9"/>
      <c r="Q151" s="9"/>
      <c r="R151" s="9"/>
      <c r="T151" s="9"/>
      <c r="U151" s="9"/>
      <c r="V151" s="9" t="s">
        <v>17</v>
      </c>
      <c r="W151" s="9"/>
      <c r="X151" s="9"/>
      <c r="Y151" s="9"/>
      <c r="AA151" s="9"/>
      <c r="AB151" s="9"/>
      <c r="AC151" s="9" t="s">
        <v>17</v>
      </c>
      <c r="AD151" s="9"/>
      <c r="AE151" s="9"/>
      <c r="AF151" s="9"/>
    </row>
    <row r="152" spans="1:38">
      <c r="A152" s="9" t="s">
        <v>18</v>
      </c>
      <c r="B152" s="9" t="s">
        <v>19</v>
      </c>
      <c r="C152" s="9" t="s">
        <v>20</v>
      </c>
      <c r="D152" s="9" t="s">
        <v>21</v>
      </c>
      <c r="E152" s="9" t="s">
        <v>22</v>
      </c>
      <c r="F152" s="9"/>
      <c r="M152" s="9" t="s">
        <v>18</v>
      </c>
      <c r="N152" s="9" t="s">
        <v>19</v>
      </c>
      <c r="O152" s="9" t="s">
        <v>20</v>
      </c>
      <c r="P152" s="9" t="s">
        <v>21</v>
      </c>
      <c r="Q152" s="9" t="s">
        <v>22</v>
      </c>
      <c r="R152" s="9"/>
      <c r="T152" s="9" t="s">
        <v>18</v>
      </c>
      <c r="U152" s="9" t="s">
        <v>19</v>
      </c>
      <c r="V152" s="9" t="s">
        <v>20</v>
      </c>
      <c r="W152" s="9" t="s">
        <v>21</v>
      </c>
      <c r="X152" s="9" t="s">
        <v>22</v>
      </c>
      <c r="Y152" s="9"/>
      <c r="AA152" s="9" t="s">
        <v>18</v>
      </c>
      <c r="AB152" s="9" t="s">
        <v>19</v>
      </c>
      <c r="AC152" s="9" t="s">
        <v>20</v>
      </c>
      <c r="AD152" s="9" t="s">
        <v>21</v>
      </c>
      <c r="AE152" s="9" t="s">
        <v>22</v>
      </c>
      <c r="AF152" s="9"/>
    </row>
    <row r="153" spans="1:38">
      <c r="A153" s="9" t="s">
        <v>23</v>
      </c>
      <c r="B153" s="9">
        <v>2</v>
      </c>
      <c r="C153" s="9">
        <f>SUMSQ(B149:D149)/10-C150</f>
        <v>0.48266666666654601</v>
      </c>
      <c r="D153" s="9">
        <f>C153/B153</f>
        <v>0.241333333333273</v>
      </c>
      <c r="E153" s="9">
        <f>D153/D155</f>
        <v>0.27697016067322489</v>
      </c>
      <c r="F153" s="13" t="str">
        <f>IF(E153&gt;3.55,"s","ns")</f>
        <v>ns</v>
      </c>
      <c r="M153" s="9" t="s">
        <v>23</v>
      </c>
      <c r="N153" s="9">
        <v>2</v>
      </c>
      <c r="O153" s="9">
        <f>SUMSQ(N149:P149)/10-O150</f>
        <v>62.839459999930114</v>
      </c>
      <c r="P153" s="9">
        <f>O153/N153</f>
        <v>31.419729999965057</v>
      </c>
      <c r="Q153" s="9">
        <f>P153/P155</f>
        <v>0.4657971601804583</v>
      </c>
      <c r="R153" s="13" t="str">
        <f>IF(Q153&gt;3.55,"s","ns")</f>
        <v>ns</v>
      </c>
      <c r="T153" s="9" t="s">
        <v>23</v>
      </c>
      <c r="U153" s="9">
        <v>2</v>
      </c>
      <c r="V153" s="9">
        <f>SUMSQ(U149:W149)/10-V150</f>
        <v>27.080666667083278</v>
      </c>
      <c r="W153" s="9">
        <f>V153/U153</f>
        <v>13.540333333541639</v>
      </c>
      <c r="X153" s="9">
        <f>W153/W155</f>
        <v>0.36515483091187784</v>
      </c>
      <c r="Y153" s="13" t="str">
        <f>IF(X153&gt;3.55,"s","ns")</f>
        <v>ns</v>
      </c>
      <c r="AA153" s="9" t="s">
        <v>23</v>
      </c>
      <c r="AB153" s="9">
        <v>2</v>
      </c>
      <c r="AC153" s="9">
        <f>SUMSQ(AB149:AD149)/10-AC150</f>
        <v>2.0580000000081782</v>
      </c>
      <c r="AD153" s="9">
        <f>AC153/AB153</f>
        <v>1.0290000000040891</v>
      </c>
      <c r="AE153" s="9">
        <f>AD153/AD155</f>
        <v>0.61165048543955958</v>
      </c>
      <c r="AF153" s="13" t="str">
        <f>IF(AE153&gt;3.55,"s","ns")</f>
        <v>ns</v>
      </c>
    </row>
    <row r="154" spans="1:38">
      <c r="A154" s="9" t="s">
        <v>24</v>
      </c>
      <c r="B154" s="9">
        <v>9</v>
      </c>
      <c r="C154" s="9">
        <f>SUMSQ(E139:E148)/3-C150</f>
        <v>11.008000000000038</v>
      </c>
      <c r="D154" s="9">
        <f>C154/B154</f>
        <v>1.2231111111111153</v>
      </c>
      <c r="E154" s="9">
        <f>D154/D155</f>
        <v>1.4037235399132746</v>
      </c>
      <c r="F154" s="13" t="str">
        <f>IF(E154&gt;2.47,"s","ns")</f>
        <v>ns</v>
      </c>
      <c r="M154" s="9" t="s">
        <v>24</v>
      </c>
      <c r="N154" s="9">
        <v>9</v>
      </c>
      <c r="O154" s="9">
        <f>SUMSQ(Q139:Q148)/3-O150</f>
        <v>1805.754479999654</v>
      </c>
      <c r="P154" s="9">
        <f>O154/N154</f>
        <v>200.63938666662821</v>
      </c>
      <c r="Q154" s="9">
        <f>P154/P155</f>
        <v>2.9744767548851718</v>
      </c>
      <c r="R154" s="13" t="str">
        <f>IF(Q154&gt;2.47,"s","ns")</f>
        <v>s</v>
      </c>
      <c r="T154" s="9" t="s">
        <v>24</v>
      </c>
      <c r="U154" s="9">
        <v>9</v>
      </c>
      <c r="V154" s="9">
        <f>SUMSQ(X139:X148)/3-V150</f>
        <v>3767.974666666938</v>
      </c>
      <c r="W154" s="9">
        <f>V154/U154</f>
        <v>418.66385185188199</v>
      </c>
      <c r="X154" s="9">
        <f>W154/W155</f>
        <v>11.290499595987608</v>
      </c>
      <c r="Y154" s="13" t="str">
        <f>IF(X154&gt;2.47,"s","ns")</f>
        <v>s</v>
      </c>
      <c r="AA154" s="9" t="s">
        <v>24</v>
      </c>
      <c r="AB154" s="9">
        <v>9</v>
      </c>
      <c r="AC154" s="9">
        <f>SUMSQ(AE139:AE148)/3-AC150</f>
        <v>262.62800000000425</v>
      </c>
      <c r="AD154" s="9">
        <f>AC154/AB154</f>
        <v>29.18088888888936</v>
      </c>
      <c r="AE154" s="9">
        <f>AD154/AD155</f>
        <v>17.34548576712935</v>
      </c>
      <c r="AF154" s="13" t="str">
        <f>IF(AE154&gt;2.47,"s","ns")</f>
        <v>s</v>
      </c>
    </row>
    <row r="155" spans="1:38">
      <c r="A155" s="9" t="s">
        <v>25</v>
      </c>
      <c r="B155" s="9">
        <v>18</v>
      </c>
      <c r="C155" s="9">
        <f>E150-C153-C154</f>
        <v>15.684000000000196</v>
      </c>
      <c r="D155" s="10">
        <f>C155/B155</f>
        <v>0.87133333333334428</v>
      </c>
      <c r="E155" s="9"/>
      <c r="F155" s="9"/>
      <c r="M155" s="9" t="s">
        <v>25</v>
      </c>
      <c r="N155" s="9">
        <v>18</v>
      </c>
      <c r="O155" s="9">
        <f>Q150-O153-O154</f>
        <v>1214.1661400002195</v>
      </c>
      <c r="P155" s="10">
        <f>O155/N155</f>
        <v>67.453674444456638</v>
      </c>
      <c r="Q155" s="9"/>
      <c r="R155" s="9"/>
      <c r="T155" s="9" t="s">
        <v>25</v>
      </c>
      <c r="U155" s="9">
        <v>18</v>
      </c>
      <c r="V155" s="9">
        <f>X150-V153-V154</f>
        <v>667.45933333295397</v>
      </c>
      <c r="W155" s="10">
        <f>V155/U155</f>
        <v>37.081074074052999</v>
      </c>
      <c r="X155" s="9"/>
      <c r="Y155" s="9"/>
      <c r="AA155" s="9" t="s">
        <v>25</v>
      </c>
      <c r="AB155" s="9">
        <v>18</v>
      </c>
      <c r="AC155" s="9">
        <f>AE150-AC153-AC154</f>
        <v>30.281999999988329</v>
      </c>
      <c r="AD155" s="10">
        <f>AC155/AB155</f>
        <v>1.6823333333326849</v>
      </c>
      <c r="AE155" s="9"/>
      <c r="AF155" s="9"/>
    </row>
    <row r="156" spans="1:38">
      <c r="A156" s="9"/>
      <c r="B156" s="9"/>
      <c r="C156" s="9"/>
      <c r="D156" s="9"/>
      <c r="E156" s="9"/>
      <c r="F156" s="9"/>
      <c r="M156" s="9"/>
      <c r="N156" s="9"/>
      <c r="O156" s="9"/>
      <c r="P156" s="9"/>
      <c r="Q156" s="9"/>
      <c r="R156" s="9"/>
      <c r="T156" s="9"/>
      <c r="U156" s="9"/>
      <c r="V156" s="9"/>
      <c r="W156" s="9"/>
      <c r="X156" s="9"/>
      <c r="Y156" s="9"/>
      <c r="AA156" s="9"/>
      <c r="AB156" s="9"/>
      <c r="AC156" s="9"/>
      <c r="AD156" s="9"/>
      <c r="AE156" s="9"/>
      <c r="AF156" s="9"/>
    </row>
    <row r="157" spans="1:38">
      <c r="A157" s="9"/>
      <c r="B157" s="9" t="s">
        <v>26</v>
      </c>
      <c r="C157" s="11">
        <f>(D155/3)^0.5</f>
        <v>0.53892897903568715</v>
      </c>
      <c r="D157" s="9"/>
      <c r="E157" s="9"/>
      <c r="F157" s="9"/>
      <c r="M157" s="9"/>
      <c r="N157" s="9" t="s">
        <v>26</v>
      </c>
      <c r="O157" s="26">
        <f>(P155/3)^0.5</f>
        <v>4.7417884967754746</v>
      </c>
      <c r="P157" s="9"/>
      <c r="Q157" s="9"/>
      <c r="R157" s="9"/>
      <c r="T157" s="9"/>
      <c r="U157" s="9" t="s">
        <v>26</v>
      </c>
      <c r="V157" s="26">
        <f>(W155/3)^0.5</f>
        <v>3.5157300841623682</v>
      </c>
      <c r="W157" s="9"/>
      <c r="X157" s="9"/>
      <c r="Y157" s="9"/>
      <c r="AA157" s="9"/>
      <c r="AB157" s="9" t="s">
        <v>26</v>
      </c>
      <c r="AC157" s="11">
        <f>(AD155/3)^0.5</f>
        <v>0.74885097167431225</v>
      </c>
      <c r="AD157" s="9"/>
      <c r="AE157" s="9"/>
      <c r="AF157" s="9"/>
    </row>
    <row r="158" spans="1:38">
      <c r="A158" s="9"/>
      <c r="B158" s="9" t="s">
        <v>27</v>
      </c>
      <c r="C158" s="11">
        <f>C157*1.414*2.101</f>
        <v>1.6010577559249259</v>
      </c>
      <c r="D158" s="9"/>
      <c r="E158" s="9"/>
      <c r="F158" s="9"/>
      <c r="M158" s="9"/>
      <c r="N158" s="9" t="s">
        <v>27</v>
      </c>
      <c r="O158" s="26">
        <f>O157*1.414*2.101</f>
        <v>14.086971651259534</v>
      </c>
      <c r="P158" s="9"/>
      <c r="Q158" s="9"/>
      <c r="R158" s="9"/>
      <c r="T158" s="9"/>
      <c r="U158" s="9" t="s">
        <v>27</v>
      </c>
      <c r="V158" s="26">
        <f>V157*1.414*2.101</f>
        <v>10.44458015425074</v>
      </c>
      <c r="W158" s="9"/>
      <c r="X158" s="9"/>
      <c r="Y158" s="9"/>
      <c r="AA158" s="9"/>
      <c r="AB158" s="9" t="s">
        <v>27</v>
      </c>
      <c r="AC158" s="11">
        <f>AC157*1.414*2.101</f>
        <v>2.2246969505636498</v>
      </c>
      <c r="AD158" s="9"/>
      <c r="AE158" s="9"/>
      <c r="AF158" s="9"/>
    </row>
    <row r="159" spans="1:38">
      <c r="A159" s="9"/>
      <c r="B159" s="9" t="s">
        <v>28</v>
      </c>
      <c r="C159" s="11">
        <f>C157*1.414*2.878</f>
        <v>2.1931671687538965</v>
      </c>
      <c r="D159" s="9"/>
      <c r="E159" s="9"/>
      <c r="F159" s="9"/>
      <c r="M159" s="9"/>
      <c r="N159" s="9" t="s">
        <v>28</v>
      </c>
      <c r="O159" s="11">
        <f>O157*1.414*2.878</f>
        <v>19.296670353319819</v>
      </c>
      <c r="P159" s="9"/>
      <c r="Q159" s="9"/>
      <c r="R159" s="9"/>
      <c r="T159" s="9"/>
      <c r="U159" s="9" t="s">
        <v>28</v>
      </c>
      <c r="V159" s="26">
        <f>V157*1.414*2.878</f>
        <v>14.307235451658084</v>
      </c>
      <c r="W159" s="9"/>
      <c r="X159" s="9"/>
      <c r="Y159" s="9"/>
      <c r="AA159" s="9"/>
      <c r="AB159" s="9" t="s">
        <v>28</v>
      </c>
      <c r="AC159" s="11">
        <f>AC157*1.414*2.878</f>
        <v>3.0474430384208402</v>
      </c>
      <c r="AD159" s="9"/>
      <c r="AE159" s="9"/>
      <c r="AF159" s="9"/>
    </row>
    <row r="160" spans="1:38">
      <c r="A160" s="9"/>
      <c r="B160" s="9" t="s">
        <v>29</v>
      </c>
      <c r="C160" s="14">
        <f>D155^0.5/F149*100</f>
        <v>14.171847773699886</v>
      </c>
      <c r="D160" s="9"/>
      <c r="E160" s="9"/>
      <c r="F160" s="9"/>
      <c r="M160" s="9"/>
      <c r="N160" s="9" t="s">
        <v>29</v>
      </c>
      <c r="O160" s="14">
        <f>P155^0.5/R149*100</f>
        <v>4.9806659845242347</v>
      </c>
      <c r="P160" s="9"/>
      <c r="Q160" s="9"/>
      <c r="R160" s="9"/>
      <c r="T160" s="9"/>
      <c r="U160" s="9" t="s">
        <v>29</v>
      </c>
      <c r="V160" s="14">
        <f>W155^0.5/Y149*100</f>
        <v>3.1896269501698646</v>
      </c>
      <c r="W160" s="9"/>
      <c r="X160" s="9"/>
      <c r="Y160" s="9"/>
      <c r="AA160" s="9"/>
      <c r="AB160" s="9" t="s">
        <v>29</v>
      </c>
      <c r="AC160" s="14">
        <f>AD155^0.5/AF149*100</f>
        <v>4.6858667999899968</v>
      </c>
      <c r="AD160" s="9"/>
      <c r="AE160" s="9"/>
      <c r="AF160" s="9"/>
    </row>
    <row r="163" spans="13:39">
      <c r="N163" s="9" t="s">
        <v>41</v>
      </c>
      <c r="T163" s="32"/>
      <c r="U163" s="33" t="s">
        <v>42</v>
      </c>
      <c r="V163" s="32"/>
      <c r="W163" s="32"/>
      <c r="X163" s="32"/>
      <c r="Y163" s="32"/>
      <c r="Z163" s="32"/>
      <c r="AC163" t="s">
        <v>43</v>
      </c>
    </row>
    <row r="164" spans="13:39">
      <c r="T164" s="32"/>
      <c r="U164" s="32"/>
      <c r="V164" s="32"/>
      <c r="W164" s="32"/>
      <c r="X164" s="32"/>
      <c r="Y164" s="32"/>
      <c r="Z164" s="32"/>
    </row>
    <row r="165" spans="13:39">
      <c r="M165" s="9"/>
      <c r="N165" s="9" t="s">
        <v>0</v>
      </c>
      <c r="O165" s="9" t="s">
        <v>1</v>
      </c>
      <c r="P165" s="9" t="s">
        <v>2</v>
      </c>
      <c r="Q165" s="9" t="s">
        <v>3</v>
      </c>
      <c r="R165" s="9" t="s">
        <v>4</v>
      </c>
      <c r="T165" s="32"/>
      <c r="U165" s="33"/>
      <c r="V165" s="33" t="s">
        <v>0</v>
      </c>
      <c r="W165" s="33" t="s">
        <v>1</v>
      </c>
      <c r="X165" s="33" t="s">
        <v>2</v>
      </c>
      <c r="Y165" s="33" t="s">
        <v>3</v>
      </c>
      <c r="Z165" s="33" t="s">
        <v>4</v>
      </c>
      <c r="AB165" s="9"/>
      <c r="AC165" s="9" t="s">
        <v>0</v>
      </c>
      <c r="AD165" s="9" t="s">
        <v>1</v>
      </c>
      <c r="AE165" s="9" t="s">
        <v>2</v>
      </c>
      <c r="AF165" s="9" t="s">
        <v>3</v>
      </c>
      <c r="AG165" s="9" t="s">
        <v>4</v>
      </c>
    </row>
    <row r="166" spans="13:39">
      <c r="M166" s="9" t="s">
        <v>5</v>
      </c>
      <c r="N166">
        <v>345</v>
      </c>
      <c r="O166">
        <v>341</v>
      </c>
      <c r="P166">
        <v>358</v>
      </c>
      <c r="Q166" s="10">
        <f>SUM(N166:P166)</f>
        <v>1044</v>
      </c>
      <c r="R166" s="11">
        <f>Q166/3</f>
        <v>348</v>
      </c>
      <c r="T166" s="32"/>
      <c r="U166" s="33" t="s">
        <v>5</v>
      </c>
      <c r="V166" s="32">
        <v>135</v>
      </c>
      <c r="W166" s="32">
        <v>133</v>
      </c>
      <c r="X166" s="32">
        <v>137</v>
      </c>
      <c r="Y166" s="36">
        <f>SUM(V166:X166)</f>
        <v>405</v>
      </c>
      <c r="Z166" s="39">
        <f>Y166/3</f>
        <v>135</v>
      </c>
      <c r="AB166" s="9" t="s">
        <v>5</v>
      </c>
      <c r="AC166" s="15">
        <v>29.3</v>
      </c>
      <c r="AD166" s="15">
        <v>29.1</v>
      </c>
      <c r="AE166" s="15">
        <v>28.4</v>
      </c>
      <c r="AF166" s="10">
        <f>SUM(AC166:AE166)</f>
        <v>86.800000000000011</v>
      </c>
      <c r="AG166" s="11">
        <f>AF166/3</f>
        <v>28.933333333333337</v>
      </c>
      <c r="AI166" s="15">
        <v>19.3</v>
      </c>
      <c r="AJ166" s="15">
        <v>19.100000000000001</v>
      </c>
      <c r="AK166" s="15">
        <v>18.399999999999999</v>
      </c>
      <c r="AL166" s="10">
        <f>SUM(AI166:AK166)</f>
        <v>56.800000000000004</v>
      </c>
      <c r="AM166" s="11">
        <f>AL166/3</f>
        <v>18.933333333333334</v>
      </c>
    </row>
    <row r="167" spans="13:39">
      <c r="M167" s="9" t="s">
        <v>6</v>
      </c>
      <c r="N167">
        <v>341</v>
      </c>
      <c r="O167">
        <v>333</v>
      </c>
      <c r="P167">
        <v>341</v>
      </c>
      <c r="Q167" s="10">
        <f t="shared" ref="Q167:Q176" si="51">SUM(N167:P167)</f>
        <v>1015</v>
      </c>
      <c r="R167" s="11">
        <f t="shared" ref="R167:R175" si="52">Q167/3</f>
        <v>338.33333333333331</v>
      </c>
      <c r="T167" s="32"/>
      <c r="U167" s="33" t="s">
        <v>6</v>
      </c>
      <c r="V167" s="32">
        <v>128</v>
      </c>
      <c r="W167" s="32">
        <v>132</v>
      </c>
      <c r="X167" s="32">
        <v>130</v>
      </c>
      <c r="Y167" s="36">
        <f t="shared" ref="Y167:Y176" si="53">SUM(V167:X167)</f>
        <v>390</v>
      </c>
      <c r="Z167" s="39">
        <f t="shared" ref="Z167:Z175" si="54">Y167/3</f>
        <v>130</v>
      </c>
      <c r="AB167" s="9" t="s">
        <v>6</v>
      </c>
      <c r="AC167" s="15">
        <v>29</v>
      </c>
      <c r="AD167" s="15">
        <v>32.200000000000003</v>
      </c>
      <c r="AE167" s="15">
        <v>31</v>
      </c>
      <c r="AF167" s="10">
        <f t="shared" ref="AF167:AF176" si="55">SUM(AC167:AE167)</f>
        <v>92.2</v>
      </c>
      <c r="AG167" s="11">
        <f t="shared" ref="AG167:AG175" si="56">AF167/3</f>
        <v>30.733333333333334</v>
      </c>
      <c r="AI167" s="15">
        <v>19</v>
      </c>
      <c r="AJ167" s="15">
        <v>22.2</v>
      </c>
      <c r="AK167" s="15">
        <v>23</v>
      </c>
      <c r="AL167" s="10">
        <f t="shared" ref="AL167:AL175" si="57">SUM(AI167:AK167)</f>
        <v>64.2</v>
      </c>
      <c r="AM167" s="11">
        <f t="shared" ref="AM167:AM175" si="58">AL167/3</f>
        <v>21.400000000000002</v>
      </c>
    </row>
    <row r="168" spans="13:39">
      <c r="M168" s="9" t="s">
        <v>7</v>
      </c>
      <c r="N168">
        <v>341</v>
      </c>
      <c r="O168">
        <v>331</v>
      </c>
      <c r="P168">
        <v>332</v>
      </c>
      <c r="Q168" s="10">
        <f t="shared" si="51"/>
        <v>1004</v>
      </c>
      <c r="R168" s="11">
        <f t="shared" si="52"/>
        <v>334.66666666666669</v>
      </c>
      <c r="T168" s="32"/>
      <c r="U168" s="33" t="s">
        <v>7</v>
      </c>
      <c r="V168" s="32">
        <v>132</v>
      </c>
      <c r="W168" s="32">
        <v>136</v>
      </c>
      <c r="X168" s="32">
        <v>130</v>
      </c>
      <c r="Y168" s="36">
        <f t="shared" si="53"/>
        <v>398</v>
      </c>
      <c r="Z168" s="39">
        <f t="shared" si="54"/>
        <v>132.66666666666666</v>
      </c>
      <c r="AB168" s="9" t="s">
        <v>7</v>
      </c>
      <c r="AC168" s="15">
        <v>29.8</v>
      </c>
      <c r="AD168" s="15">
        <v>32</v>
      </c>
      <c r="AE168" s="15">
        <v>29.3</v>
      </c>
      <c r="AF168" s="10">
        <f t="shared" si="55"/>
        <v>91.1</v>
      </c>
      <c r="AG168" s="11">
        <f t="shared" si="56"/>
        <v>30.366666666666664</v>
      </c>
      <c r="AI168" s="15">
        <v>18.2</v>
      </c>
      <c r="AJ168" s="15">
        <v>23</v>
      </c>
      <c r="AK168" s="15">
        <v>20.8</v>
      </c>
      <c r="AL168" s="10">
        <f t="shared" si="57"/>
        <v>62</v>
      </c>
      <c r="AM168" s="11">
        <f t="shared" si="58"/>
        <v>20.666666666666668</v>
      </c>
    </row>
    <row r="169" spans="13:39">
      <c r="M169" s="9" t="s">
        <v>8</v>
      </c>
      <c r="N169">
        <v>340</v>
      </c>
      <c r="O169">
        <v>317</v>
      </c>
      <c r="P169">
        <v>337</v>
      </c>
      <c r="Q169" s="10">
        <f t="shared" si="51"/>
        <v>994</v>
      </c>
      <c r="R169" s="11">
        <f t="shared" si="52"/>
        <v>331.33333333333331</v>
      </c>
      <c r="T169" s="32"/>
      <c r="U169" s="33" t="s">
        <v>8</v>
      </c>
      <c r="V169" s="32">
        <v>131</v>
      </c>
      <c r="W169" s="32">
        <v>138</v>
      </c>
      <c r="X169" s="32">
        <v>132</v>
      </c>
      <c r="Y169" s="36">
        <f t="shared" si="53"/>
        <v>401</v>
      </c>
      <c r="Z169" s="39">
        <f t="shared" si="54"/>
        <v>133.66666666666666</v>
      </c>
      <c r="AB169" s="9" t="s">
        <v>8</v>
      </c>
      <c r="AC169" s="15">
        <v>28.8</v>
      </c>
      <c r="AD169" s="15">
        <v>33</v>
      </c>
      <c r="AE169" s="15">
        <v>30</v>
      </c>
      <c r="AF169" s="10">
        <f t="shared" si="55"/>
        <v>91.8</v>
      </c>
      <c r="AG169" s="11">
        <f t="shared" si="56"/>
        <v>30.599999999999998</v>
      </c>
      <c r="AI169" s="15">
        <v>19.2</v>
      </c>
      <c r="AJ169" s="15">
        <v>22</v>
      </c>
      <c r="AK169" s="15">
        <v>19.3</v>
      </c>
      <c r="AL169" s="10">
        <f t="shared" si="57"/>
        <v>60.5</v>
      </c>
      <c r="AM169" s="11">
        <f t="shared" si="58"/>
        <v>20.166666666666668</v>
      </c>
    </row>
    <row r="170" spans="13:39">
      <c r="M170" s="9" t="s">
        <v>9</v>
      </c>
      <c r="N170">
        <v>338</v>
      </c>
      <c r="O170">
        <v>344</v>
      </c>
      <c r="P170">
        <v>324</v>
      </c>
      <c r="Q170" s="10">
        <f t="shared" si="51"/>
        <v>1006</v>
      </c>
      <c r="R170" s="11">
        <f t="shared" si="52"/>
        <v>335.33333333333331</v>
      </c>
      <c r="T170" s="32"/>
      <c r="U170" s="33" t="s">
        <v>9</v>
      </c>
      <c r="V170" s="32">
        <v>133</v>
      </c>
      <c r="W170" s="32">
        <v>135</v>
      </c>
      <c r="X170" s="32">
        <v>130</v>
      </c>
      <c r="Y170" s="36">
        <f t="shared" si="53"/>
        <v>398</v>
      </c>
      <c r="Z170" s="39">
        <f t="shared" si="54"/>
        <v>132.66666666666666</v>
      </c>
      <c r="AB170" s="9" t="s">
        <v>9</v>
      </c>
      <c r="AC170" s="15">
        <v>29.5</v>
      </c>
      <c r="AD170" s="15">
        <v>34</v>
      </c>
      <c r="AE170" s="15">
        <v>30.4</v>
      </c>
      <c r="AF170" s="10">
        <f t="shared" si="55"/>
        <v>93.9</v>
      </c>
      <c r="AG170" s="11">
        <f t="shared" si="56"/>
        <v>31.3</v>
      </c>
      <c r="AI170" s="15">
        <v>19.5</v>
      </c>
      <c r="AJ170" s="15">
        <v>23</v>
      </c>
      <c r="AK170" s="15">
        <v>22.9</v>
      </c>
      <c r="AL170" s="10">
        <f t="shared" si="57"/>
        <v>65.400000000000006</v>
      </c>
      <c r="AM170" s="11">
        <f t="shared" si="58"/>
        <v>21.8</v>
      </c>
    </row>
    <row r="171" spans="13:39">
      <c r="M171" s="9" t="s">
        <v>10</v>
      </c>
      <c r="N171">
        <v>319</v>
      </c>
      <c r="O171">
        <v>321</v>
      </c>
      <c r="P171">
        <v>317</v>
      </c>
      <c r="Q171" s="10">
        <f t="shared" si="51"/>
        <v>957</v>
      </c>
      <c r="R171" s="11">
        <f t="shared" si="52"/>
        <v>319</v>
      </c>
      <c r="T171" s="32"/>
      <c r="U171" s="33" t="s">
        <v>10</v>
      </c>
      <c r="V171" s="32">
        <v>128</v>
      </c>
      <c r="W171" s="32">
        <v>130</v>
      </c>
      <c r="X171" s="32">
        <v>130</v>
      </c>
      <c r="Y171" s="36">
        <f t="shared" si="53"/>
        <v>388</v>
      </c>
      <c r="Z171" s="39">
        <f t="shared" si="54"/>
        <v>129.33333333333334</v>
      </c>
      <c r="AB171" s="9" t="s">
        <v>10</v>
      </c>
      <c r="AC171" s="15">
        <v>29.6</v>
      </c>
      <c r="AD171" s="15">
        <v>33</v>
      </c>
      <c r="AE171" s="15">
        <v>32.4</v>
      </c>
      <c r="AF171" s="10">
        <f t="shared" si="55"/>
        <v>95</v>
      </c>
      <c r="AG171" s="11">
        <f t="shared" si="56"/>
        <v>31.666666666666668</v>
      </c>
      <c r="AI171" s="15">
        <v>19.600000000000001</v>
      </c>
      <c r="AJ171" s="15">
        <v>24</v>
      </c>
      <c r="AK171" s="15">
        <v>20.8</v>
      </c>
      <c r="AL171" s="10">
        <f t="shared" si="57"/>
        <v>64.400000000000006</v>
      </c>
      <c r="AM171" s="11">
        <f t="shared" si="58"/>
        <v>21.466666666666669</v>
      </c>
    </row>
    <row r="172" spans="13:39">
      <c r="M172" s="9" t="s">
        <v>11</v>
      </c>
      <c r="N172">
        <v>293</v>
      </c>
      <c r="O172">
        <v>318</v>
      </c>
      <c r="P172">
        <v>314</v>
      </c>
      <c r="Q172" s="10">
        <f t="shared" si="51"/>
        <v>925</v>
      </c>
      <c r="R172" s="11">
        <f t="shared" si="52"/>
        <v>308.33333333333331</v>
      </c>
      <c r="T172" s="32"/>
      <c r="U172" s="33" t="s">
        <v>11</v>
      </c>
      <c r="V172" s="32">
        <v>125</v>
      </c>
      <c r="W172" s="32">
        <v>124</v>
      </c>
      <c r="X172" s="32">
        <v>127</v>
      </c>
      <c r="Y172" s="36">
        <f t="shared" si="53"/>
        <v>376</v>
      </c>
      <c r="Z172" s="39">
        <f t="shared" si="54"/>
        <v>125.33333333333333</v>
      </c>
      <c r="AB172" s="9" t="s">
        <v>11</v>
      </c>
      <c r="AC172" s="15">
        <v>33.1</v>
      </c>
      <c r="AD172" s="15">
        <v>34</v>
      </c>
      <c r="AE172" s="15">
        <v>34.700000000000003</v>
      </c>
      <c r="AF172" s="10">
        <f t="shared" si="55"/>
        <v>101.8</v>
      </c>
      <c r="AG172" s="11">
        <f t="shared" si="56"/>
        <v>33.93333333333333</v>
      </c>
      <c r="AI172" s="15">
        <v>23.1</v>
      </c>
      <c r="AJ172" s="15">
        <v>24</v>
      </c>
      <c r="AK172" s="15">
        <v>24.3</v>
      </c>
      <c r="AL172" s="10">
        <f t="shared" si="57"/>
        <v>71.400000000000006</v>
      </c>
      <c r="AM172" s="11">
        <f t="shared" si="58"/>
        <v>23.8</v>
      </c>
    </row>
    <row r="173" spans="13:39">
      <c r="M173" s="9" t="s">
        <v>12</v>
      </c>
      <c r="N173">
        <v>313</v>
      </c>
      <c r="O173">
        <v>322</v>
      </c>
      <c r="P173">
        <v>319</v>
      </c>
      <c r="Q173" s="10">
        <f t="shared" si="51"/>
        <v>954</v>
      </c>
      <c r="R173" s="11">
        <f t="shared" si="52"/>
        <v>318</v>
      </c>
      <c r="T173" s="32"/>
      <c r="U173" s="33" t="s">
        <v>12</v>
      </c>
      <c r="V173" s="32">
        <v>131</v>
      </c>
      <c r="W173" s="32">
        <v>128</v>
      </c>
      <c r="X173" s="32">
        <v>133</v>
      </c>
      <c r="Y173" s="36">
        <f t="shared" si="53"/>
        <v>392</v>
      </c>
      <c r="Z173" s="39">
        <f t="shared" si="54"/>
        <v>130.66666666666666</v>
      </c>
      <c r="AB173" s="9" t="s">
        <v>12</v>
      </c>
      <c r="AC173" s="15">
        <v>33</v>
      </c>
      <c r="AD173" s="15">
        <v>29.1</v>
      </c>
      <c r="AE173" s="15">
        <v>32</v>
      </c>
      <c r="AF173" s="10">
        <f t="shared" si="55"/>
        <v>94.1</v>
      </c>
      <c r="AG173" s="11">
        <f t="shared" si="56"/>
        <v>31.366666666666664</v>
      </c>
      <c r="AI173" s="15">
        <v>22</v>
      </c>
      <c r="AJ173" s="15">
        <v>19.2</v>
      </c>
      <c r="AK173" s="15">
        <v>18.3</v>
      </c>
      <c r="AL173" s="10">
        <f t="shared" si="57"/>
        <v>59.5</v>
      </c>
      <c r="AM173" s="11">
        <f t="shared" si="58"/>
        <v>19.833333333333332</v>
      </c>
    </row>
    <row r="174" spans="13:39">
      <c r="M174" s="9" t="s">
        <v>13</v>
      </c>
      <c r="N174">
        <v>351</v>
      </c>
      <c r="O174">
        <v>347</v>
      </c>
      <c r="P174">
        <v>339</v>
      </c>
      <c r="Q174" s="10">
        <f t="shared" si="51"/>
        <v>1037</v>
      </c>
      <c r="R174" s="11">
        <f t="shared" si="52"/>
        <v>345.66666666666669</v>
      </c>
      <c r="T174" s="32"/>
      <c r="U174" s="33" t="s">
        <v>13</v>
      </c>
      <c r="V174" s="32">
        <v>141.19999999999999</v>
      </c>
      <c r="W174" s="32">
        <v>140</v>
      </c>
      <c r="X174" s="32">
        <v>142</v>
      </c>
      <c r="Y174" s="36">
        <f t="shared" si="53"/>
        <v>423.2</v>
      </c>
      <c r="Z174" s="39">
        <f t="shared" si="54"/>
        <v>141.06666666666666</v>
      </c>
      <c r="AB174" s="9" t="s">
        <v>13</v>
      </c>
      <c r="AC174" s="15">
        <v>30.4</v>
      </c>
      <c r="AD174" s="15">
        <v>26.2</v>
      </c>
      <c r="AE174" s="15">
        <v>28.1</v>
      </c>
      <c r="AF174" s="10">
        <f t="shared" si="55"/>
        <v>84.699999999999989</v>
      </c>
      <c r="AG174" s="11">
        <f t="shared" si="56"/>
        <v>28.233333333333331</v>
      </c>
      <c r="AI174" s="15">
        <v>20.399999999999999</v>
      </c>
      <c r="AJ174" s="15">
        <v>16.3</v>
      </c>
      <c r="AK174" s="15">
        <v>18.399999999999999</v>
      </c>
      <c r="AL174" s="10">
        <f t="shared" si="57"/>
        <v>55.1</v>
      </c>
      <c r="AM174" s="11">
        <f t="shared" si="58"/>
        <v>18.366666666666667</v>
      </c>
    </row>
    <row r="175" spans="13:39">
      <c r="M175" s="9" t="s">
        <v>14</v>
      </c>
      <c r="N175">
        <v>380</v>
      </c>
      <c r="O175">
        <v>391</v>
      </c>
      <c r="P175">
        <v>386</v>
      </c>
      <c r="Q175" s="10">
        <f t="shared" si="51"/>
        <v>1157</v>
      </c>
      <c r="R175" s="11">
        <f t="shared" si="52"/>
        <v>385.66666666666669</v>
      </c>
      <c r="T175" s="32"/>
      <c r="U175" s="33" t="s">
        <v>14</v>
      </c>
      <c r="V175" s="32">
        <v>152</v>
      </c>
      <c r="W175" s="32">
        <v>147</v>
      </c>
      <c r="X175" s="32">
        <v>143</v>
      </c>
      <c r="Y175" s="36">
        <f t="shared" si="53"/>
        <v>442</v>
      </c>
      <c r="Z175" s="39">
        <f t="shared" si="54"/>
        <v>147.33333333333334</v>
      </c>
      <c r="AB175" s="9" t="s">
        <v>14</v>
      </c>
      <c r="AC175" s="15">
        <v>21.5</v>
      </c>
      <c r="AD175" s="15">
        <v>20.2</v>
      </c>
      <c r="AE175" s="15">
        <v>20.3</v>
      </c>
      <c r="AF175" s="10">
        <f t="shared" si="55"/>
        <v>62</v>
      </c>
      <c r="AG175" s="11">
        <f t="shared" si="56"/>
        <v>20.666666666666668</v>
      </c>
      <c r="AI175" s="15">
        <v>11.5</v>
      </c>
      <c r="AJ175" s="15">
        <v>10.4</v>
      </c>
      <c r="AK175" s="15">
        <v>10.9</v>
      </c>
      <c r="AL175" s="10">
        <f t="shared" si="57"/>
        <v>32.799999999999997</v>
      </c>
      <c r="AM175" s="11">
        <f t="shared" si="58"/>
        <v>10.933333333333332</v>
      </c>
    </row>
    <row r="176" spans="13:39">
      <c r="M176" s="9" t="s">
        <v>3</v>
      </c>
      <c r="N176" s="10">
        <f>SUM(N166:N175)</f>
        <v>3361</v>
      </c>
      <c r="O176" s="10">
        <f>SUM(O166:O175)</f>
        <v>3365</v>
      </c>
      <c r="P176" s="10">
        <f>SUM(P166:P175)</f>
        <v>3367</v>
      </c>
      <c r="Q176" s="10">
        <f t="shared" si="51"/>
        <v>10093</v>
      </c>
      <c r="R176" s="12">
        <f>Q176/30</f>
        <v>336.43333333333334</v>
      </c>
      <c r="T176" s="32"/>
      <c r="U176" s="33" t="s">
        <v>3</v>
      </c>
      <c r="V176" s="36">
        <f>SUM(V166:V175)</f>
        <v>1336.2</v>
      </c>
      <c r="W176" s="36">
        <f>SUM(W166:W175)</f>
        <v>1343</v>
      </c>
      <c r="X176" s="36">
        <f>SUM(X166:X175)</f>
        <v>1334</v>
      </c>
      <c r="Y176" s="36">
        <f t="shared" si="53"/>
        <v>4013.2</v>
      </c>
      <c r="Z176" s="40">
        <f>Y176/30</f>
        <v>133.77333333333334</v>
      </c>
      <c r="AB176" s="9" t="s">
        <v>3</v>
      </c>
      <c r="AC176" s="10">
        <f>SUM(AC166:AC175)</f>
        <v>293.99999999999994</v>
      </c>
      <c r="AD176" s="10">
        <f>SUM(AD166:AD175)</f>
        <v>302.8</v>
      </c>
      <c r="AE176" s="10">
        <f>SUM(AE166:AE175)</f>
        <v>296.60000000000002</v>
      </c>
      <c r="AF176" s="10">
        <f t="shared" si="55"/>
        <v>893.4</v>
      </c>
      <c r="AG176" s="12">
        <f>AF176/30</f>
        <v>29.779999999999998</v>
      </c>
    </row>
    <row r="177" spans="13:33">
      <c r="M177" s="9"/>
      <c r="N177" s="9" t="s">
        <v>15</v>
      </c>
      <c r="O177" s="9">
        <f>Q176*Q176/30</f>
        <v>3395621.6333333333</v>
      </c>
      <c r="P177" s="9" t="s">
        <v>16</v>
      </c>
      <c r="Q177" s="10">
        <f>SUMSQ(N166:P175)-O177</f>
        <v>13661.366666666698</v>
      </c>
      <c r="R177" s="11"/>
      <c r="T177" s="32"/>
      <c r="U177" s="33"/>
      <c r="V177" s="33" t="s">
        <v>15</v>
      </c>
      <c r="W177" s="33">
        <f>Y176*Y176/30</f>
        <v>536859.14133333333</v>
      </c>
      <c r="X177" s="33" t="s">
        <v>16</v>
      </c>
      <c r="Y177" s="36">
        <f>SUMSQ(V166:X175)-W177</f>
        <v>1206.2986666666111</v>
      </c>
      <c r="Z177" s="37"/>
      <c r="AB177" s="9"/>
      <c r="AC177" s="9" t="s">
        <v>15</v>
      </c>
      <c r="AD177" s="9">
        <f>AF176*AF176/30</f>
        <v>26605.451999999997</v>
      </c>
      <c r="AE177" s="9" t="s">
        <v>16</v>
      </c>
      <c r="AF177" s="10">
        <f>SUMSQ(AC166:AE175)-AD177</f>
        <v>397.64800000000469</v>
      </c>
      <c r="AG177" s="11"/>
    </row>
    <row r="178" spans="13:33">
      <c r="M178" s="9"/>
      <c r="N178" s="9"/>
      <c r="O178" s="9" t="s">
        <v>17</v>
      </c>
      <c r="P178" s="9"/>
      <c r="Q178" s="9"/>
      <c r="R178" s="9"/>
      <c r="T178" s="32"/>
      <c r="U178" s="33"/>
      <c r="V178" s="33"/>
      <c r="W178" s="33" t="s">
        <v>17</v>
      </c>
      <c r="X178" s="33"/>
      <c r="Y178" s="33"/>
      <c r="Z178" s="33"/>
      <c r="AB178" s="9"/>
      <c r="AC178" s="9"/>
      <c r="AD178" s="9" t="s">
        <v>17</v>
      </c>
      <c r="AE178" s="9"/>
      <c r="AF178" s="9"/>
      <c r="AG178" s="9"/>
    </row>
    <row r="179" spans="13:33">
      <c r="M179" s="9" t="s">
        <v>18</v>
      </c>
      <c r="N179" s="9" t="s">
        <v>19</v>
      </c>
      <c r="O179" s="9" t="s">
        <v>20</v>
      </c>
      <c r="P179" s="9" t="s">
        <v>21</v>
      </c>
      <c r="Q179" s="9" t="s">
        <v>22</v>
      </c>
      <c r="R179" s="9"/>
      <c r="U179" s="9" t="s">
        <v>18</v>
      </c>
      <c r="V179" s="9" t="s">
        <v>19</v>
      </c>
      <c r="W179" s="9" t="s">
        <v>20</v>
      </c>
      <c r="X179" s="9" t="s">
        <v>21</v>
      </c>
      <c r="Y179" s="9" t="s">
        <v>22</v>
      </c>
      <c r="Z179" s="9"/>
      <c r="AB179" s="9" t="s">
        <v>18</v>
      </c>
      <c r="AC179" s="9" t="s">
        <v>19</v>
      </c>
      <c r="AD179" s="9" t="s">
        <v>20</v>
      </c>
      <c r="AE179" s="9" t="s">
        <v>21</v>
      </c>
      <c r="AF179" s="9" t="s">
        <v>22</v>
      </c>
      <c r="AG179" s="9"/>
    </row>
    <row r="180" spans="13:33">
      <c r="M180" s="9" t="s">
        <v>23</v>
      </c>
      <c r="N180" s="9">
        <v>2</v>
      </c>
      <c r="O180" s="9">
        <f>SUMSQ(N176:P176)/10-O177</f>
        <v>1.8666666666977108</v>
      </c>
      <c r="P180" s="9">
        <f>O180/N180</f>
        <v>0.93333333334885538</v>
      </c>
      <c r="Q180" s="9">
        <f>P180/P182</f>
        <v>1.2642986153131962E-2</v>
      </c>
      <c r="R180" s="13" t="str">
        <f>IF(Q180&gt;3.55,"s","ns")</f>
        <v>ns</v>
      </c>
      <c r="U180" s="9" t="s">
        <v>23</v>
      </c>
      <c r="V180" s="9">
        <v>2</v>
      </c>
      <c r="W180" s="9">
        <f>SUMSQ(V176:X176)/10-W177</f>
        <v>4.4026666666613892</v>
      </c>
      <c r="X180" s="9">
        <f>W180/V180</f>
        <v>2.2013333333306946</v>
      </c>
      <c r="Y180" s="9">
        <f>X180/X182</f>
        <v>0.29506145872618078</v>
      </c>
      <c r="Z180" s="13" t="str">
        <f>IF(Y180&gt;3.55,"s","ns")</f>
        <v>ns</v>
      </c>
      <c r="AB180" s="9" t="s">
        <v>23</v>
      </c>
      <c r="AC180" s="9">
        <v>2</v>
      </c>
      <c r="AD180" s="9">
        <f>SUMSQ(AC176:AE176)/10-AD177</f>
        <v>4.0879999999997381</v>
      </c>
      <c r="AE180" s="9">
        <f>AD180/AC180</f>
        <v>2.043999999999869</v>
      </c>
      <c r="AF180" s="9">
        <f>AE180/AE182</f>
        <v>0.70233398661190682</v>
      </c>
      <c r="AG180" s="13" t="str">
        <f>IF(AF180&gt;3.55,"s","ns")</f>
        <v>ns</v>
      </c>
    </row>
    <row r="181" spans="13:33">
      <c r="M181" s="9" t="s">
        <v>24</v>
      </c>
      <c r="N181" s="9">
        <v>9</v>
      </c>
      <c r="O181" s="9">
        <f>SUMSQ(Q166:Q175)/3-O177</f>
        <v>12330.700000000186</v>
      </c>
      <c r="P181" s="9">
        <f>O181/N181</f>
        <v>1370.0777777777985</v>
      </c>
      <c r="Q181" s="9">
        <f>P181/P182</f>
        <v>18.559151113789756</v>
      </c>
      <c r="R181" s="13" t="str">
        <f>IF(Q181&gt;2.47,"s","ns")</f>
        <v>s</v>
      </c>
      <c r="U181" s="9" t="s">
        <v>24</v>
      </c>
      <c r="V181" s="9">
        <v>9</v>
      </c>
      <c r="W181" s="9">
        <f>SUMSQ(Y166:Y175)/3-W177</f>
        <v>1067.6053333333693</v>
      </c>
      <c r="X181" s="9">
        <f>W181/V181</f>
        <v>118.62281481481881</v>
      </c>
      <c r="Y181" s="9">
        <f>X181/X182</f>
        <v>15.899918584573593</v>
      </c>
      <c r="Z181" s="13" t="str">
        <f>IF(Y181&gt;2.47,"s","ns")</f>
        <v>s</v>
      </c>
      <c r="AB181" s="9" t="s">
        <v>24</v>
      </c>
      <c r="AC181" s="9">
        <v>9</v>
      </c>
      <c r="AD181" s="9">
        <f>SUMSQ(AF166:AF175)/3-AD177</f>
        <v>341.17466666666587</v>
      </c>
      <c r="AE181" s="9">
        <f>AD181/AC181</f>
        <v>37.908296296296207</v>
      </c>
      <c r="AF181" s="9">
        <f>AE181/AE182</f>
        <v>13.025579678789041</v>
      </c>
      <c r="AG181" s="13" t="str">
        <f>IF(AF181&gt;2.47,"s","ns")</f>
        <v>s</v>
      </c>
    </row>
    <row r="182" spans="13:33">
      <c r="M182" s="9" t="s">
        <v>25</v>
      </c>
      <c r="N182" s="9">
        <v>18</v>
      </c>
      <c r="O182" s="9">
        <f>Q177-O180-O181</f>
        <v>1328.7999999998137</v>
      </c>
      <c r="P182" s="10">
        <f>O182/N182</f>
        <v>73.822222222211877</v>
      </c>
      <c r="Q182" s="9"/>
      <c r="R182" s="9"/>
      <c r="U182" s="9" t="s">
        <v>25</v>
      </c>
      <c r="V182" s="9">
        <v>18</v>
      </c>
      <c r="W182" s="9">
        <f>Y177-W180-W181</f>
        <v>134.29066666658036</v>
      </c>
      <c r="X182" s="10">
        <f>W182/V182</f>
        <v>7.4605925925877976</v>
      </c>
      <c r="Y182" s="9"/>
      <c r="Z182" s="9"/>
      <c r="AB182" s="9" t="s">
        <v>25</v>
      </c>
      <c r="AC182" s="9">
        <v>18</v>
      </c>
      <c r="AD182" s="9">
        <f>AF177-AD180-AD181</f>
        <v>52.385333333339076</v>
      </c>
      <c r="AE182" s="10">
        <f>AD182/AC182</f>
        <v>2.9102962962966155</v>
      </c>
      <c r="AF182" s="9"/>
      <c r="AG182" s="9"/>
    </row>
    <row r="183" spans="13:33">
      <c r="M183" s="9"/>
      <c r="N183" s="9"/>
      <c r="O183" s="9"/>
      <c r="P183" s="9"/>
      <c r="Q183" s="9"/>
      <c r="R183" s="9"/>
      <c r="U183" s="9"/>
      <c r="V183" s="9"/>
      <c r="W183" s="9"/>
      <c r="X183" s="9"/>
      <c r="Y183" s="9"/>
      <c r="Z183" s="9"/>
      <c r="AB183" s="9"/>
      <c r="AC183" s="9"/>
      <c r="AD183" s="9"/>
      <c r="AE183" s="9"/>
      <c r="AF183" s="9"/>
      <c r="AG183" s="9"/>
    </row>
    <row r="184" spans="13:33">
      <c r="M184" s="9"/>
      <c r="N184" s="9" t="s">
        <v>26</v>
      </c>
      <c r="O184" s="11">
        <f>(P182/3)^0.5</f>
        <v>4.9605853895890109</v>
      </c>
      <c r="P184" s="9"/>
      <c r="Q184" s="9"/>
      <c r="R184" s="9"/>
      <c r="U184" s="9"/>
      <c r="V184" s="9" t="s">
        <v>26</v>
      </c>
      <c r="W184" s="26">
        <f>(X182/3)^0.5</f>
        <v>1.5769794537435375</v>
      </c>
      <c r="X184" s="9"/>
      <c r="Y184" s="9"/>
      <c r="Z184" s="9"/>
      <c r="AB184" s="9"/>
      <c r="AC184" s="9" t="s">
        <v>26</v>
      </c>
      <c r="AD184" s="11">
        <f>(AE182/3)^0.5</f>
        <v>0.984935919454766</v>
      </c>
      <c r="AE184" s="9"/>
      <c r="AF184" s="9"/>
      <c r="AG184" s="9"/>
    </row>
    <row r="185" spans="13:33">
      <c r="M185" s="9"/>
      <c r="N185" s="9" t="s">
        <v>27</v>
      </c>
      <c r="O185" s="11">
        <f>O184*1.414*2.101</f>
        <v>14.736976523586486</v>
      </c>
      <c r="P185" s="9"/>
      <c r="Q185" s="9"/>
      <c r="R185" s="9"/>
      <c r="U185" s="9"/>
      <c r="V185" s="9" t="s">
        <v>27</v>
      </c>
      <c r="W185" s="26">
        <f>W184*1.414*2.101</f>
        <v>4.6849126388936533</v>
      </c>
      <c r="X185" s="9"/>
      <c r="Y185" s="9"/>
      <c r="Z185" s="9"/>
      <c r="AB185" s="9"/>
      <c r="AC185" s="9" t="s">
        <v>27</v>
      </c>
      <c r="AD185" s="11">
        <f>AD184*1.414*2.101</f>
        <v>2.9260614186190907</v>
      </c>
      <c r="AE185" s="9"/>
      <c r="AF185" s="9"/>
      <c r="AG185" s="9"/>
    </row>
    <row r="186" spans="13:33">
      <c r="M186" s="9"/>
      <c r="N186" s="9" t="s">
        <v>28</v>
      </c>
      <c r="O186" s="11">
        <f>O184*1.414*2.878</f>
        <v>20.187062558249362</v>
      </c>
      <c r="P186" s="9"/>
      <c r="Q186" s="9"/>
      <c r="R186" s="9"/>
      <c r="U186" s="9"/>
      <c r="V186" s="9" t="s">
        <v>28</v>
      </c>
      <c r="W186" s="26">
        <f>W184*1.414*2.878</f>
        <v>6.4175052711736962</v>
      </c>
      <c r="X186" s="9"/>
      <c r="Y186" s="9"/>
      <c r="Z186" s="9"/>
      <c r="AB186" s="9"/>
      <c r="AC186" s="9" t="s">
        <v>28</v>
      </c>
      <c r="AD186" s="11">
        <f>AD184*1.414*2.878</f>
        <v>4.0081888447338141</v>
      </c>
      <c r="AE186" s="9"/>
      <c r="AF186" s="9"/>
      <c r="AG186" s="9"/>
    </row>
    <row r="187" spans="13:33">
      <c r="M187" s="9"/>
      <c r="N187" s="9" t="s">
        <v>29</v>
      </c>
      <c r="O187" s="14">
        <f>P182^0.5/R176*100</f>
        <v>2.5538450203265688</v>
      </c>
      <c r="P187" s="9"/>
      <c r="Q187" s="9"/>
      <c r="R187" s="9"/>
      <c r="U187" s="9"/>
      <c r="V187" s="9" t="s">
        <v>29</v>
      </c>
      <c r="W187" s="14">
        <f>X182^0.5/Z176*100</f>
        <v>2.0418184015568777</v>
      </c>
      <c r="X187" s="9"/>
      <c r="Y187" s="9"/>
      <c r="Z187" s="9"/>
      <c r="AB187" s="9"/>
      <c r="AC187" s="9" t="s">
        <v>29</v>
      </c>
      <c r="AD187" s="14">
        <f>AE182^0.5/AG176*100</f>
        <v>5.7285394717771059</v>
      </c>
      <c r="AE187" s="9"/>
      <c r="AF187" s="9"/>
      <c r="AG187" s="9"/>
    </row>
    <row r="195" spans="10:37">
      <c r="J195" s="9"/>
      <c r="K195" s="9"/>
      <c r="L195" s="9"/>
      <c r="M195" s="9"/>
      <c r="N195" s="9"/>
      <c r="O195" s="9"/>
      <c r="R195" s="9"/>
      <c r="S195" s="9"/>
      <c r="T195" s="9"/>
      <c r="U195" s="9"/>
      <c r="V195" s="9"/>
      <c r="W195" s="9"/>
      <c r="Y195" s="9"/>
      <c r="Z195" s="9"/>
      <c r="AA195" s="9"/>
      <c r="AB195" s="9"/>
      <c r="AC195" s="9"/>
      <c r="AD195" s="9"/>
      <c r="AF195" s="9"/>
      <c r="AG195" s="9"/>
      <c r="AH195" s="9"/>
      <c r="AI195" s="9"/>
      <c r="AJ195" s="9"/>
      <c r="AK195" s="9"/>
    </row>
    <row r="196" spans="10:37">
      <c r="J196" s="9"/>
      <c r="N196" s="10"/>
      <c r="O196" s="11"/>
      <c r="R196" s="9"/>
      <c r="V196" s="10"/>
      <c r="W196" s="11"/>
      <c r="Y196" s="9"/>
      <c r="AC196" s="10"/>
      <c r="AD196" s="11"/>
      <c r="AF196" s="9"/>
      <c r="AJ196" s="10"/>
      <c r="AK196" s="11"/>
    </row>
    <row r="197" spans="10:37">
      <c r="J197" s="9"/>
      <c r="N197" s="10"/>
      <c r="O197" s="11"/>
      <c r="R197" s="9"/>
      <c r="V197" s="10"/>
      <c r="W197" s="11"/>
      <c r="Y197" s="9"/>
      <c r="AC197" s="10"/>
      <c r="AD197" s="11"/>
      <c r="AF197" s="9"/>
      <c r="AJ197" s="10"/>
      <c r="AK197" s="11"/>
    </row>
    <row r="198" spans="10:37">
      <c r="J198" s="9"/>
      <c r="N198" s="10"/>
      <c r="O198" s="11"/>
      <c r="R198" s="9"/>
      <c r="V198" s="10"/>
      <c r="W198" s="11"/>
      <c r="Y198" s="9"/>
      <c r="AC198" s="10"/>
      <c r="AD198" s="11"/>
      <c r="AF198" s="9"/>
      <c r="AJ198" s="10"/>
      <c r="AK198" s="11"/>
    </row>
    <row r="199" spans="10:37">
      <c r="J199" s="9"/>
      <c r="N199" s="10"/>
      <c r="O199" s="11"/>
      <c r="R199" s="9"/>
      <c r="V199" s="10"/>
      <c r="W199" s="11"/>
      <c r="Y199" s="9"/>
      <c r="AC199" s="10"/>
      <c r="AD199" s="11"/>
      <c r="AF199" s="9"/>
      <c r="AJ199" s="10"/>
      <c r="AK199" s="11"/>
    </row>
    <row r="200" spans="10:37">
      <c r="J200" s="9"/>
      <c r="N200" s="10"/>
      <c r="O200" s="11"/>
      <c r="R200" s="9"/>
      <c r="V200" s="10"/>
      <c r="W200" s="11"/>
      <c r="Y200" s="9"/>
      <c r="AC200" s="10"/>
      <c r="AD200" s="11"/>
      <c r="AF200" s="9"/>
      <c r="AJ200" s="10"/>
      <c r="AK200" s="11"/>
    </row>
    <row r="201" spans="10:37">
      <c r="J201" s="9"/>
      <c r="N201" s="10"/>
      <c r="O201" s="11"/>
      <c r="R201" s="9"/>
      <c r="V201" s="10"/>
      <c r="W201" s="11"/>
      <c r="Y201" s="9"/>
      <c r="AC201" s="10"/>
      <c r="AD201" s="11"/>
      <c r="AF201" s="9"/>
      <c r="AJ201" s="10"/>
      <c r="AK201" s="11"/>
    </row>
    <row r="202" spans="10:37">
      <c r="J202" s="9"/>
      <c r="N202" s="10"/>
      <c r="O202" s="11"/>
      <c r="R202" s="9"/>
      <c r="V202" s="10"/>
      <c r="W202" s="11"/>
      <c r="Y202" s="9"/>
      <c r="AC202" s="10"/>
      <c r="AD202" s="11"/>
      <c r="AF202" s="9"/>
      <c r="AJ202" s="10"/>
      <c r="AK202" s="11"/>
    </row>
    <row r="203" spans="10:37">
      <c r="J203" s="9"/>
      <c r="N203" s="10"/>
      <c r="O203" s="11"/>
      <c r="R203" s="9"/>
      <c r="V203" s="10"/>
      <c r="W203" s="11"/>
      <c r="Y203" s="9"/>
      <c r="AC203" s="10"/>
      <c r="AD203" s="11"/>
      <c r="AF203" s="9"/>
      <c r="AJ203" s="10"/>
      <c r="AK203" s="11"/>
    </row>
    <row r="204" spans="10:37">
      <c r="J204" s="9"/>
      <c r="N204" s="10"/>
      <c r="O204" s="11"/>
      <c r="R204" s="9"/>
      <c r="V204" s="10"/>
      <c r="W204" s="11"/>
      <c r="Y204" s="9"/>
      <c r="AC204" s="10"/>
      <c r="AD204" s="11"/>
      <c r="AF204" s="9"/>
      <c r="AJ204" s="10"/>
      <c r="AK204" s="11"/>
    </row>
    <row r="205" spans="10:37">
      <c r="J205" s="9"/>
      <c r="N205" s="10"/>
      <c r="O205" s="11"/>
      <c r="R205" s="9"/>
      <c r="V205" s="10"/>
      <c r="W205" s="11"/>
      <c r="Y205" s="9"/>
      <c r="AC205" s="10"/>
      <c r="AD205" s="11"/>
      <c r="AF205" s="9"/>
      <c r="AJ205" s="10"/>
      <c r="AK205" s="11"/>
    </row>
    <row r="206" spans="10:37">
      <c r="J206" s="9"/>
      <c r="K206" s="10"/>
      <c r="L206" s="10"/>
      <c r="M206" s="10"/>
      <c r="N206" s="10"/>
      <c r="O206" s="12"/>
      <c r="R206" s="9"/>
      <c r="S206" s="10"/>
      <c r="T206" s="10"/>
      <c r="U206" s="10"/>
      <c r="V206" s="10"/>
      <c r="W206" s="12"/>
      <c r="Y206" s="9"/>
      <c r="Z206" s="10"/>
      <c r="AA206" s="10"/>
      <c r="AB206" s="10"/>
      <c r="AC206" s="10"/>
      <c r="AD206" s="12"/>
      <c r="AF206" s="9"/>
      <c r="AG206" s="10"/>
      <c r="AH206" s="10"/>
      <c r="AI206" s="10"/>
      <c r="AJ206" s="10"/>
      <c r="AK206" s="12"/>
    </row>
    <row r="207" spans="10:37">
      <c r="J207" s="9"/>
      <c r="K207" s="9"/>
      <c r="L207" s="9"/>
      <c r="M207" s="9"/>
      <c r="N207" s="10"/>
      <c r="O207" s="11"/>
      <c r="R207" s="9"/>
      <c r="S207" s="9"/>
      <c r="T207" s="9"/>
      <c r="U207" s="9"/>
      <c r="V207" s="10"/>
      <c r="W207" s="11"/>
      <c r="Y207" s="9"/>
      <c r="Z207" s="9"/>
      <c r="AA207" s="9"/>
      <c r="AB207" s="9"/>
      <c r="AC207" s="10"/>
      <c r="AD207" s="11"/>
      <c r="AF207" s="9"/>
      <c r="AG207" s="9"/>
      <c r="AH207" s="9"/>
      <c r="AI207" s="9"/>
      <c r="AJ207" s="10"/>
      <c r="AK207" s="11"/>
    </row>
    <row r="208" spans="10:37">
      <c r="J208" s="9"/>
      <c r="K208" s="9"/>
      <c r="L208" s="9"/>
      <c r="M208" s="9"/>
      <c r="N208" s="9"/>
      <c r="O208" s="9"/>
      <c r="R208" s="9"/>
      <c r="S208" s="9"/>
      <c r="T208" s="9"/>
      <c r="U208" s="9"/>
      <c r="V208" s="9"/>
      <c r="W208" s="9"/>
      <c r="Y208" s="9"/>
      <c r="Z208" s="9"/>
      <c r="AA208" s="9"/>
      <c r="AB208" s="9"/>
      <c r="AC208" s="9"/>
      <c r="AD208" s="9"/>
      <c r="AF208" s="9"/>
      <c r="AG208" s="9"/>
      <c r="AH208" s="9"/>
      <c r="AI208" s="9"/>
      <c r="AJ208" s="9"/>
      <c r="AK208" s="9"/>
    </row>
    <row r="209" spans="10:37">
      <c r="J209" s="9"/>
      <c r="K209" s="9"/>
      <c r="L209" s="9"/>
      <c r="M209" s="9"/>
      <c r="N209" s="9"/>
      <c r="O209" s="9"/>
      <c r="R209" s="9"/>
      <c r="S209" s="9"/>
      <c r="T209" s="9"/>
      <c r="U209" s="9"/>
      <c r="V209" s="9"/>
      <c r="W209" s="9"/>
      <c r="Y209" s="9"/>
      <c r="Z209" s="9"/>
      <c r="AA209" s="9"/>
      <c r="AB209" s="9"/>
      <c r="AC209" s="9"/>
      <c r="AD209" s="9"/>
      <c r="AF209" s="9"/>
      <c r="AG209" s="9"/>
      <c r="AH209" s="9"/>
      <c r="AI209" s="9"/>
      <c r="AJ209" s="9"/>
      <c r="AK209" s="9"/>
    </row>
    <row r="210" spans="10:37">
      <c r="J210" s="9"/>
      <c r="K210" s="9"/>
      <c r="L210" s="9"/>
      <c r="M210" s="9"/>
      <c r="N210" s="9"/>
      <c r="O210" s="13"/>
      <c r="R210" s="9"/>
      <c r="S210" s="9"/>
      <c r="T210" s="9"/>
      <c r="U210" s="9"/>
      <c r="V210" s="9"/>
      <c r="W210" s="13"/>
      <c r="Y210" s="9"/>
      <c r="Z210" s="9"/>
      <c r="AA210" s="9"/>
      <c r="AB210" s="9"/>
      <c r="AC210" s="9"/>
      <c r="AD210" s="13"/>
      <c r="AF210" s="9"/>
      <c r="AG210" s="9"/>
      <c r="AH210" s="9"/>
      <c r="AI210" s="9"/>
      <c r="AJ210" s="9"/>
      <c r="AK210" s="13"/>
    </row>
    <row r="211" spans="10:37">
      <c r="J211" s="9"/>
      <c r="K211" s="9"/>
      <c r="L211" s="9"/>
      <c r="M211" s="9"/>
      <c r="N211" s="9"/>
      <c r="O211" s="13"/>
      <c r="R211" s="9"/>
      <c r="S211" s="9"/>
      <c r="T211" s="9"/>
      <c r="U211" s="9"/>
      <c r="V211" s="9"/>
      <c r="W211" s="13"/>
      <c r="Y211" s="9"/>
      <c r="Z211" s="9"/>
      <c r="AA211" s="9"/>
      <c r="AB211" s="9"/>
      <c r="AC211" s="9"/>
      <c r="AD211" s="13"/>
      <c r="AF211" s="9"/>
      <c r="AG211" s="9"/>
      <c r="AH211" s="9"/>
      <c r="AI211" s="9"/>
      <c r="AJ211" s="9"/>
      <c r="AK211" s="13"/>
    </row>
    <row r="212" spans="10:37">
      <c r="J212" s="9"/>
      <c r="K212" s="9"/>
      <c r="L212" s="9"/>
      <c r="M212" s="10"/>
      <c r="N212" s="9"/>
      <c r="O212" s="9"/>
      <c r="R212" s="9"/>
      <c r="S212" s="9"/>
      <c r="T212" s="9"/>
      <c r="U212" s="10"/>
      <c r="V212" s="9"/>
      <c r="W212" s="9"/>
      <c r="Y212" s="9"/>
      <c r="Z212" s="9"/>
      <c r="AA212" s="9"/>
      <c r="AB212" s="10"/>
      <c r="AC212" s="9"/>
      <c r="AD212" s="9"/>
      <c r="AF212" s="9"/>
      <c r="AG212" s="9"/>
      <c r="AH212" s="9"/>
      <c r="AI212" s="10"/>
      <c r="AJ212" s="9"/>
      <c r="AK212" s="9"/>
    </row>
    <row r="213" spans="10:37">
      <c r="J213" s="9"/>
      <c r="K213" s="9"/>
      <c r="L213" s="9"/>
      <c r="M213" s="9"/>
      <c r="N213" s="9"/>
      <c r="O213" s="9"/>
      <c r="R213" s="9"/>
      <c r="S213" s="9"/>
      <c r="T213" s="9"/>
      <c r="U213" s="9"/>
      <c r="V213" s="9"/>
      <c r="W213" s="9"/>
      <c r="Y213" s="9"/>
      <c r="Z213" s="9"/>
      <c r="AA213" s="9"/>
      <c r="AB213" s="9"/>
      <c r="AC213" s="9"/>
      <c r="AD213" s="9"/>
      <c r="AF213" s="9"/>
      <c r="AG213" s="9"/>
      <c r="AH213" s="9"/>
      <c r="AI213" s="9"/>
      <c r="AJ213" s="9"/>
      <c r="AK213" s="9"/>
    </row>
    <row r="214" spans="10:37">
      <c r="J214" s="9"/>
      <c r="K214" s="9"/>
      <c r="L214" s="11"/>
      <c r="M214" s="9"/>
      <c r="N214" s="9"/>
      <c r="O214" s="9"/>
      <c r="R214" s="9"/>
      <c r="S214" s="9"/>
      <c r="T214" s="11"/>
      <c r="U214" s="9"/>
      <c r="V214" s="9"/>
      <c r="W214" s="9"/>
      <c r="Y214" s="9"/>
      <c r="Z214" s="9"/>
      <c r="AA214" s="11"/>
      <c r="AB214" s="9"/>
      <c r="AC214" s="9"/>
      <c r="AD214" s="9"/>
      <c r="AF214" s="9"/>
      <c r="AG214" s="9"/>
      <c r="AH214" s="11"/>
      <c r="AI214" s="9"/>
      <c r="AJ214" s="9"/>
      <c r="AK214" s="9"/>
    </row>
    <row r="215" spans="10:37">
      <c r="J215" s="9"/>
      <c r="K215" s="9"/>
      <c r="L215" s="11"/>
      <c r="M215" s="9"/>
      <c r="N215" s="9"/>
      <c r="O215" s="9"/>
      <c r="R215" s="9"/>
      <c r="S215" s="9"/>
      <c r="T215" s="11"/>
      <c r="U215" s="9"/>
      <c r="V215" s="9"/>
      <c r="W215" s="9"/>
      <c r="Y215" s="9"/>
      <c r="Z215" s="9"/>
      <c r="AA215" s="11"/>
      <c r="AB215" s="9"/>
      <c r="AC215" s="9"/>
      <c r="AD215" s="9"/>
      <c r="AF215" s="9"/>
      <c r="AG215" s="9"/>
      <c r="AH215" s="11"/>
      <c r="AI215" s="9"/>
      <c r="AJ215" s="9"/>
      <c r="AK215" s="9"/>
    </row>
    <row r="216" spans="10:37">
      <c r="J216" s="9"/>
      <c r="K216" s="9"/>
      <c r="L216" s="11"/>
      <c r="M216" s="9"/>
      <c r="N216" s="9"/>
      <c r="O216" s="9"/>
      <c r="R216" s="9"/>
      <c r="S216" s="9"/>
      <c r="T216" s="11"/>
      <c r="U216" s="9"/>
      <c r="V216" s="9"/>
      <c r="W216" s="9"/>
      <c r="Y216" s="9"/>
      <c r="Z216" s="9"/>
      <c r="AA216" s="11"/>
      <c r="AB216" s="9"/>
      <c r="AC216" s="9"/>
      <c r="AD216" s="9"/>
      <c r="AF216" s="9"/>
      <c r="AG216" s="9"/>
      <c r="AH216" s="11"/>
      <c r="AI216" s="9"/>
      <c r="AJ216" s="9"/>
      <c r="AK216" s="9"/>
    </row>
    <row r="217" spans="10:37">
      <c r="J217" s="9"/>
      <c r="K217" s="9"/>
      <c r="L217" s="14"/>
      <c r="M217" s="9"/>
      <c r="N217" s="9"/>
      <c r="O217" s="9"/>
      <c r="R217" s="9"/>
      <c r="S217" s="9"/>
      <c r="T217" s="14"/>
      <c r="U217" s="9"/>
      <c r="V217" s="9"/>
      <c r="W217" s="9"/>
      <c r="Y217" s="9"/>
      <c r="Z217" s="9"/>
      <c r="AA217" s="14"/>
      <c r="AB217" s="9"/>
      <c r="AC217" s="9"/>
      <c r="AD217" s="9"/>
      <c r="AF217" s="9"/>
      <c r="AG217" s="9"/>
      <c r="AH217" s="14"/>
      <c r="AI217" s="9"/>
      <c r="AJ217" s="9"/>
      <c r="AK217" s="9"/>
    </row>
    <row r="234" spans="13:15">
      <c r="N234" t="s">
        <v>67</v>
      </c>
    </row>
    <row r="236" spans="13:15">
      <c r="M236" s="9">
        <v>1.82</v>
      </c>
      <c r="N236" s="9">
        <v>2.08</v>
      </c>
      <c r="O236" s="9">
        <v>2.19</v>
      </c>
    </row>
    <row r="237" spans="13:15">
      <c r="M237" s="9">
        <v>1.89</v>
      </c>
      <c r="N237" s="9">
        <v>2.21</v>
      </c>
      <c r="O237" s="9">
        <v>2.41</v>
      </c>
    </row>
    <row r="238" spans="13:15">
      <c r="M238" s="9">
        <v>2.04</v>
      </c>
      <c r="N238" s="9">
        <v>2.2799999999999998</v>
      </c>
      <c r="O238" s="9">
        <v>2.37</v>
      </c>
    </row>
    <row r="239" spans="13:15">
      <c r="M239" s="9">
        <v>2.08</v>
      </c>
      <c r="N239" s="9">
        <v>2.2799999999999998</v>
      </c>
      <c r="O239" s="9">
        <v>2.41</v>
      </c>
    </row>
    <row r="240" spans="13:15">
      <c r="M240" s="9">
        <v>2.31</v>
      </c>
      <c r="N240" s="9">
        <v>2.09</v>
      </c>
      <c r="O240" s="9">
        <v>2.48</v>
      </c>
    </row>
    <row r="241" spans="13:15">
      <c r="M241" s="9">
        <v>2.38</v>
      </c>
      <c r="N241" s="9">
        <v>2.14</v>
      </c>
      <c r="O241" s="9">
        <v>2.48</v>
      </c>
    </row>
    <row r="242" spans="13:15">
      <c r="M242" s="9">
        <v>2.5099999999999998</v>
      </c>
      <c r="N242" s="9">
        <v>2.29</v>
      </c>
      <c r="O242" s="9">
        <v>2.64</v>
      </c>
    </row>
    <row r="243" spans="13:15">
      <c r="M243" s="9">
        <v>2.77</v>
      </c>
      <c r="N243" s="9">
        <v>2.37</v>
      </c>
      <c r="O243" s="9">
        <v>2.54</v>
      </c>
    </row>
    <row r="244" spans="13:15">
      <c r="M244" s="9">
        <v>1.99</v>
      </c>
      <c r="N244" s="9">
        <v>2.21</v>
      </c>
      <c r="O244" s="9">
        <v>2.37</v>
      </c>
    </row>
    <row r="245" spans="13:15">
      <c r="M245" s="9">
        <v>1.45</v>
      </c>
      <c r="N245" s="9">
        <v>1.34</v>
      </c>
      <c r="O245" s="9">
        <v>1.1200000000000001</v>
      </c>
    </row>
    <row r="247" spans="13:15">
      <c r="N247" t="s">
        <v>68</v>
      </c>
    </row>
    <row r="249" spans="13:15">
      <c r="M249" s="9">
        <v>0.37</v>
      </c>
      <c r="N249" s="9">
        <v>0.59</v>
      </c>
      <c r="O249" s="9">
        <v>0.45</v>
      </c>
    </row>
    <row r="250" spans="13:15">
      <c r="M250" s="9">
        <v>0.39</v>
      </c>
      <c r="N250" s="9">
        <v>0.61</v>
      </c>
      <c r="O250" s="9">
        <v>0.54</v>
      </c>
    </row>
    <row r="251" spans="13:15">
      <c r="M251" s="9">
        <v>0.33</v>
      </c>
      <c r="N251" s="9">
        <v>0.5</v>
      </c>
      <c r="O251" s="9">
        <v>0.46</v>
      </c>
    </row>
    <row r="252" spans="13:15">
      <c r="M252" s="9">
        <v>0.39</v>
      </c>
      <c r="N252" s="9">
        <v>0.56999999999999995</v>
      </c>
      <c r="O252" s="9">
        <v>0.49</v>
      </c>
    </row>
    <row r="253" spans="13:15">
      <c r="M253" s="9">
        <v>0.46</v>
      </c>
      <c r="N253" s="9">
        <v>0.59</v>
      </c>
      <c r="O253" s="9">
        <v>0.49</v>
      </c>
    </row>
    <row r="254" spans="13:15">
      <c r="M254" s="9">
        <v>0.64</v>
      </c>
      <c r="N254" s="9">
        <v>0.48</v>
      </c>
      <c r="O254" s="9">
        <v>0.56999999999999995</v>
      </c>
    </row>
    <row r="255" spans="13:15">
      <c r="M255" s="9">
        <v>0.52</v>
      </c>
      <c r="N255" s="9">
        <v>0.68</v>
      </c>
      <c r="O255" s="9">
        <v>0.54</v>
      </c>
    </row>
    <row r="256" spans="13:15">
      <c r="M256" s="9">
        <v>0.51</v>
      </c>
      <c r="N256" s="9">
        <v>0.69</v>
      </c>
      <c r="O256" s="9">
        <v>0.64</v>
      </c>
    </row>
    <row r="257" spans="13:15">
      <c r="M257" s="9">
        <v>0.54</v>
      </c>
      <c r="N257" s="9">
        <v>0.36</v>
      </c>
      <c r="O257" s="9">
        <v>0.48</v>
      </c>
    </row>
    <row r="258" spans="13:15">
      <c r="M258" s="9">
        <v>0.42</v>
      </c>
      <c r="N258" s="9">
        <v>0.22</v>
      </c>
      <c r="O258" s="9">
        <v>0.3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C192"/>
  <sheetViews>
    <sheetView topLeftCell="U169" zoomScale="90" zoomScaleNormal="90" workbookViewId="0">
      <selection activeCell="AI110" sqref="AI110:AN125"/>
    </sheetView>
  </sheetViews>
  <sheetFormatPr defaultRowHeight="15"/>
  <sheetData>
    <row r="1" spans="2:29">
      <c r="C1" t="s">
        <v>44</v>
      </c>
      <c r="S1" t="s">
        <v>55</v>
      </c>
      <c r="Z1" t="s">
        <v>56</v>
      </c>
    </row>
    <row r="2" spans="2:29">
      <c r="D2" t="s">
        <v>45</v>
      </c>
    </row>
    <row r="3" spans="2:29">
      <c r="B3" s="9"/>
      <c r="C3" s="19" t="s">
        <v>0</v>
      </c>
      <c r="D3" s="19" t="s">
        <v>1</v>
      </c>
      <c r="E3" s="19" t="s">
        <v>2</v>
      </c>
      <c r="F3" s="19" t="s">
        <v>3</v>
      </c>
      <c r="G3" s="19" t="s">
        <v>4</v>
      </c>
      <c r="J3" s="9"/>
      <c r="K3" s="9" t="s">
        <v>0</v>
      </c>
      <c r="L3" s="9" t="s">
        <v>1</v>
      </c>
      <c r="M3" s="9" t="s">
        <v>2</v>
      </c>
      <c r="N3" s="9" t="s">
        <v>3</v>
      </c>
      <c r="O3" s="9" t="s">
        <v>4</v>
      </c>
      <c r="Q3" s="9" t="s">
        <v>46</v>
      </c>
      <c r="R3" s="9" t="s">
        <v>0</v>
      </c>
      <c r="S3" s="9" t="s">
        <v>1</v>
      </c>
      <c r="T3" s="9" t="s">
        <v>2</v>
      </c>
      <c r="U3" s="9" t="s">
        <v>3</v>
      </c>
      <c r="V3" s="9" t="s">
        <v>4</v>
      </c>
      <c r="W3" s="9"/>
      <c r="X3" s="9" t="s">
        <v>46</v>
      </c>
      <c r="Y3" s="9" t="s">
        <v>0</v>
      </c>
      <c r="Z3" s="9" t="s">
        <v>1</v>
      </c>
      <c r="AA3" s="9" t="s">
        <v>2</v>
      </c>
      <c r="AB3" s="9" t="s">
        <v>3</v>
      </c>
      <c r="AC3" s="9" t="s">
        <v>4</v>
      </c>
    </row>
    <row r="4" spans="2:29">
      <c r="B4" s="9" t="s">
        <v>5</v>
      </c>
      <c r="C4" s="16">
        <v>28</v>
      </c>
      <c r="D4" s="16">
        <v>30</v>
      </c>
      <c r="E4" s="16">
        <v>32</v>
      </c>
      <c r="F4" s="17">
        <f>SUM(C4:E4)</f>
        <v>90</v>
      </c>
      <c r="G4" s="18">
        <f>F4/3</f>
        <v>30</v>
      </c>
      <c r="J4" s="9" t="s">
        <v>5</v>
      </c>
      <c r="K4" s="16">
        <v>25</v>
      </c>
      <c r="L4" s="16">
        <v>26</v>
      </c>
      <c r="M4" s="16">
        <v>27</v>
      </c>
      <c r="N4" s="17">
        <f>SUM(K4:M4)</f>
        <v>78</v>
      </c>
      <c r="O4" s="18">
        <f>N4/3</f>
        <v>26</v>
      </c>
      <c r="Q4" s="9" t="s">
        <v>5</v>
      </c>
      <c r="R4" s="9">
        <v>88.7</v>
      </c>
      <c r="S4" s="9">
        <v>80</v>
      </c>
      <c r="T4" s="9">
        <v>94.4</v>
      </c>
      <c r="U4" s="10">
        <f>SUM(R4:T4)</f>
        <v>263.10000000000002</v>
      </c>
      <c r="V4" s="11">
        <f>U4/3</f>
        <v>87.7</v>
      </c>
      <c r="W4" s="11"/>
      <c r="X4" s="9" t="s">
        <v>5</v>
      </c>
      <c r="Y4" s="9">
        <v>79.3</v>
      </c>
      <c r="Z4" s="9">
        <v>85.2</v>
      </c>
      <c r="AA4" s="9">
        <v>87.4</v>
      </c>
      <c r="AB4" s="10">
        <f>SUM(Y4:AA4)</f>
        <v>251.9</v>
      </c>
      <c r="AC4" s="11">
        <f>AB4/3</f>
        <v>83.966666666666669</v>
      </c>
    </row>
    <row r="5" spans="2:29">
      <c r="B5" s="9" t="s">
        <v>6</v>
      </c>
      <c r="C5" s="16">
        <v>33</v>
      </c>
      <c r="D5" s="16">
        <v>31</v>
      </c>
      <c r="E5" s="16">
        <v>35</v>
      </c>
      <c r="F5" s="17">
        <f t="shared" ref="F5:F14" si="0">SUM(C5:E5)</f>
        <v>99</v>
      </c>
      <c r="G5" s="18">
        <f t="shared" ref="G5:G13" si="1">F5/3</f>
        <v>33</v>
      </c>
      <c r="J5" s="9" t="s">
        <v>6</v>
      </c>
      <c r="K5" s="16">
        <v>30</v>
      </c>
      <c r="L5" s="16">
        <v>27</v>
      </c>
      <c r="M5" s="16">
        <v>30</v>
      </c>
      <c r="N5" s="17">
        <f t="shared" ref="N5:N14" si="2">SUM(K5:M5)</f>
        <v>87</v>
      </c>
      <c r="O5" s="18">
        <f t="shared" ref="O5:O13" si="3">N5/3</f>
        <v>29</v>
      </c>
      <c r="Q5" s="9" t="s">
        <v>6</v>
      </c>
      <c r="R5" s="9">
        <v>93.7</v>
      </c>
      <c r="S5" s="9">
        <v>95.3</v>
      </c>
      <c r="T5" s="9">
        <v>105.1</v>
      </c>
      <c r="U5" s="10">
        <f t="shared" ref="U5:U14" si="4">SUM(R5:T5)</f>
        <v>294.10000000000002</v>
      </c>
      <c r="V5" s="11">
        <f t="shared" ref="V5:V13" si="5">U5/3</f>
        <v>98.033333333333346</v>
      </c>
      <c r="W5" s="11"/>
      <c r="X5" s="9" t="s">
        <v>6</v>
      </c>
      <c r="Y5" s="9">
        <v>84.1</v>
      </c>
      <c r="Z5" s="9">
        <v>89.1</v>
      </c>
      <c r="AA5" s="9">
        <v>99.4</v>
      </c>
      <c r="AB5" s="10">
        <f t="shared" ref="AB5:AB14" si="6">SUM(Y5:AA5)</f>
        <v>272.60000000000002</v>
      </c>
      <c r="AC5" s="11">
        <f t="shared" ref="AC5:AC13" si="7">AB5/3</f>
        <v>90.866666666666674</v>
      </c>
    </row>
    <row r="6" spans="2:29">
      <c r="B6" s="9" t="s">
        <v>7</v>
      </c>
      <c r="C6" s="16">
        <v>35</v>
      </c>
      <c r="D6" s="16">
        <v>33</v>
      </c>
      <c r="E6" s="16">
        <v>34</v>
      </c>
      <c r="F6" s="17">
        <f t="shared" si="0"/>
        <v>102</v>
      </c>
      <c r="G6" s="18">
        <f t="shared" si="1"/>
        <v>34</v>
      </c>
      <c r="J6" s="9" t="s">
        <v>7</v>
      </c>
      <c r="K6" s="16">
        <v>27</v>
      </c>
      <c r="L6" s="16">
        <v>29</v>
      </c>
      <c r="M6" s="16">
        <v>31</v>
      </c>
      <c r="N6" s="17">
        <f t="shared" si="2"/>
        <v>87</v>
      </c>
      <c r="O6" s="18">
        <f t="shared" si="3"/>
        <v>29</v>
      </c>
      <c r="Q6" s="9" t="s">
        <v>7</v>
      </c>
      <c r="R6" s="9">
        <v>94</v>
      </c>
      <c r="S6" s="9">
        <v>84</v>
      </c>
      <c r="T6" s="9">
        <v>93.1</v>
      </c>
      <c r="U6" s="10">
        <f t="shared" si="4"/>
        <v>271.10000000000002</v>
      </c>
      <c r="V6" s="11">
        <f t="shared" si="5"/>
        <v>90.366666666666674</v>
      </c>
      <c r="W6" s="11"/>
      <c r="X6" s="9" t="s">
        <v>7</v>
      </c>
      <c r="Y6" s="9">
        <v>87.2</v>
      </c>
      <c r="Z6" s="9">
        <v>86.2</v>
      </c>
      <c r="AA6" s="9">
        <v>85.9</v>
      </c>
      <c r="AB6" s="10">
        <f t="shared" si="6"/>
        <v>259.3</v>
      </c>
      <c r="AC6" s="11">
        <f t="shared" si="7"/>
        <v>86.433333333333337</v>
      </c>
    </row>
    <row r="7" spans="2:29">
      <c r="B7" s="9" t="s">
        <v>8</v>
      </c>
      <c r="C7" s="16">
        <v>30</v>
      </c>
      <c r="D7" s="16">
        <v>31</v>
      </c>
      <c r="E7" s="16">
        <v>29</v>
      </c>
      <c r="F7" s="17">
        <f t="shared" si="0"/>
        <v>90</v>
      </c>
      <c r="G7" s="18">
        <f t="shared" si="1"/>
        <v>30</v>
      </c>
      <c r="J7" s="9" t="s">
        <v>8</v>
      </c>
      <c r="K7" s="16">
        <v>25</v>
      </c>
      <c r="L7" s="16">
        <v>28</v>
      </c>
      <c r="M7" s="16">
        <v>25</v>
      </c>
      <c r="N7" s="17">
        <f t="shared" si="2"/>
        <v>78</v>
      </c>
      <c r="O7" s="18">
        <f t="shared" si="3"/>
        <v>26</v>
      </c>
      <c r="Q7" s="9" t="s">
        <v>8</v>
      </c>
      <c r="R7" s="9">
        <v>97</v>
      </c>
      <c r="S7" s="9">
        <v>93.6</v>
      </c>
      <c r="T7" s="9">
        <v>98.3</v>
      </c>
      <c r="U7" s="10">
        <f t="shared" si="4"/>
        <v>288.89999999999998</v>
      </c>
      <c r="V7" s="11">
        <f t="shared" si="5"/>
        <v>96.3</v>
      </c>
      <c r="W7" s="11"/>
      <c r="X7" s="9" t="s">
        <v>8</v>
      </c>
      <c r="Y7" s="9">
        <v>90</v>
      </c>
      <c r="Z7" s="9">
        <v>87.6</v>
      </c>
      <c r="AA7" s="9">
        <v>98.8</v>
      </c>
      <c r="AB7" s="10">
        <f t="shared" si="6"/>
        <v>276.39999999999998</v>
      </c>
      <c r="AC7" s="11">
        <f t="shared" si="7"/>
        <v>92.133333333333326</v>
      </c>
    </row>
    <row r="8" spans="2:29">
      <c r="B8" s="9" t="s">
        <v>9</v>
      </c>
      <c r="C8" s="16">
        <v>39</v>
      </c>
      <c r="D8" s="16">
        <v>38</v>
      </c>
      <c r="E8" s="16">
        <v>34</v>
      </c>
      <c r="F8" s="17">
        <f t="shared" si="0"/>
        <v>111</v>
      </c>
      <c r="G8" s="18">
        <f t="shared" si="1"/>
        <v>37</v>
      </c>
      <c r="J8" s="9" t="s">
        <v>9</v>
      </c>
      <c r="K8" s="16">
        <v>35</v>
      </c>
      <c r="L8" s="16">
        <v>33</v>
      </c>
      <c r="M8" s="16">
        <v>31</v>
      </c>
      <c r="N8" s="17">
        <f t="shared" si="2"/>
        <v>99</v>
      </c>
      <c r="O8" s="18">
        <f t="shared" si="3"/>
        <v>33</v>
      </c>
      <c r="Q8" s="9" t="s">
        <v>9</v>
      </c>
      <c r="R8" s="9">
        <v>98.5</v>
      </c>
      <c r="S8" s="9">
        <v>104.5</v>
      </c>
      <c r="T8" s="9">
        <v>105.4</v>
      </c>
      <c r="U8" s="10">
        <f t="shared" si="4"/>
        <v>308.39999999999998</v>
      </c>
      <c r="V8" s="11">
        <f t="shared" si="5"/>
        <v>102.8</v>
      </c>
      <c r="W8" s="11"/>
      <c r="X8" s="9" t="s">
        <v>9</v>
      </c>
      <c r="Y8" s="9">
        <v>101.3</v>
      </c>
      <c r="Z8" s="9">
        <v>96.2</v>
      </c>
      <c r="AA8" s="9">
        <v>95.3</v>
      </c>
      <c r="AB8" s="10">
        <f t="shared" si="6"/>
        <v>292.8</v>
      </c>
      <c r="AC8" s="11">
        <f t="shared" si="7"/>
        <v>97.600000000000009</v>
      </c>
    </row>
    <row r="9" spans="2:29">
      <c r="B9" s="9" t="s">
        <v>10</v>
      </c>
      <c r="C9" s="16">
        <v>41</v>
      </c>
      <c r="D9" s="16">
        <v>39</v>
      </c>
      <c r="E9" s="16">
        <v>40</v>
      </c>
      <c r="F9" s="17">
        <f t="shared" si="0"/>
        <v>120</v>
      </c>
      <c r="G9" s="18">
        <f t="shared" si="1"/>
        <v>40</v>
      </c>
      <c r="J9" s="9" t="s">
        <v>10</v>
      </c>
      <c r="K9" s="16">
        <v>37</v>
      </c>
      <c r="L9" s="16">
        <v>38</v>
      </c>
      <c r="M9" s="16">
        <v>36</v>
      </c>
      <c r="N9" s="17">
        <f t="shared" si="2"/>
        <v>111</v>
      </c>
      <c r="O9" s="18">
        <f t="shared" si="3"/>
        <v>37</v>
      </c>
      <c r="Q9" s="9" t="s">
        <v>10</v>
      </c>
      <c r="R9" s="9">
        <v>99.1</v>
      </c>
      <c r="S9" s="9">
        <v>105.4</v>
      </c>
      <c r="T9" s="9">
        <v>104.9</v>
      </c>
      <c r="U9" s="10">
        <f t="shared" si="4"/>
        <v>309.39999999999998</v>
      </c>
      <c r="V9" s="11">
        <f t="shared" si="5"/>
        <v>103.13333333333333</v>
      </c>
      <c r="W9" s="11"/>
      <c r="X9" s="9" t="s">
        <v>10</v>
      </c>
      <c r="Y9" s="9">
        <v>99.4</v>
      </c>
      <c r="Z9" s="9">
        <v>100.1</v>
      </c>
      <c r="AA9" s="9">
        <v>99.2</v>
      </c>
      <c r="AB9" s="10">
        <f t="shared" si="6"/>
        <v>298.7</v>
      </c>
      <c r="AC9" s="11">
        <f t="shared" si="7"/>
        <v>99.566666666666663</v>
      </c>
    </row>
    <row r="10" spans="2:29">
      <c r="B10" s="9" t="s">
        <v>11</v>
      </c>
      <c r="C10" s="16">
        <v>38</v>
      </c>
      <c r="D10" s="16">
        <v>41</v>
      </c>
      <c r="E10" s="16">
        <v>47</v>
      </c>
      <c r="F10" s="17">
        <f t="shared" si="0"/>
        <v>126</v>
      </c>
      <c r="G10" s="18">
        <f t="shared" si="1"/>
        <v>42</v>
      </c>
      <c r="J10" s="9" t="s">
        <v>11</v>
      </c>
      <c r="K10" s="16">
        <v>34</v>
      </c>
      <c r="L10" s="16">
        <v>36</v>
      </c>
      <c r="M10" s="16">
        <v>41</v>
      </c>
      <c r="N10" s="17">
        <f t="shared" si="2"/>
        <v>111</v>
      </c>
      <c r="O10" s="18">
        <f t="shared" si="3"/>
        <v>37</v>
      </c>
      <c r="Q10" s="9" t="s">
        <v>11</v>
      </c>
      <c r="R10" s="9">
        <v>97.3</v>
      </c>
      <c r="S10" s="9">
        <v>105.4</v>
      </c>
      <c r="T10" s="9">
        <v>100.3</v>
      </c>
      <c r="U10" s="10">
        <f t="shared" si="4"/>
        <v>303</v>
      </c>
      <c r="V10" s="11">
        <f t="shared" si="5"/>
        <v>101</v>
      </c>
      <c r="W10" s="11"/>
      <c r="X10" s="9" t="s">
        <v>11</v>
      </c>
      <c r="Y10" s="9">
        <v>101.2</v>
      </c>
      <c r="Z10" s="9">
        <v>99.2</v>
      </c>
      <c r="AA10" s="9">
        <v>97.4</v>
      </c>
      <c r="AB10" s="10">
        <f t="shared" si="6"/>
        <v>297.8</v>
      </c>
      <c r="AC10" s="11">
        <f t="shared" si="7"/>
        <v>99.266666666666666</v>
      </c>
    </row>
    <row r="11" spans="2:29">
      <c r="B11" s="9" t="s">
        <v>12</v>
      </c>
      <c r="C11" s="16">
        <v>35</v>
      </c>
      <c r="D11" s="16">
        <v>39</v>
      </c>
      <c r="E11" s="16">
        <v>40</v>
      </c>
      <c r="F11" s="17">
        <f t="shared" si="0"/>
        <v>114</v>
      </c>
      <c r="G11" s="18">
        <f t="shared" si="1"/>
        <v>38</v>
      </c>
      <c r="J11" s="9" t="s">
        <v>12</v>
      </c>
      <c r="K11" s="16">
        <v>30</v>
      </c>
      <c r="L11" s="16">
        <v>33</v>
      </c>
      <c r="M11" s="16">
        <v>36</v>
      </c>
      <c r="N11" s="17">
        <f t="shared" si="2"/>
        <v>99</v>
      </c>
      <c r="O11" s="18">
        <f t="shared" si="3"/>
        <v>33</v>
      </c>
      <c r="Q11" s="9" t="s">
        <v>12</v>
      </c>
      <c r="R11" s="9">
        <v>101.4</v>
      </c>
      <c r="S11" s="9">
        <v>96.7</v>
      </c>
      <c r="T11" s="9">
        <v>113.1</v>
      </c>
      <c r="U11" s="10">
        <f t="shared" si="4"/>
        <v>311.20000000000005</v>
      </c>
      <c r="V11" s="11">
        <f t="shared" si="5"/>
        <v>103.73333333333335</v>
      </c>
      <c r="W11" s="11"/>
      <c r="X11" s="9" t="s">
        <v>12</v>
      </c>
      <c r="Y11" s="9">
        <v>98.4</v>
      </c>
      <c r="Z11" s="9">
        <v>96.9</v>
      </c>
      <c r="AA11" s="9">
        <v>98.3</v>
      </c>
      <c r="AB11" s="10">
        <f t="shared" si="6"/>
        <v>293.60000000000002</v>
      </c>
      <c r="AC11" s="11">
        <f t="shared" si="7"/>
        <v>97.866666666666674</v>
      </c>
    </row>
    <row r="12" spans="2:29">
      <c r="B12" s="9" t="s">
        <v>13</v>
      </c>
      <c r="C12" s="16">
        <v>33</v>
      </c>
      <c r="D12" s="16">
        <v>35</v>
      </c>
      <c r="E12" s="16">
        <v>37</v>
      </c>
      <c r="F12" s="17">
        <f t="shared" si="0"/>
        <v>105</v>
      </c>
      <c r="G12" s="18">
        <f t="shared" si="1"/>
        <v>35</v>
      </c>
      <c r="J12" s="9" t="s">
        <v>13</v>
      </c>
      <c r="K12" s="16">
        <v>27</v>
      </c>
      <c r="L12" s="16">
        <v>31</v>
      </c>
      <c r="M12" s="16">
        <v>32</v>
      </c>
      <c r="N12" s="17">
        <f t="shared" si="2"/>
        <v>90</v>
      </c>
      <c r="O12" s="18">
        <f t="shared" si="3"/>
        <v>30</v>
      </c>
      <c r="Q12" s="9" t="s">
        <v>13</v>
      </c>
      <c r="R12" s="9">
        <v>71.5</v>
      </c>
      <c r="S12" s="9">
        <v>81.2</v>
      </c>
      <c r="T12" s="9">
        <v>71.400000000000006</v>
      </c>
      <c r="U12" s="10">
        <f t="shared" si="4"/>
        <v>224.1</v>
      </c>
      <c r="V12" s="11">
        <f t="shared" si="5"/>
        <v>74.7</v>
      </c>
      <c r="W12" s="11"/>
      <c r="X12" s="9" t="s">
        <v>13</v>
      </c>
      <c r="Y12" s="9">
        <v>66.900000000000006</v>
      </c>
      <c r="Z12" s="9">
        <v>67.3</v>
      </c>
      <c r="AA12" s="9">
        <v>69.400000000000006</v>
      </c>
      <c r="AB12" s="10">
        <f t="shared" si="6"/>
        <v>203.6</v>
      </c>
      <c r="AC12" s="11">
        <f t="shared" si="7"/>
        <v>67.86666666666666</v>
      </c>
    </row>
    <row r="13" spans="2:29">
      <c r="B13" s="9" t="s">
        <v>14</v>
      </c>
      <c r="C13" s="16">
        <v>16</v>
      </c>
      <c r="D13" s="16">
        <v>19</v>
      </c>
      <c r="E13" s="16">
        <v>22</v>
      </c>
      <c r="F13" s="17">
        <f t="shared" si="0"/>
        <v>57</v>
      </c>
      <c r="G13" s="18">
        <f t="shared" si="1"/>
        <v>19</v>
      </c>
      <c r="J13" s="9" t="s">
        <v>14</v>
      </c>
      <c r="K13" s="16">
        <v>13</v>
      </c>
      <c r="L13" s="16">
        <v>12</v>
      </c>
      <c r="M13" s="16">
        <v>11</v>
      </c>
      <c r="N13" s="17">
        <f t="shared" si="2"/>
        <v>36</v>
      </c>
      <c r="O13" s="18">
        <f t="shared" si="3"/>
        <v>12</v>
      </c>
      <c r="Q13" s="9" t="s">
        <v>14</v>
      </c>
      <c r="R13" s="9">
        <v>61.8</v>
      </c>
      <c r="S13" s="9">
        <v>69.3</v>
      </c>
      <c r="T13" s="9">
        <v>64.400000000000006</v>
      </c>
      <c r="U13" s="10">
        <f t="shared" si="4"/>
        <v>195.5</v>
      </c>
      <c r="V13" s="11">
        <f t="shared" si="5"/>
        <v>65.166666666666671</v>
      </c>
      <c r="W13" s="11"/>
      <c r="X13" s="9" t="s">
        <v>14</v>
      </c>
      <c r="Y13" s="9">
        <v>41.6</v>
      </c>
      <c r="Z13" s="9">
        <v>32.5</v>
      </c>
      <c r="AA13" s="9">
        <v>42.1</v>
      </c>
      <c r="AB13" s="10">
        <f t="shared" si="6"/>
        <v>116.19999999999999</v>
      </c>
      <c r="AC13" s="11">
        <f t="shared" si="7"/>
        <v>38.733333333333327</v>
      </c>
    </row>
    <row r="14" spans="2:29">
      <c r="B14" s="9" t="s">
        <v>3</v>
      </c>
      <c r="C14" s="17">
        <f>SUM(C4:C13)</f>
        <v>328</v>
      </c>
      <c r="D14" s="17">
        <f>SUM(D4:D13)</f>
        <v>336</v>
      </c>
      <c r="E14" s="17">
        <f>SUM(E4:E13)</f>
        <v>350</v>
      </c>
      <c r="F14" s="17">
        <f t="shared" si="0"/>
        <v>1014</v>
      </c>
      <c r="G14" s="18">
        <f>F14/30</f>
        <v>33.799999999999997</v>
      </c>
      <c r="J14" s="9" t="s">
        <v>3</v>
      </c>
      <c r="K14" s="17">
        <f>SUM(K4:K13)</f>
        <v>283</v>
      </c>
      <c r="L14" s="17">
        <f>SUM(L4:L13)</f>
        <v>293</v>
      </c>
      <c r="M14" s="17">
        <f>SUM(M4:M13)</f>
        <v>300</v>
      </c>
      <c r="N14" s="17">
        <f t="shared" si="2"/>
        <v>876</v>
      </c>
      <c r="O14" s="12">
        <f>N14/30</f>
        <v>29.2</v>
      </c>
      <c r="Q14" s="9" t="s">
        <v>3</v>
      </c>
      <c r="R14" s="10">
        <f>SUM(R4:R13)</f>
        <v>902.99999999999989</v>
      </c>
      <c r="S14" s="10">
        <f>SUM(S4:S13)</f>
        <v>915.4</v>
      </c>
      <c r="T14" s="10">
        <f>SUM(T4:T13)</f>
        <v>950.4</v>
      </c>
      <c r="U14" s="10">
        <f t="shared" si="4"/>
        <v>2768.7999999999997</v>
      </c>
      <c r="V14" s="12">
        <f>U14/30</f>
        <v>92.293333333333322</v>
      </c>
      <c r="W14" s="12"/>
      <c r="X14" s="9" t="s">
        <v>3</v>
      </c>
      <c r="Y14" s="10">
        <f>SUM(Y4:Y13)</f>
        <v>849.4</v>
      </c>
      <c r="Z14" s="10">
        <f>SUM(Z4:Z13)</f>
        <v>840.3</v>
      </c>
      <c r="AA14" s="10">
        <f>SUM(AA4:AA13)</f>
        <v>873.2</v>
      </c>
      <c r="AB14" s="10">
        <f t="shared" si="6"/>
        <v>2562.8999999999996</v>
      </c>
      <c r="AC14" s="12">
        <f>AB14/30</f>
        <v>85.429999999999993</v>
      </c>
    </row>
    <row r="15" spans="2:29">
      <c r="B15" s="9"/>
      <c r="C15" s="9" t="s">
        <v>15</v>
      </c>
      <c r="D15" s="9">
        <f>F14*F14/30</f>
        <v>34273.199999999997</v>
      </c>
      <c r="E15" s="9" t="s">
        <v>16</v>
      </c>
      <c r="F15" s="10">
        <f>SUMSQ(C4:E13)-D15</f>
        <v>1268.8000000000029</v>
      </c>
      <c r="G15" s="11"/>
      <c r="J15" s="9"/>
      <c r="K15" s="9" t="s">
        <v>15</v>
      </c>
      <c r="L15" s="9">
        <f>N14*N14/30</f>
        <v>25579.200000000001</v>
      </c>
      <c r="M15" s="9" t="s">
        <v>16</v>
      </c>
      <c r="N15" s="10">
        <f>SUMSQ(K4:M13)-L15</f>
        <v>1494.7999999999993</v>
      </c>
      <c r="O15" s="11"/>
      <c r="Q15" s="9"/>
      <c r="R15" s="9" t="s">
        <v>15</v>
      </c>
      <c r="S15" s="9">
        <f>U14*U14/30</f>
        <v>255541.78133333329</v>
      </c>
      <c r="T15" s="9" t="s">
        <v>16</v>
      </c>
      <c r="U15" s="10">
        <f>SUMSQ(R4:T13)-S15</f>
        <v>5236.8986666667042</v>
      </c>
      <c r="V15" s="11"/>
      <c r="W15" s="11"/>
      <c r="X15" s="9"/>
      <c r="Y15" s="9" t="s">
        <v>15</v>
      </c>
      <c r="Z15" s="9">
        <f>AB14*AB14/30</f>
        <v>218948.54699999993</v>
      </c>
      <c r="AA15" s="9" t="s">
        <v>16</v>
      </c>
      <c r="AB15" s="10">
        <f>SUMSQ(Y4:AA13)-Z15</f>
        <v>10101.623000000138</v>
      </c>
      <c r="AC15" s="11"/>
    </row>
    <row r="16" spans="2:29">
      <c r="B16" s="9"/>
      <c r="C16" s="9"/>
      <c r="D16" s="9" t="s">
        <v>17</v>
      </c>
      <c r="E16" s="9"/>
      <c r="F16" s="9"/>
      <c r="G16" s="9"/>
      <c r="J16" s="9"/>
      <c r="K16" s="9"/>
      <c r="L16" s="9" t="s">
        <v>17</v>
      </c>
      <c r="M16" s="9"/>
      <c r="N16" s="9"/>
      <c r="O16" s="9"/>
      <c r="Q16" s="9"/>
      <c r="R16" s="9"/>
      <c r="S16" s="9" t="s">
        <v>17</v>
      </c>
      <c r="T16" s="9"/>
      <c r="U16" s="9"/>
      <c r="V16" s="9"/>
      <c r="W16" s="9"/>
      <c r="X16" s="9"/>
      <c r="Y16" s="9"/>
      <c r="Z16" s="9" t="s">
        <v>17</v>
      </c>
      <c r="AA16" s="9"/>
      <c r="AB16" s="9"/>
      <c r="AC16" s="9"/>
    </row>
    <row r="17" spans="2:50">
      <c r="B17" s="9" t="s">
        <v>18</v>
      </c>
      <c r="C17" s="9" t="s">
        <v>19</v>
      </c>
      <c r="D17" s="9" t="s">
        <v>20</v>
      </c>
      <c r="E17" s="9" t="s">
        <v>21</v>
      </c>
      <c r="F17" s="9" t="s">
        <v>22</v>
      </c>
      <c r="G17" s="9"/>
      <c r="J17" s="9" t="s">
        <v>18</v>
      </c>
      <c r="K17" s="9" t="s">
        <v>19</v>
      </c>
      <c r="L17" s="9" t="s">
        <v>20</v>
      </c>
      <c r="M17" s="9" t="s">
        <v>21</v>
      </c>
      <c r="N17" s="9" t="s">
        <v>22</v>
      </c>
      <c r="O17" s="9"/>
      <c r="Q17" s="9" t="s">
        <v>18</v>
      </c>
      <c r="R17" s="9" t="s">
        <v>19</v>
      </c>
      <c r="S17" s="9" t="s">
        <v>20</v>
      </c>
      <c r="T17" s="9" t="s">
        <v>21</v>
      </c>
      <c r="U17" s="9" t="s">
        <v>22</v>
      </c>
      <c r="V17" s="9"/>
      <c r="W17" s="9"/>
      <c r="X17" s="9" t="s">
        <v>18</v>
      </c>
      <c r="Y17" s="9" t="s">
        <v>19</v>
      </c>
      <c r="Z17" s="9" t="s">
        <v>20</v>
      </c>
      <c r="AA17" s="9" t="s">
        <v>21</v>
      </c>
      <c r="AB17" s="9" t="s">
        <v>22</v>
      </c>
      <c r="AC17" s="9"/>
    </row>
    <row r="18" spans="2:50">
      <c r="B18" s="9" t="s">
        <v>23</v>
      </c>
      <c r="C18" s="9">
        <v>2</v>
      </c>
      <c r="D18" s="9">
        <f>SUMSQ(C14:E14)/10-D15</f>
        <v>24.80000000000291</v>
      </c>
      <c r="E18" s="9">
        <f>D18/C18</f>
        <v>12.400000000001455</v>
      </c>
      <c r="F18" s="9">
        <f>E18/E20</f>
        <v>2.394849785408081</v>
      </c>
      <c r="G18" s="13" t="str">
        <f>IF(F18&gt;3.55,"s","ns")</f>
        <v>ns</v>
      </c>
      <c r="J18" s="9" t="s">
        <v>23</v>
      </c>
      <c r="K18" s="9">
        <v>2</v>
      </c>
      <c r="L18" s="9">
        <f>SUMSQ(K14:M14)/10-L15</f>
        <v>14.599999999998545</v>
      </c>
      <c r="M18" s="9">
        <f>L18/K18</f>
        <v>7.2999999999992724</v>
      </c>
      <c r="N18" s="9">
        <f>M18/M20</f>
        <v>1.6976744186044501</v>
      </c>
      <c r="O18" s="13" t="str">
        <f>IF(N18&gt;3.55,"s","ns")</f>
        <v>ns</v>
      </c>
      <c r="Q18" s="9" t="s">
        <v>23</v>
      </c>
      <c r="R18" s="9">
        <v>2</v>
      </c>
      <c r="S18" s="9">
        <f>SUMSQ(R14:T14)/10-S15</f>
        <v>120.85066666663624</v>
      </c>
      <c r="T18" s="9">
        <f>S18/R18</f>
        <v>60.425333333318122</v>
      </c>
      <c r="U18" s="9">
        <f>T18/T20</f>
        <v>2.3918054753303939</v>
      </c>
      <c r="V18" s="13" t="str">
        <f>IF(U18&gt;3.55,"s","ns")</f>
        <v>ns</v>
      </c>
      <c r="W18" s="13"/>
      <c r="X18" s="9" t="s">
        <v>23</v>
      </c>
      <c r="Y18" s="9">
        <v>2</v>
      </c>
      <c r="Z18" s="9">
        <f>SUMSQ(Y14:AA14)/10-Z15</f>
        <v>57.722000000067055</v>
      </c>
      <c r="AA18" s="9">
        <f>Z18/Y18</f>
        <v>28.861000000033528</v>
      </c>
      <c r="AB18" s="9">
        <f>AA18/AA20</f>
        <v>1.9858638063000924</v>
      </c>
      <c r="AC18" s="13" t="str">
        <f>IF(AB18&gt;3.55,"s","ns")</f>
        <v>ns</v>
      </c>
    </row>
    <row r="19" spans="2:50">
      <c r="B19" s="9" t="s">
        <v>24</v>
      </c>
      <c r="C19" s="9">
        <v>9</v>
      </c>
      <c r="D19" s="9">
        <f>SUMSQ(F4:F13)/3-D15</f>
        <v>1150.8000000000029</v>
      </c>
      <c r="E19" s="9">
        <f>D19/C19</f>
        <v>127.86666666666699</v>
      </c>
      <c r="F19" s="9">
        <f>E19/E20</f>
        <v>24.695278969957911</v>
      </c>
      <c r="G19" s="13" t="str">
        <f>IF(F19&gt;2.47,"s","ns")</f>
        <v>s</v>
      </c>
      <c r="J19" s="9" t="s">
        <v>24</v>
      </c>
      <c r="K19" s="9">
        <v>9</v>
      </c>
      <c r="L19" s="9">
        <f>SUMSQ(N4:N13)/3-L15</f>
        <v>1402.7999999999993</v>
      </c>
      <c r="M19" s="9">
        <f>L19/K19</f>
        <v>155.86666666666659</v>
      </c>
      <c r="N19" s="9">
        <f>M19/M20</f>
        <v>36.24806201550318</v>
      </c>
      <c r="O19" s="13" t="str">
        <f>IF(N19&gt;2.47,"s","ns")</f>
        <v>s</v>
      </c>
      <c r="Q19" s="9" t="s">
        <v>24</v>
      </c>
      <c r="R19" s="9">
        <v>9</v>
      </c>
      <c r="S19" s="9">
        <f>SUMSQ(U4:U13)/3-S15</f>
        <v>4661.305333333381</v>
      </c>
      <c r="T19" s="9">
        <f>S19/R19</f>
        <v>517.92281481482007</v>
      </c>
      <c r="U19" s="9">
        <f>T19/T20</f>
        <v>20.500848831719502</v>
      </c>
      <c r="V19" s="13" t="str">
        <f>IF(U19&gt;2.47,"s","ns")</f>
        <v>s</v>
      </c>
      <c r="W19" s="13"/>
      <c r="X19" s="9" t="s">
        <v>24</v>
      </c>
      <c r="Y19" s="9">
        <v>9</v>
      </c>
      <c r="Z19" s="9">
        <f>SUMSQ(AB4:AB13)/3-Z15</f>
        <v>9782.3030000000144</v>
      </c>
      <c r="AA19" s="9">
        <f>Z19/Y19</f>
        <v>1086.9225555555572</v>
      </c>
      <c r="AB19" s="9">
        <f>AA19/AA20</f>
        <v>74.78882101543519</v>
      </c>
      <c r="AC19" s="13" t="str">
        <f>IF(AB19&gt;2.47,"s","ns")</f>
        <v>s</v>
      </c>
    </row>
    <row r="20" spans="2:50">
      <c r="B20" s="9" t="s">
        <v>25</v>
      </c>
      <c r="C20" s="9">
        <v>18</v>
      </c>
      <c r="D20" s="9">
        <f>F15-D18-D19</f>
        <v>93.19999999999709</v>
      </c>
      <c r="E20" s="10">
        <f>D20/C20</f>
        <v>5.1777777777776164</v>
      </c>
      <c r="F20" s="9"/>
      <c r="G20" s="9"/>
      <c r="J20" s="9" t="s">
        <v>25</v>
      </c>
      <c r="K20" s="9">
        <v>18</v>
      </c>
      <c r="L20" s="9">
        <f>N15-L18-L19</f>
        <v>77.400000000001455</v>
      </c>
      <c r="M20" s="10">
        <f>L20/K20</f>
        <v>4.3000000000000806</v>
      </c>
      <c r="N20" s="9"/>
      <c r="O20" s="9"/>
      <c r="Q20" s="9" t="s">
        <v>25</v>
      </c>
      <c r="R20" s="9">
        <v>18</v>
      </c>
      <c r="S20" s="9">
        <f>U15-S18-S19</f>
        <v>454.742666666687</v>
      </c>
      <c r="T20" s="10">
        <f>S20/R20</f>
        <v>25.263481481482611</v>
      </c>
      <c r="U20" s="9"/>
      <c r="V20" s="9"/>
      <c r="W20" s="9"/>
      <c r="X20" s="9" t="s">
        <v>25</v>
      </c>
      <c r="Y20" s="9">
        <v>18</v>
      </c>
      <c r="Z20" s="9">
        <f>AB15-Z18-Z19</f>
        <v>261.59800000005635</v>
      </c>
      <c r="AA20" s="10">
        <f>Z20/Y20</f>
        <v>14.533222222225353</v>
      </c>
      <c r="AB20" s="9"/>
      <c r="AC20" s="9"/>
    </row>
    <row r="21" spans="2:50">
      <c r="B21" s="9"/>
      <c r="C21" s="9"/>
      <c r="D21" s="9"/>
      <c r="E21" s="9"/>
      <c r="F21" s="9"/>
      <c r="G21" s="9"/>
      <c r="J21" s="9"/>
      <c r="K21" s="9"/>
      <c r="L21" s="9"/>
      <c r="M21" s="9"/>
      <c r="N21" s="9"/>
      <c r="O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</row>
    <row r="22" spans="2:50">
      <c r="B22" s="9"/>
      <c r="C22" s="9" t="s">
        <v>26</v>
      </c>
      <c r="D22" s="11">
        <f>(E20/3)^0.5</f>
        <v>1.3137450003428641</v>
      </c>
      <c r="E22" s="9"/>
      <c r="F22" s="9"/>
      <c r="G22" s="9"/>
      <c r="J22" s="9"/>
      <c r="K22" s="9" t="s">
        <v>26</v>
      </c>
      <c r="L22" s="11">
        <f>(M20/3)^0.5</f>
        <v>1.1972189997378759</v>
      </c>
      <c r="M22" s="9"/>
      <c r="N22" s="9"/>
      <c r="O22" s="9"/>
      <c r="Q22" s="9"/>
      <c r="R22" s="9" t="s">
        <v>26</v>
      </c>
      <c r="S22" s="11">
        <f>(T20/3)^0.5</f>
        <v>2.9019235851116991</v>
      </c>
      <c r="T22" s="9"/>
      <c r="U22" s="9"/>
      <c r="V22" s="9"/>
      <c r="W22" s="9"/>
      <c r="X22" s="9"/>
      <c r="Y22" s="9" t="s">
        <v>26</v>
      </c>
      <c r="Z22" s="11">
        <f>(AA20/3)^0.5</f>
        <v>2.2010014555670905</v>
      </c>
      <c r="AA22" s="9"/>
      <c r="AB22" s="9"/>
      <c r="AC22" s="9"/>
    </row>
    <row r="23" spans="2:50">
      <c r="B23" s="9"/>
      <c r="C23" s="9" t="s">
        <v>27</v>
      </c>
      <c r="D23" s="11">
        <f>D22*1.414*2.101</f>
        <v>3.9028920394485853</v>
      </c>
      <c r="E23" s="9"/>
      <c r="F23" s="9"/>
      <c r="G23" s="9"/>
      <c r="J23" s="9"/>
      <c r="K23" s="9" t="s">
        <v>27</v>
      </c>
      <c r="L23" s="11">
        <f>L22*1.414*2.101</f>
        <v>3.5567149654872776</v>
      </c>
      <c r="M23" s="9"/>
      <c r="N23" s="9"/>
      <c r="O23" s="9"/>
      <c r="Q23" s="9"/>
      <c r="R23" s="9" t="s">
        <v>27</v>
      </c>
      <c r="S23" s="11">
        <f>S22*1.414*2.101</f>
        <v>8.6210752135800277</v>
      </c>
      <c r="T23" s="9"/>
      <c r="U23" s="9"/>
      <c r="V23" s="9"/>
      <c r="W23" s="9"/>
      <c r="X23" s="9"/>
      <c r="Y23" s="9" t="s">
        <v>27</v>
      </c>
      <c r="Z23" s="11">
        <f>Z22*1.414*2.101</f>
        <v>6.5387659382190897</v>
      </c>
      <c r="AA23" s="9"/>
      <c r="AB23" s="9"/>
      <c r="AC23" s="9"/>
    </row>
    <row r="24" spans="2:50">
      <c r="B24" s="9"/>
      <c r="C24" s="9" t="s">
        <v>28</v>
      </c>
      <c r="D24" s="11">
        <f>D22*1.414*2.878</f>
        <v>5.3462747689352828</v>
      </c>
      <c r="E24" s="9"/>
      <c r="F24" s="9"/>
      <c r="G24" s="9"/>
      <c r="J24" s="9"/>
      <c r="K24" s="9" t="s">
        <v>28</v>
      </c>
      <c r="L24" s="11">
        <f>L22*1.414*2.878</f>
        <v>4.8720731416812884</v>
      </c>
      <c r="M24" s="9"/>
      <c r="N24" s="9"/>
      <c r="O24" s="9"/>
      <c r="Q24" s="9"/>
      <c r="R24" s="9" t="s">
        <v>28</v>
      </c>
      <c r="S24" s="11">
        <f>S22*1.414*2.878</f>
        <v>11.809354814223379</v>
      </c>
      <c r="T24" s="9"/>
      <c r="U24" s="9"/>
      <c r="V24" s="9"/>
      <c r="W24" s="9"/>
      <c r="X24" s="9"/>
      <c r="Y24" s="9" t="s">
        <v>28</v>
      </c>
      <c r="Z24" s="11">
        <f>Z22*1.414*2.878</f>
        <v>8.9569578154186296</v>
      </c>
      <c r="AA24" s="9"/>
      <c r="AB24" s="9"/>
      <c r="AC24" s="9"/>
    </row>
    <row r="25" spans="2:50">
      <c r="B25" s="9"/>
      <c r="C25" s="9" t="s">
        <v>29</v>
      </c>
      <c r="D25" s="14">
        <f>E20^0.5/G14*100</f>
        <v>6.7321689017261335</v>
      </c>
      <c r="E25" s="9"/>
      <c r="F25" s="9"/>
      <c r="G25" s="9"/>
      <c r="J25" s="9"/>
      <c r="K25" s="9" t="s">
        <v>29</v>
      </c>
      <c r="L25" s="14">
        <f>M20^0.5/O14*100</f>
        <v>7.10152101141367</v>
      </c>
      <c r="M25" s="9"/>
      <c r="N25" s="9"/>
      <c r="O25" s="9"/>
      <c r="Q25" s="9"/>
      <c r="R25" s="9" t="s">
        <v>29</v>
      </c>
      <c r="S25" s="14">
        <f>T20^0.5/V14*100</f>
        <v>5.4459828327389745</v>
      </c>
      <c r="T25" s="9"/>
      <c r="U25" s="9"/>
      <c r="V25" s="9"/>
      <c r="W25" s="9"/>
      <c r="X25" s="9"/>
      <c r="Y25" s="9" t="s">
        <v>29</v>
      </c>
      <c r="Z25" s="14">
        <f>AA20^0.5/AC14*100</f>
        <v>4.4624211033305095</v>
      </c>
      <c r="AA25" s="9"/>
      <c r="AB25" s="9"/>
      <c r="AC25" s="9"/>
    </row>
    <row r="27" spans="2:50">
      <c r="F27" t="s">
        <v>48</v>
      </c>
      <c r="M27" t="s">
        <v>50</v>
      </c>
      <c r="V27" t="s">
        <v>57</v>
      </c>
      <c r="AB27" t="s">
        <v>52</v>
      </c>
      <c r="AE27" t="s">
        <v>60</v>
      </c>
      <c r="AK27" t="s">
        <v>59</v>
      </c>
      <c r="AU27" t="s">
        <v>62</v>
      </c>
    </row>
    <row r="29" spans="2:50">
      <c r="D29" s="9"/>
      <c r="E29" s="9" t="s">
        <v>0</v>
      </c>
      <c r="F29" s="9" t="s">
        <v>1</v>
      </c>
      <c r="G29" s="9" t="s">
        <v>2</v>
      </c>
      <c r="H29" s="9" t="s">
        <v>3</v>
      </c>
      <c r="I29" s="9" t="s">
        <v>4</v>
      </c>
      <c r="K29" s="9"/>
      <c r="L29" s="9" t="s">
        <v>0</v>
      </c>
      <c r="M29" s="9" t="s">
        <v>1</v>
      </c>
      <c r="N29" s="9" t="s">
        <v>2</v>
      </c>
      <c r="O29" s="9" t="s">
        <v>3</v>
      </c>
      <c r="P29" s="9" t="s">
        <v>4</v>
      </c>
      <c r="Q29" s="9"/>
      <c r="R29" s="9"/>
      <c r="S29" s="9" t="s">
        <v>46</v>
      </c>
      <c r="T29" s="9" t="s">
        <v>46</v>
      </c>
      <c r="U29" s="9" t="s">
        <v>0</v>
      </c>
      <c r="V29" s="9" t="s">
        <v>1</v>
      </c>
      <c r="W29" s="9" t="s">
        <v>2</v>
      </c>
      <c r="X29" s="9" t="s">
        <v>3</v>
      </c>
      <c r="Y29" s="9" t="s">
        <v>4</v>
      </c>
      <c r="AA29" s="9" t="s">
        <v>46</v>
      </c>
      <c r="AB29" s="9" t="s">
        <v>0</v>
      </c>
      <c r="AC29" s="9" t="s">
        <v>1</v>
      </c>
      <c r="AD29" s="9" t="s">
        <v>2</v>
      </c>
      <c r="AE29" s="9" t="s">
        <v>3</v>
      </c>
      <c r="AF29" s="9" t="s">
        <v>4</v>
      </c>
      <c r="AI29" s="9" t="s">
        <v>46</v>
      </c>
      <c r="AJ29" s="9" t="s">
        <v>0</v>
      </c>
      <c r="AK29" s="9" t="s">
        <v>1</v>
      </c>
      <c r="AL29" s="9" t="s">
        <v>2</v>
      </c>
      <c r="AM29" s="9" t="s">
        <v>3</v>
      </c>
      <c r="AN29" s="9" t="s">
        <v>4</v>
      </c>
      <c r="AS29" s="9" t="s">
        <v>46</v>
      </c>
      <c r="AT29" s="9" t="s">
        <v>0</v>
      </c>
      <c r="AU29" s="9" t="s">
        <v>1</v>
      </c>
      <c r="AV29" s="9" t="s">
        <v>2</v>
      </c>
      <c r="AW29" s="9" t="s">
        <v>3</v>
      </c>
      <c r="AX29" s="9" t="s">
        <v>4</v>
      </c>
    </row>
    <row r="30" spans="2:50">
      <c r="D30" s="9" t="s">
        <v>5</v>
      </c>
      <c r="E30">
        <v>0.79200000000000004</v>
      </c>
      <c r="F30">
        <v>0.81299999999999994</v>
      </c>
      <c r="G30">
        <v>0.81100000000000005</v>
      </c>
      <c r="H30" s="10">
        <f>SUM(E30:G30)</f>
        <v>2.4159999999999999</v>
      </c>
      <c r="I30" s="11">
        <f>H30/3</f>
        <v>0.80533333333333335</v>
      </c>
      <c r="K30" s="9" t="s">
        <v>5</v>
      </c>
      <c r="L30">
        <v>16.52</v>
      </c>
      <c r="M30">
        <v>20.2</v>
      </c>
      <c r="N30">
        <v>19.77</v>
      </c>
      <c r="O30" s="10">
        <f>SUM(L30:N30)</f>
        <v>56.489999999999995</v>
      </c>
      <c r="P30" s="11">
        <f>O30/3</f>
        <v>18.829999999999998</v>
      </c>
      <c r="Q30" s="23">
        <f>N30*G30</f>
        <v>16.033470000000001</v>
      </c>
      <c r="R30" s="19">
        <v>30.5</v>
      </c>
      <c r="S30" s="19">
        <v>32.61</v>
      </c>
      <c r="T30" s="9" t="s">
        <v>5</v>
      </c>
      <c r="U30" s="9">
        <v>13.084</v>
      </c>
      <c r="V30" s="9">
        <v>16.422999999999998</v>
      </c>
      <c r="W30" s="9">
        <v>16.033000000000001</v>
      </c>
      <c r="X30" s="10">
        <f>SUM(U30:W30)</f>
        <v>45.54</v>
      </c>
      <c r="Y30" s="25">
        <f>X30/3</f>
        <v>15.18</v>
      </c>
      <c r="Z30" s="19">
        <v>33.1</v>
      </c>
      <c r="AA30" s="9" t="s">
        <v>5</v>
      </c>
      <c r="AB30" s="9">
        <f>Z30+L30</f>
        <v>49.620000000000005</v>
      </c>
      <c r="AC30" s="9">
        <f>R30+M30</f>
        <v>50.7</v>
      </c>
      <c r="AD30" s="9">
        <f>S30+N30</f>
        <v>52.379999999999995</v>
      </c>
      <c r="AE30" s="10">
        <f>SUM(AB30:AD30)</f>
        <v>152.69999999999999</v>
      </c>
      <c r="AF30" s="11">
        <f>AE30/3</f>
        <v>50.9</v>
      </c>
      <c r="AG30">
        <v>3.0859999999999999</v>
      </c>
      <c r="AI30" s="9" t="s">
        <v>5</v>
      </c>
      <c r="AJ30" s="22">
        <f>U30*AG30</f>
        <v>40.377223999999998</v>
      </c>
      <c r="AK30" s="22">
        <f>V30*AG30</f>
        <v>50.681377999999995</v>
      </c>
      <c r="AL30" s="22">
        <f>W30*AG30</f>
        <v>49.477837999999998</v>
      </c>
      <c r="AM30" s="20">
        <f>SUM(AJ30:AL30)</f>
        <v>140.53644</v>
      </c>
      <c r="AN30" s="25">
        <f>AM30/3</f>
        <v>46.845480000000002</v>
      </c>
      <c r="AS30" s="9" t="s">
        <v>5</v>
      </c>
      <c r="AT30" s="22">
        <f t="shared" ref="AT30:AT39" si="8">AJ30+AL56</f>
        <v>120.458924</v>
      </c>
      <c r="AU30" s="22">
        <f t="shared" ref="AU30:AU39" si="9">AK30+AM56</f>
        <v>126.73276199999999</v>
      </c>
      <c r="AV30" s="22">
        <f t="shared" ref="AV30:AV39" si="10">AL30+AN56</f>
        <v>128.07335126000001</v>
      </c>
      <c r="AW30" s="10">
        <f>SUM(AT30:AV30)</f>
        <v>375.26503725999999</v>
      </c>
      <c r="AX30" s="25">
        <f>AW30/3</f>
        <v>125.08834575333333</v>
      </c>
    </row>
    <row r="31" spans="2:50">
      <c r="D31" s="9" t="s">
        <v>6</v>
      </c>
      <c r="E31">
        <v>0.81399999999999995</v>
      </c>
      <c r="F31">
        <v>0.84199999999999997</v>
      </c>
      <c r="G31">
        <v>0.82399999999999995</v>
      </c>
      <c r="H31" s="10">
        <f t="shared" ref="H31:H40" si="11">SUM(E31:G31)</f>
        <v>2.48</v>
      </c>
      <c r="I31" s="11">
        <f t="shared" ref="I31:I39" si="12">H31/3</f>
        <v>0.82666666666666666</v>
      </c>
      <c r="K31" s="9" t="s">
        <v>6</v>
      </c>
      <c r="L31">
        <v>22.41</v>
      </c>
      <c r="M31">
        <v>20.3</v>
      </c>
      <c r="N31">
        <v>20.77</v>
      </c>
      <c r="O31" s="10">
        <f t="shared" ref="O31:O40" si="13">SUM(L31:N31)</f>
        <v>63.480000000000004</v>
      </c>
      <c r="P31" s="11">
        <f t="shared" ref="P31:P39" si="14">O31/3</f>
        <v>21.16</v>
      </c>
      <c r="Q31" s="23">
        <f t="shared" ref="Q31:Q39" si="15">N31*G31</f>
        <v>17.11448</v>
      </c>
      <c r="R31" s="19">
        <v>33</v>
      </c>
      <c r="S31" s="19">
        <v>34.1</v>
      </c>
      <c r="T31" s="9" t="s">
        <v>6</v>
      </c>
      <c r="U31" s="9">
        <v>18.242000000000001</v>
      </c>
      <c r="V31" s="9">
        <v>17.093</v>
      </c>
      <c r="W31" s="9">
        <v>17.114000000000001</v>
      </c>
      <c r="X31" s="10">
        <f t="shared" ref="X31:X40" si="16">SUM(U31:W31)</f>
        <v>52.448999999999998</v>
      </c>
      <c r="Y31" s="25">
        <f t="shared" ref="Y31:Y39" si="17">X31/3</f>
        <v>17.483000000000001</v>
      </c>
      <c r="Z31" s="19">
        <v>32.200000000000003</v>
      </c>
      <c r="AA31" s="9" t="s">
        <v>6</v>
      </c>
      <c r="AB31" s="9">
        <f t="shared" ref="AB31:AB39" si="18">Z31+L31</f>
        <v>54.61</v>
      </c>
      <c r="AC31" s="9">
        <f t="shared" ref="AC31:AC39" si="19">R31+M31</f>
        <v>53.3</v>
      </c>
      <c r="AD31" s="9">
        <f t="shared" ref="AD31:AD39" si="20">S31+N31</f>
        <v>54.870000000000005</v>
      </c>
      <c r="AE31" s="10">
        <f t="shared" ref="AE31:AE40" si="21">SUM(AB31:AD31)</f>
        <v>162.78</v>
      </c>
      <c r="AF31" s="11">
        <f t="shared" ref="AF31:AF39" si="22">AE31/3</f>
        <v>54.26</v>
      </c>
      <c r="AG31">
        <v>3.0859999999999999</v>
      </c>
      <c r="AI31" s="9" t="s">
        <v>6</v>
      </c>
      <c r="AJ31" s="22">
        <f t="shared" ref="AJ31:AJ39" si="23">U31*AG31</f>
        <v>56.294812</v>
      </c>
      <c r="AK31" s="22">
        <f t="shared" ref="AK31:AK39" si="24">V31*AG31</f>
        <v>52.748998</v>
      </c>
      <c r="AL31" s="22">
        <f t="shared" ref="AL31:AL39" si="25">W31*AG31</f>
        <v>52.813803999999998</v>
      </c>
      <c r="AM31" s="20">
        <f t="shared" ref="AM31:AM40" si="26">SUM(AJ31:AL31)</f>
        <v>161.85761400000001</v>
      </c>
      <c r="AN31" s="25">
        <f t="shared" ref="AN31:AN39" si="27">AM31/3</f>
        <v>53.952538000000004</v>
      </c>
      <c r="AS31" s="9" t="s">
        <v>6</v>
      </c>
      <c r="AT31" s="22">
        <f t="shared" si="8"/>
        <v>130.62420799999998</v>
      </c>
      <c r="AU31" s="22">
        <f t="shared" si="9"/>
        <v>135.44145400000002</v>
      </c>
      <c r="AV31" s="22">
        <f t="shared" si="10"/>
        <v>136.78941879999999</v>
      </c>
      <c r="AW31" s="10">
        <f t="shared" ref="AW31:AW40" si="28">SUM(AT31:AV31)</f>
        <v>402.8550808</v>
      </c>
      <c r="AX31" s="25">
        <f t="shared" ref="AX31:AX39" si="29">AW31/3</f>
        <v>134.28502693333334</v>
      </c>
    </row>
    <row r="32" spans="2:50">
      <c r="D32" s="9" t="s">
        <v>7</v>
      </c>
      <c r="E32">
        <v>0.84399999999999997</v>
      </c>
      <c r="F32">
        <v>0.83199999999999996</v>
      </c>
      <c r="G32">
        <v>0.83</v>
      </c>
      <c r="H32" s="10">
        <f t="shared" si="11"/>
        <v>2.5059999999999998</v>
      </c>
      <c r="I32" s="11">
        <f>H32/3</f>
        <v>0.83533333333333326</v>
      </c>
      <c r="K32" s="9" t="s">
        <v>7</v>
      </c>
      <c r="L32">
        <v>19.5</v>
      </c>
      <c r="M32">
        <v>16.2</v>
      </c>
      <c r="N32">
        <v>15.9</v>
      </c>
      <c r="O32" s="10">
        <f t="shared" si="13"/>
        <v>51.6</v>
      </c>
      <c r="P32" s="11">
        <f t="shared" si="14"/>
        <v>17.2</v>
      </c>
      <c r="Q32" s="23">
        <f t="shared" si="15"/>
        <v>13.196999999999999</v>
      </c>
      <c r="R32" s="19">
        <v>34</v>
      </c>
      <c r="S32" s="19">
        <v>35.19</v>
      </c>
      <c r="T32" s="9" t="s">
        <v>7</v>
      </c>
      <c r="U32" s="9">
        <v>16.457999999999998</v>
      </c>
      <c r="V32" s="9">
        <v>13.478</v>
      </c>
      <c r="W32" s="9">
        <v>13.196999999999999</v>
      </c>
      <c r="X32" s="10">
        <f t="shared" si="16"/>
        <v>43.132999999999996</v>
      </c>
      <c r="Y32" s="25">
        <f t="shared" si="17"/>
        <v>14.377666666666665</v>
      </c>
      <c r="Z32" s="19">
        <v>35.6</v>
      </c>
      <c r="AA32" s="9" t="s">
        <v>7</v>
      </c>
      <c r="AB32" s="9">
        <f t="shared" si="18"/>
        <v>55.1</v>
      </c>
      <c r="AC32" s="9">
        <f t="shared" si="19"/>
        <v>50.2</v>
      </c>
      <c r="AD32" s="9">
        <f t="shared" si="20"/>
        <v>51.089999999999996</v>
      </c>
      <c r="AE32" s="10">
        <f t="shared" si="21"/>
        <v>156.39000000000001</v>
      </c>
      <c r="AF32" s="11">
        <f t="shared" si="22"/>
        <v>52.13</v>
      </c>
      <c r="AG32">
        <v>3.0859999999999999</v>
      </c>
      <c r="AI32" s="9" t="s">
        <v>7</v>
      </c>
      <c r="AJ32" s="22">
        <f t="shared" si="23"/>
        <v>50.789387999999995</v>
      </c>
      <c r="AK32" s="22">
        <f t="shared" si="24"/>
        <v>41.593107999999994</v>
      </c>
      <c r="AL32" s="22">
        <f t="shared" si="25"/>
        <v>40.725941999999996</v>
      </c>
      <c r="AM32" s="20">
        <f t="shared" si="26"/>
        <v>133.10843799999998</v>
      </c>
      <c r="AN32" s="25">
        <f t="shared" si="27"/>
        <v>44.369479333333324</v>
      </c>
      <c r="AS32" s="9" t="s">
        <v>7</v>
      </c>
      <c r="AT32" s="22">
        <f t="shared" si="8"/>
        <v>139.88837999999998</v>
      </c>
      <c r="AU32" s="22">
        <f t="shared" si="9"/>
        <v>128.15540799999999</v>
      </c>
      <c r="AV32" s="22">
        <f t="shared" si="10"/>
        <v>129.23195909999998</v>
      </c>
      <c r="AW32" s="10">
        <f t="shared" si="28"/>
        <v>397.27574709999993</v>
      </c>
      <c r="AX32" s="25">
        <f t="shared" si="29"/>
        <v>132.4252490333333</v>
      </c>
    </row>
    <row r="33" spans="4:50">
      <c r="D33" s="9" t="s">
        <v>8</v>
      </c>
      <c r="E33">
        <v>0.84799999999999998</v>
      </c>
      <c r="F33">
        <v>0.871</v>
      </c>
      <c r="G33">
        <v>0.84599999999999997</v>
      </c>
      <c r="H33" s="10">
        <f t="shared" si="11"/>
        <v>2.5649999999999999</v>
      </c>
      <c r="I33" s="11">
        <f t="shared" si="12"/>
        <v>0.85499999999999998</v>
      </c>
      <c r="K33" s="9" t="s">
        <v>8</v>
      </c>
      <c r="L33">
        <v>21.5</v>
      </c>
      <c r="M33">
        <v>24.9</v>
      </c>
      <c r="N33">
        <v>23.38</v>
      </c>
      <c r="O33" s="10">
        <f t="shared" si="13"/>
        <v>69.78</v>
      </c>
      <c r="P33" s="11">
        <f t="shared" si="14"/>
        <v>23.26</v>
      </c>
      <c r="Q33" s="23">
        <f t="shared" si="15"/>
        <v>19.77948</v>
      </c>
      <c r="R33" s="19">
        <v>30.8</v>
      </c>
      <c r="S33" s="19">
        <v>33</v>
      </c>
      <c r="T33" s="9" t="s">
        <v>8</v>
      </c>
      <c r="U33" s="9">
        <v>18.231999999999999</v>
      </c>
      <c r="V33" s="9">
        <v>21.687999999999999</v>
      </c>
      <c r="W33" s="9">
        <v>19.779</v>
      </c>
      <c r="X33" s="10">
        <f t="shared" si="16"/>
        <v>59.698999999999998</v>
      </c>
      <c r="Y33" s="25">
        <f t="shared" si="17"/>
        <v>19.899666666666665</v>
      </c>
      <c r="Z33" s="19">
        <v>30.7</v>
      </c>
      <c r="AA33" s="9" t="s">
        <v>8</v>
      </c>
      <c r="AB33" s="9">
        <f t="shared" si="18"/>
        <v>52.2</v>
      </c>
      <c r="AC33" s="9">
        <f t="shared" si="19"/>
        <v>55.7</v>
      </c>
      <c r="AD33" s="9">
        <f t="shared" si="20"/>
        <v>56.379999999999995</v>
      </c>
      <c r="AE33" s="10">
        <f t="shared" si="21"/>
        <v>164.28</v>
      </c>
      <c r="AF33" s="11">
        <f t="shared" si="22"/>
        <v>54.76</v>
      </c>
      <c r="AG33">
        <v>3.0859999999999999</v>
      </c>
      <c r="AI33" s="9" t="s">
        <v>8</v>
      </c>
      <c r="AJ33" s="22">
        <f t="shared" si="23"/>
        <v>56.263951999999996</v>
      </c>
      <c r="AK33" s="22">
        <f t="shared" si="24"/>
        <v>66.92916799999999</v>
      </c>
      <c r="AL33" s="22">
        <f t="shared" si="25"/>
        <v>61.037993999999998</v>
      </c>
      <c r="AM33" s="20">
        <f t="shared" si="26"/>
        <v>184.23111399999999</v>
      </c>
      <c r="AN33" s="25">
        <f t="shared" si="27"/>
        <v>61.41037133333333</v>
      </c>
      <c r="AS33" s="9" t="s">
        <v>8</v>
      </c>
      <c r="AT33" s="22">
        <f t="shared" si="8"/>
        <v>131.86786599999999</v>
      </c>
      <c r="AU33" s="22">
        <f t="shared" si="9"/>
        <v>144.86918399999999</v>
      </c>
      <c r="AV33" s="22">
        <f t="shared" si="10"/>
        <v>143.32309800000002</v>
      </c>
      <c r="AW33" s="10">
        <f t="shared" si="28"/>
        <v>420.06014799999997</v>
      </c>
      <c r="AX33" s="25">
        <f t="shared" si="29"/>
        <v>140.02004933333333</v>
      </c>
    </row>
    <row r="34" spans="4:50">
      <c r="D34" s="9" t="s">
        <v>9</v>
      </c>
      <c r="E34">
        <v>0.88700000000000001</v>
      </c>
      <c r="F34">
        <v>0.88200000000000001</v>
      </c>
      <c r="G34">
        <v>0.85099999999999998</v>
      </c>
      <c r="H34" s="10">
        <f t="shared" si="11"/>
        <v>2.62</v>
      </c>
      <c r="I34" s="11">
        <f t="shared" si="12"/>
        <v>0.87333333333333341</v>
      </c>
      <c r="K34" s="9" t="s">
        <v>9</v>
      </c>
      <c r="L34">
        <v>21.55</v>
      </c>
      <c r="M34">
        <v>22.92</v>
      </c>
      <c r="N34">
        <v>23.72</v>
      </c>
      <c r="O34" s="10">
        <f t="shared" si="13"/>
        <v>68.19</v>
      </c>
      <c r="P34" s="11">
        <f t="shared" si="14"/>
        <v>22.73</v>
      </c>
      <c r="Q34" s="23">
        <f t="shared" si="15"/>
        <v>20.18572</v>
      </c>
      <c r="R34" s="19">
        <v>36.200000000000003</v>
      </c>
      <c r="S34" s="19">
        <v>36.6</v>
      </c>
      <c r="T34" s="9" t="s">
        <v>9</v>
      </c>
      <c r="U34" s="9">
        <v>19.114999999999998</v>
      </c>
      <c r="V34" s="9">
        <v>20.215</v>
      </c>
      <c r="W34" s="9">
        <v>20.186</v>
      </c>
      <c r="X34" s="10">
        <f t="shared" si="16"/>
        <v>59.515999999999998</v>
      </c>
      <c r="Y34" s="25">
        <f t="shared" si="17"/>
        <v>19.838666666666665</v>
      </c>
      <c r="Z34" s="19">
        <v>38.5</v>
      </c>
      <c r="AA34" s="9" t="s">
        <v>9</v>
      </c>
      <c r="AB34" s="9">
        <f t="shared" si="18"/>
        <v>60.05</v>
      </c>
      <c r="AC34" s="9">
        <f t="shared" si="19"/>
        <v>59.120000000000005</v>
      </c>
      <c r="AD34" s="9">
        <f t="shared" si="20"/>
        <v>60.32</v>
      </c>
      <c r="AE34" s="10">
        <f t="shared" si="21"/>
        <v>179.49</v>
      </c>
      <c r="AF34" s="11">
        <f t="shared" si="22"/>
        <v>59.830000000000005</v>
      </c>
      <c r="AG34">
        <v>3.0859999999999999</v>
      </c>
      <c r="AI34" s="9" t="s">
        <v>9</v>
      </c>
      <c r="AJ34" s="22">
        <f t="shared" si="23"/>
        <v>58.988889999999991</v>
      </c>
      <c r="AK34" s="22">
        <f t="shared" si="24"/>
        <v>62.383489999999995</v>
      </c>
      <c r="AL34" s="22">
        <f t="shared" si="25"/>
        <v>62.293996</v>
      </c>
      <c r="AM34" s="20">
        <f t="shared" si="26"/>
        <v>183.66637599999999</v>
      </c>
      <c r="AN34" s="25">
        <f t="shared" si="27"/>
        <v>61.222125333333331</v>
      </c>
      <c r="AS34" s="9" t="s">
        <v>9</v>
      </c>
      <c r="AT34" s="22">
        <f t="shared" si="8"/>
        <v>157.00950799999998</v>
      </c>
      <c r="AU34" s="22">
        <f t="shared" si="9"/>
        <v>161.13795880000001</v>
      </c>
      <c r="AV34" s="22">
        <f t="shared" si="10"/>
        <v>157.73471799999999</v>
      </c>
      <c r="AW34" s="10">
        <f t="shared" si="28"/>
        <v>475.88218479999995</v>
      </c>
      <c r="AX34" s="25">
        <f t="shared" si="29"/>
        <v>158.62739493333331</v>
      </c>
    </row>
    <row r="35" spans="4:50">
      <c r="D35" s="9" t="s">
        <v>10</v>
      </c>
      <c r="E35">
        <v>0.90800000000000003</v>
      </c>
      <c r="F35">
        <v>0.88400000000000001</v>
      </c>
      <c r="G35">
        <v>0.89800000000000002</v>
      </c>
      <c r="H35" s="10">
        <f t="shared" si="11"/>
        <v>2.69</v>
      </c>
      <c r="I35" s="11">
        <f t="shared" si="12"/>
        <v>0.89666666666666661</v>
      </c>
      <c r="K35" s="9" t="s">
        <v>10</v>
      </c>
      <c r="L35">
        <v>25.4</v>
      </c>
      <c r="M35">
        <v>24.15</v>
      </c>
      <c r="N35">
        <v>23.17</v>
      </c>
      <c r="O35" s="10">
        <f t="shared" si="13"/>
        <v>72.72</v>
      </c>
      <c r="P35" s="11">
        <f t="shared" si="14"/>
        <v>24.24</v>
      </c>
      <c r="Q35" s="23">
        <f t="shared" si="15"/>
        <v>20.806660000000001</v>
      </c>
      <c r="R35" s="19">
        <v>37</v>
      </c>
      <c r="S35" s="19">
        <v>38.24</v>
      </c>
      <c r="T35" s="9" t="s">
        <v>10</v>
      </c>
      <c r="U35" s="9">
        <v>23.062999999999999</v>
      </c>
      <c r="V35" s="9">
        <v>21.349</v>
      </c>
      <c r="W35" s="9">
        <v>20.806999999999999</v>
      </c>
      <c r="X35" s="10">
        <f t="shared" si="16"/>
        <v>65.218999999999994</v>
      </c>
      <c r="Y35" s="25">
        <f t="shared" si="17"/>
        <v>21.739666666666665</v>
      </c>
      <c r="Z35" s="19">
        <v>38.520000000000003</v>
      </c>
      <c r="AA35" s="9" t="s">
        <v>10</v>
      </c>
      <c r="AB35" s="9">
        <f t="shared" si="18"/>
        <v>63.92</v>
      </c>
      <c r="AC35" s="9">
        <f t="shared" si="19"/>
        <v>61.15</v>
      </c>
      <c r="AD35" s="9">
        <f t="shared" si="20"/>
        <v>61.410000000000004</v>
      </c>
      <c r="AE35" s="10">
        <f t="shared" si="21"/>
        <v>186.48</v>
      </c>
      <c r="AF35" s="11">
        <f t="shared" si="22"/>
        <v>62.16</v>
      </c>
      <c r="AG35">
        <v>3.0859999999999999</v>
      </c>
      <c r="AI35" s="9" t="s">
        <v>10</v>
      </c>
      <c r="AJ35" s="22">
        <f t="shared" si="23"/>
        <v>71.172417999999993</v>
      </c>
      <c r="AK35" s="22">
        <f t="shared" si="24"/>
        <v>65.883014000000003</v>
      </c>
      <c r="AL35" s="22">
        <f t="shared" si="25"/>
        <v>64.210401999999988</v>
      </c>
      <c r="AM35" s="20">
        <f t="shared" si="26"/>
        <v>201.26583399999998</v>
      </c>
      <c r="AN35" s="25">
        <f t="shared" si="27"/>
        <v>67.088611333333333</v>
      </c>
      <c r="AS35" s="9" t="s">
        <v>10</v>
      </c>
      <c r="AT35" s="22">
        <f t="shared" si="8"/>
        <v>167.93394799999999</v>
      </c>
      <c r="AU35" s="22">
        <f t="shared" si="9"/>
        <v>159.28388999999999</v>
      </c>
      <c r="AV35" s="22">
        <f t="shared" si="10"/>
        <v>170.18216071999998</v>
      </c>
      <c r="AW35" s="10">
        <f t="shared" si="28"/>
        <v>497.39999871999999</v>
      </c>
      <c r="AX35" s="25">
        <f t="shared" si="29"/>
        <v>165.79999957333334</v>
      </c>
    </row>
    <row r="36" spans="4:50">
      <c r="D36" s="9" t="s">
        <v>11</v>
      </c>
      <c r="E36">
        <v>1.008</v>
      </c>
      <c r="F36">
        <v>0.998</v>
      </c>
      <c r="G36">
        <v>1.022</v>
      </c>
      <c r="H36" s="10">
        <f t="shared" si="11"/>
        <v>3.0280000000000005</v>
      </c>
      <c r="I36" s="11">
        <f t="shared" si="12"/>
        <v>1.0093333333333334</v>
      </c>
      <c r="K36" s="9" t="s">
        <v>11</v>
      </c>
      <c r="L36">
        <v>23.8</v>
      </c>
      <c r="M36">
        <v>26.4</v>
      </c>
      <c r="N36">
        <v>25.4</v>
      </c>
      <c r="O36" s="10">
        <f t="shared" si="13"/>
        <v>75.599999999999994</v>
      </c>
      <c r="P36" s="11">
        <f t="shared" si="14"/>
        <v>25.2</v>
      </c>
      <c r="Q36" s="23">
        <f t="shared" si="15"/>
        <v>25.9588</v>
      </c>
      <c r="R36" s="19">
        <v>38.200000000000003</v>
      </c>
      <c r="S36" s="19">
        <v>39.68</v>
      </c>
      <c r="T36" s="9" t="s">
        <v>11</v>
      </c>
      <c r="U36" s="9">
        <v>23.99</v>
      </c>
      <c r="V36" s="9">
        <v>26.347000000000001</v>
      </c>
      <c r="W36" s="9">
        <v>25.959</v>
      </c>
      <c r="X36" s="10">
        <f t="shared" si="16"/>
        <v>76.296000000000006</v>
      </c>
      <c r="Y36" s="25">
        <f t="shared" si="17"/>
        <v>25.432000000000002</v>
      </c>
      <c r="Z36" s="19">
        <v>37.5</v>
      </c>
      <c r="AA36" s="9" t="s">
        <v>11</v>
      </c>
      <c r="AB36" s="9">
        <f t="shared" si="18"/>
        <v>61.3</v>
      </c>
      <c r="AC36" s="9">
        <f t="shared" si="19"/>
        <v>64.599999999999994</v>
      </c>
      <c r="AD36" s="9">
        <f t="shared" si="20"/>
        <v>65.08</v>
      </c>
      <c r="AE36" s="10">
        <f t="shared" si="21"/>
        <v>190.98</v>
      </c>
      <c r="AF36" s="11">
        <f t="shared" si="22"/>
        <v>63.66</v>
      </c>
      <c r="AG36">
        <v>3.0859999999999999</v>
      </c>
      <c r="AI36" s="9" t="s">
        <v>11</v>
      </c>
      <c r="AJ36" s="22">
        <f t="shared" si="23"/>
        <v>74.033139999999989</v>
      </c>
      <c r="AK36" s="22">
        <f t="shared" si="24"/>
        <v>81.306842000000003</v>
      </c>
      <c r="AL36" s="22">
        <f t="shared" si="25"/>
        <v>80.109473999999992</v>
      </c>
      <c r="AM36" s="20">
        <f t="shared" si="26"/>
        <v>235.449456</v>
      </c>
      <c r="AN36" s="25">
        <f t="shared" si="27"/>
        <v>78.483152000000004</v>
      </c>
      <c r="AS36" s="9" t="s">
        <v>11</v>
      </c>
      <c r="AT36" s="22">
        <f t="shared" si="8"/>
        <v>189.52668999999997</v>
      </c>
      <c r="AU36" s="22">
        <f t="shared" si="9"/>
        <v>194.24086360000001</v>
      </c>
      <c r="AV36" s="22">
        <f t="shared" si="10"/>
        <v>199.13328455999999</v>
      </c>
      <c r="AW36" s="10">
        <f t="shared" si="28"/>
        <v>582.90083815999992</v>
      </c>
      <c r="AX36" s="25">
        <f t="shared" si="29"/>
        <v>194.30027938666663</v>
      </c>
    </row>
    <row r="37" spans="4:50">
      <c r="D37" s="9" t="s">
        <v>12</v>
      </c>
      <c r="E37">
        <v>1.004</v>
      </c>
      <c r="F37">
        <v>0.99399999999999999</v>
      </c>
      <c r="G37">
        <v>0.995</v>
      </c>
      <c r="H37" s="10">
        <f t="shared" si="11"/>
        <v>2.9929999999999999</v>
      </c>
      <c r="I37" s="11">
        <f t="shared" si="12"/>
        <v>0.99766666666666659</v>
      </c>
      <c r="K37" s="9" t="s">
        <v>12</v>
      </c>
      <c r="L37">
        <v>20.5</v>
      </c>
      <c r="M37">
        <v>21.2</v>
      </c>
      <c r="N37">
        <v>19.5</v>
      </c>
      <c r="O37" s="10">
        <f t="shared" si="13"/>
        <v>61.2</v>
      </c>
      <c r="P37" s="11">
        <f t="shared" si="14"/>
        <v>20.400000000000002</v>
      </c>
      <c r="Q37" s="23">
        <f t="shared" si="15"/>
        <v>19.4025</v>
      </c>
      <c r="R37" s="19">
        <v>42.4</v>
      </c>
      <c r="S37" s="19">
        <v>42</v>
      </c>
      <c r="T37" s="9" t="s">
        <v>12</v>
      </c>
      <c r="U37" s="9">
        <v>20.582000000000001</v>
      </c>
      <c r="V37" s="9">
        <v>21.073</v>
      </c>
      <c r="W37" s="9">
        <v>19.402999999999999</v>
      </c>
      <c r="X37" s="10">
        <f t="shared" si="16"/>
        <v>61.058</v>
      </c>
      <c r="Y37" s="25">
        <f t="shared" si="17"/>
        <v>20.352666666666668</v>
      </c>
      <c r="Z37" s="19">
        <v>39.799999999999997</v>
      </c>
      <c r="AA37" s="9" t="s">
        <v>12</v>
      </c>
      <c r="AB37" s="9">
        <f t="shared" si="18"/>
        <v>60.3</v>
      </c>
      <c r="AC37" s="9">
        <f t="shared" si="19"/>
        <v>63.599999999999994</v>
      </c>
      <c r="AD37" s="9">
        <f t="shared" si="20"/>
        <v>61.5</v>
      </c>
      <c r="AE37" s="10">
        <f>SUM(AB37:AD37)</f>
        <v>185.39999999999998</v>
      </c>
      <c r="AF37" s="11">
        <f t="shared" si="22"/>
        <v>61.79999999999999</v>
      </c>
      <c r="AG37">
        <v>3.0859999999999999</v>
      </c>
      <c r="AI37" s="9" t="s">
        <v>12</v>
      </c>
      <c r="AJ37" s="22">
        <f t="shared" si="23"/>
        <v>63.516052000000002</v>
      </c>
      <c r="AK37" s="22">
        <f t="shared" si="24"/>
        <v>65.031278</v>
      </c>
      <c r="AL37" s="22">
        <f t="shared" si="25"/>
        <v>59.87765799999999</v>
      </c>
      <c r="AM37" s="20">
        <f t="shared" si="26"/>
        <v>188.42498799999998</v>
      </c>
      <c r="AN37" s="25">
        <f t="shared" si="27"/>
        <v>62.808329333333326</v>
      </c>
      <c r="AS37" s="9" t="s">
        <v>12</v>
      </c>
      <c r="AT37" s="22">
        <f t="shared" si="8"/>
        <v>181.54937999999999</v>
      </c>
      <c r="AU37" s="22">
        <f t="shared" si="9"/>
        <v>186.9801228</v>
      </c>
      <c r="AV37" s="22">
        <f t="shared" si="10"/>
        <v>180.15759399999999</v>
      </c>
      <c r="AW37" s="10">
        <f t="shared" si="28"/>
        <v>548.68709679999995</v>
      </c>
      <c r="AX37" s="25">
        <f t="shared" si="29"/>
        <v>182.89569893333331</v>
      </c>
    </row>
    <row r="38" spans="4:50">
      <c r="D38" s="9" t="s">
        <v>13</v>
      </c>
      <c r="E38">
        <v>0.69199999999999995</v>
      </c>
      <c r="F38">
        <v>0.72399999999999998</v>
      </c>
      <c r="G38">
        <v>0.71</v>
      </c>
      <c r="H38" s="10">
        <f t="shared" si="11"/>
        <v>2.1259999999999999</v>
      </c>
      <c r="I38" s="11">
        <f t="shared" si="12"/>
        <v>0.70866666666666667</v>
      </c>
      <c r="K38" s="9" t="s">
        <v>13</v>
      </c>
      <c r="L38">
        <v>15.5</v>
      </c>
      <c r="M38">
        <v>14.1</v>
      </c>
      <c r="N38">
        <v>13.12</v>
      </c>
      <c r="O38" s="10">
        <f t="shared" si="13"/>
        <v>42.72</v>
      </c>
      <c r="P38" s="11">
        <f t="shared" si="14"/>
        <v>14.24</v>
      </c>
      <c r="Q38" s="23">
        <f t="shared" si="15"/>
        <v>9.315199999999999</v>
      </c>
      <c r="R38" s="19">
        <v>25.12</v>
      </c>
      <c r="S38" s="19">
        <v>24.64</v>
      </c>
      <c r="T38" s="9" t="s">
        <v>13</v>
      </c>
      <c r="U38" s="9">
        <v>10.726000000000001</v>
      </c>
      <c r="V38" s="9">
        <v>10.208</v>
      </c>
      <c r="W38" s="9">
        <v>9.3149999999999995</v>
      </c>
      <c r="X38" s="10">
        <f t="shared" si="16"/>
        <v>30.249000000000002</v>
      </c>
      <c r="Y38" s="25">
        <f t="shared" si="17"/>
        <v>10.083</v>
      </c>
      <c r="Z38" s="19">
        <v>26.2</v>
      </c>
      <c r="AA38" s="9" t="s">
        <v>13</v>
      </c>
      <c r="AB38" s="9">
        <f t="shared" si="18"/>
        <v>41.7</v>
      </c>
      <c r="AC38" s="9">
        <f t="shared" si="19"/>
        <v>39.22</v>
      </c>
      <c r="AD38" s="9">
        <f t="shared" si="20"/>
        <v>37.76</v>
      </c>
      <c r="AE38" s="10">
        <f t="shared" si="21"/>
        <v>118.68</v>
      </c>
      <c r="AF38" s="11">
        <f t="shared" si="22"/>
        <v>39.56</v>
      </c>
      <c r="AG38">
        <v>3.0859999999999999</v>
      </c>
      <c r="AI38" s="9" t="s">
        <v>13</v>
      </c>
      <c r="AJ38" s="22">
        <f t="shared" si="23"/>
        <v>33.100436000000002</v>
      </c>
      <c r="AK38" s="22">
        <f t="shared" si="24"/>
        <v>31.501887999999997</v>
      </c>
      <c r="AL38" s="22">
        <f t="shared" si="25"/>
        <v>28.746089999999999</v>
      </c>
      <c r="AM38" s="20">
        <f t="shared" si="26"/>
        <v>93.348413999999991</v>
      </c>
      <c r="AN38" s="25">
        <f t="shared" si="27"/>
        <v>31.116137999999996</v>
      </c>
      <c r="AS38" s="9" t="s">
        <v>13</v>
      </c>
      <c r="AT38" s="22">
        <f t="shared" si="8"/>
        <v>89.049615999999986</v>
      </c>
      <c r="AU38" s="22">
        <f t="shared" si="9"/>
        <v>79.874567679999998</v>
      </c>
      <c r="AV38" s="22">
        <f t="shared" si="10"/>
        <v>81.21302759999999</v>
      </c>
      <c r="AW38" s="10">
        <f t="shared" si="28"/>
        <v>250.13721127999997</v>
      </c>
      <c r="AX38" s="25">
        <f t="shared" si="29"/>
        <v>83.379070426666658</v>
      </c>
    </row>
    <row r="39" spans="4:50">
      <c r="D39" s="9" t="s">
        <v>14</v>
      </c>
      <c r="E39">
        <v>0.41199999999999998</v>
      </c>
      <c r="F39">
        <v>0.45800000000000002</v>
      </c>
      <c r="G39">
        <v>0.49199999999999999</v>
      </c>
      <c r="H39" s="10">
        <f t="shared" si="11"/>
        <v>1.3620000000000001</v>
      </c>
      <c r="I39" s="11">
        <f t="shared" si="12"/>
        <v>0.45400000000000001</v>
      </c>
      <c r="K39" s="9" t="s">
        <v>14</v>
      </c>
      <c r="L39">
        <v>9.5299999999999994</v>
      </c>
      <c r="M39">
        <v>8.8000000000000007</v>
      </c>
      <c r="N39">
        <v>11.16</v>
      </c>
      <c r="O39" s="10">
        <f t="shared" si="13"/>
        <v>29.49</v>
      </c>
      <c r="P39" s="11">
        <f t="shared" si="14"/>
        <v>9.83</v>
      </c>
      <c r="Q39" s="23">
        <f t="shared" si="15"/>
        <v>5.4907199999999996</v>
      </c>
      <c r="R39" s="19">
        <v>17.5</v>
      </c>
      <c r="S39" s="19">
        <v>20.39</v>
      </c>
      <c r="T39" s="9" t="s">
        <v>14</v>
      </c>
      <c r="U39" s="9">
        <v>3.9260000000000002</v>
      </c>
      <c r="V39" s="9">
        <v>9.83</v>
      </c>
      <c r="W39" s="9">
        <v>5.4909999999999997</v>
      </c>
      <c r="X39" s="10">
        <f t="shared" si="16"/>
        <v>19.247</v>
      </c>
      <c r="Y39" s="25">
        <f t="shared" si="17"/>
        <v>6.4156666666666666</v>
      </c>
      <c r="Z39" s="19">
        <v>18</v>
      </c>
      <c r="AA39" s="9" t="s">
        <v>14</v>
      </c>
      <c r="AB39" s="9">
        <f t="shared" si="18"/>
        <v>27.53</v>
      </c>
      <c r="AC39" s="9">
        <f t="shared" si="19"/>
        <v>26.3</v>
      </c>
      <c r="AD39" s="9">
        <f t="shared" si="20"/>
        <v>31.55</v>
      </c>
      <c r="AE39" s="10">
        <f t="shared" si="21"/>
        <v>85.38</v>
      </c>
      <c r="AF39" s="11">
        <f t="shared" si="22"/>
        <v>28.459999999999997</v>
      </c>
      <c r="AG39">
        <v>3.0859999999999999</v>
      </c>
      <c r="AI39" s="9" t="s">
        <v>14</v>
      </c>
      <c r="AJ39" s="22">
        <f t="shared" si="23"/>
        <v>12.115636</v>
      </c>
      <c r="AK39" s="22">
        <f t="shared" si="24"/>
        <v>30.335379999999997</v>
      </c>
      <c r="AL39" s="22">
        <f t="shared" si="25"/>
        <v>16.945225999999998</v>
      </c>
      <c r="AM39" s="20">
        <f t="shared" si="26"/>
        <v>59.396241999999994</v>
      </c>
      <c r="AN39" s="25">
        <f t="shared" si="27"/>
        <v>19.798747333333331</v>
      </c>
      <c r="AS39" s="9" t="s">
        <v>14</v>
      </c>
      <c r="AT39" s="22">
        <f t="shared" si="8"/>
        <v>29.113323999999999</v>
      </c>
      <c r="AU39" s="22">
        <f t="shared" si="9"/>
        <v>44.484690000000001</v>
      </c>
      <c r="AV39" s="22">
        <f t="shared" si="10"/>
        <v>39.094312079999995</v>
      </c>
      <c r="AW39" s="10">
        <f t="shared" si="28"/>
        <v>112.69232608</v>
      </c>
      <c r="AX39" s="25">
        <f t="shared" si="29"/>
        <v>37.564108693333331</v>
      </c>
    </row>
    <row r="40" spans="4:50">
      <c r="D40" s="9" t="s">
        <v>3</v>
      </c>
      <c r="E40" s="10">
        <f>SUM(E30:E39)</f>
        <v>8.2090000000000014</v>
      </c>
      <c r="F40" s="10">
        <f>SUM(F30:F39)</f>
        <v>8.298</v>
      </c>
      <c r="G40" s="10">
        <f>SUM(G30:G39)</f>
        <v>8.2789999999999999</v>
      </c>
      <c r="H40" s="10">
        <f t="shared" si="11"/>
        <v>24.786000000000001</v>
      </c>
      <c r="I40" s="12">
        <f>H40/30</f>
        <v>0.82620000000000005</v>
      </c>
      <c r="K40" s="9" t="s">
        <v>3</v>
      </c>
      <c r="L40" s="10">
        <f>SUM(L30:L39)</f>
        <v>196.21</v>
      </c>
      <c r="M40" s="10">
        <f>SUM(M30:M39)</f>
        <v>199.17</v>
      </c>
      <c r="N40" s="10">
        <f>SUM(N30:N39)</f>
        <v>195.89</v>
      </c>
      <c r="O40" s="10">
        <f t="shared" si="13"/>
        <v>591.27</v>
      </c>
      <c r="P40" s="12">
        <f>O40/30</f>
        <v>19.709</v>
      </c>
      <c r="Q40" s="23"/>
      <c r="R40" s="18"/>
      <c r="S40" s="19"/>
      <c r="T40" s="9" t="s">
        <v>3</v>
      </c>
      <c r="U40" s="10">
        <f>SUM(U30:U39)</f>
        <v>167.41799999999998</v>
      </c>
      <c r="V40" s="10">
        <f>SUM(V30:V39)</f>
        <v>177.70400000000004</v>
      </c>
      <c r="W40" s="10">
        <f>SUM(W30:W39)</f>
        <v>167.28399999999999</v>
      </c>
      <c r="X40" s="10">
        <f t="shared" si="16"/>
        <v>512.40599999999995</v>
      </c>
      <c r="Y40" s="12">
        <f>X40/30</f>
        <v>17.080199999999998</v>
      </c>
      <c r="AA40" s="9" t="s">
        <v>3</v>
      </c>
      <c r="AB40" s="10">
        <f>SUM(AB30:AB39)</f>
        <v>526.33000000000004</v>
      </c>
      <c r="AC40" s="10">
        <f>SUM(AC30:AC39)</f>
        <v>523.89</v>
      </c>
      <c r="AD40" s="10">
        <f>SUM(AD30:AD39)</f>
        <v>532.34</v>
      </c>
      <c r="AE40" s="10">
        <f t="shared" si="21"/>
        <v>1582.56</v>
      </c>
      <c r="AF40" s="12">
        <f>AE40/30</f>
        <v>52.751999999999995</v>
      </c>
      <c r="AI40" s="9" t="s">
        <v>3</v>
      </c>
      <c r="AJ40" s="24">
        <f>SUM(AJ30:AJ39)</f>
        <v>516.65194799999995</v>
      </c>
      <c r="AK40" s="24">
        <f>SUM(AK30:AK39)</f>
        <v>548.394544</v>
      </c>
      <c r="AL40" s="24">
        <f>SUM(AL30:AL39)</f>
        <v>516.23842400000001</v>
      </c>
      <c r="AM40" s="24">
        <f t="shared" si="26"/>
        <v>1581.2849160000001</v>
      </c>
      <c r="AN40" s="12">
        <f>AM40/30</f>
        <v>52.709497200000001</v>
      </c>
      <c r="AS40" s="9" t="s">
        <v>3</v>
      </c>
      <c r="AT40" s="10">
        <f>SUM(AT30:AT39)</f>
        <v>1337.0218439999996</v>
      </c>
      <c r="AU40" s="10">
        <f>SUM(AU30:AU39)</f>
        <v>1361.2009008799998</v>
      </c>
      <c r="AV40" s="10">
        <f>SUM(AV30:AV39)</f>
        <v>1364.9329241200001</v>
      </c>
      <c r="AW40" s="10">
        <f t="shared" si="28"/>
        <v>4063.1556689999998</v>
      </c>
      <c r="AX40" s="12">
        <f>AW40/30</f>
        <v>135.43852229999999</v>
      </c>
    </row>
    <row r="41" spans="4:50">
      <c r="D41" s="9"/>
      <c r="E41" s="9" t="s">
        <v>15</v>
      </c>
      <c r="F41" s="9">
        <f>H40*H40/30</f>
        <v>20.478193200000003</v>
      </c>
      <c r="G41" s="9" t="s">
        <v>16</v>
      </c>
      <c r="H41" s="10">
        <f>SUMSQ(E30:G39)-F41</f>
        <v>0.67777680000000373</v>
      </c>
      <c r="I41" s="11"/>
      <c r="K41" s="9"/>
      <c r="L41" s="9" t="s">
        <v>15</v>
      </c>
      <c r="M41" s="9">
        <f>O40*O40/30</f>
        <v>11653.34043</v>
      </c>
      <c r="N41" s="9" t="s">
        <v>16</v>
      </c>
      <c r="O41" s="10">
        <f>SUMSQ(L30:N39)-M41</f>
        <v>668.63787000000048</v>
      </c>
      <c r="P41" s="11"/>
      <c r="Q41" s="10"/>
      <c r="R41" s="11"/>
      <c r="S41" s="9"/>
      <c r="T41" s="9"/>
      <c r="U41" s="9" t="s">
        <v>15</v>
      </c>
      <c r="V41" s="9">
        <f>X40*X40/30</f>
        <v>8751.9969611999986</v>
      </c>
      <c r="W41" s="9" t="s">
        <v>16</v>
      </c>
      <c r="X41" s="10">
        <f>SUMSQ(U30:W39)-V41</f>
        <v>922.51412680000249</v>
      </c>
      <c r="Y41" s="11"/>
      <c r="AA41" s="9"/>
      <c r="AB41" s="9" t="s">
        <v>15</v>
      </c>
      <c r="AC41" s="9">
        <f>AE40*AE40/30</f>
        <v>83483.205119999999</v>
      </c>
      <c r="AD41" s="9" t="s">
        <v>16</v>
      </c>
      <c r="AE41" s="10">
        <f>SUMSQ(AB30:AD39)-AC41</f>
        <v>3412.6472799999901</v>
      </c>
      <c r="AF41" s="11"/>
      <c r="AI41" s="9"/>
      <c r="AJ41" s="9" t="s">
        <v>15</v>
      </c>
      <c r="AK41" s="9">
        <f>AM40*AM40/30</f>
        <v>83348.732852304252</v>
      </c>
      <c r="AL41" s="9" t="s">
        <v>16</v>
      </c>
      <c r="AM41" s="10">
        <f>SUMSQ(AJ30:AL39)-AK41</f>
        <v>8785.4673451105773</v>
      </c>
      <c r="AN41" s="11"/>
      <c r="AS41" s="9"/>
      <c r="AT41" s="9" t="s">
        <v>15</v>
      </c>
      <c r="AU41" s="9">
        <f>AW40*AW40/30</f>
        <v>550307.79968422791</v>
      </c>
      <c r="AV41" s="9" t="s">
        <v>16</v>
      </c>
      <c r="AW41" s="10">
        <f>SUMSQ(AT30:AV39)-AU41</f>
        <v>59371.563628106494</v>
      </c>
      <c r="AX41" s="11"/>
    </row>
    <row r="42" spans="4:50">
      <c r="D42" s="9"/>
      <c r="E42" s="9"/>
      <c r="F42" s="9" t="s">
        <v>17</v>
      </c>
      <c r="G42" s="9"/>
      <c r="H42" s="9"/>
      <c r="I42" s="9"/>
      <c r="K42" s="9"/>
      <c r="L42" s="9"/>
      <c r="M42" s="9" t="s">
        <v>17</v>
      </c>
      <c r="N42" s="9"/>
      <c r="O42" s="9"/>
      <c r="P42" s="9"/>
      <c r="Q42" s="9"/>
      <c r="R42" s="9"/>
      <c r="S42" s="9"/>
      <c r="T42" s="9"/>
      <c r="U42" s="9"/>
      <c r="V42" s="9" t="s">
        <v>17</v>
      </c>
      <c r="W42" s="9"/>
      <c r="X42" s="9"/>
      <c r="Y42" s="9"/>
      <c r="AA42" s="9"/>
      <c r="AB42" s="9"/>
      <c r="AC42" s="9" t="s">
        <v>17</v>
      </c>
      <c r="AD42" s="9"/>
      <c r="AE42" s="9"/>
      <c r="AF42" s="9"/>
      <c r="AI42" s="9"/>
      <c r="AJ42" s="9"/>
      <c r="AK42" s="9" t="s">
        <v>17</v>
      </c>
      <c r="AL42" s="9"/>
      <c r="AM42" s="9"/>
      <c r="AN42" s="9"/>
      <c r="AS42" s="9"/>
      <c r="AT42" s="9"/>
      <c r="AU42" s="9" t="s">
        <v>17</v>
      </c>
      <c r="AV42" s="9"/>
      <c r="AW42" s="9"/>
      <c r="AX42" s="9"/>
    </row>
    <row r="43" spans="4:50">
      <c r="D43" s="9" t="s">
        <v>18</v>
      </c>
      <c r="E43" s="9" t="s">
        <v>19</v>
      </c>
      <c r="F43" s="9" t="s">
        <v>20</v>
      </c>
      <c r="G43" s="9" t="s">
        <v>21</v>
      </c>
      <c r="H43" s="9" t="s">
        <v>22</v>
      </c>
      <c r="I43" s="9"/>
      <c r="K43" s="9" t="s">
        <v>18</v>
      </c>
      <c r="L43" s="9" t="s">
        <v>19</v>
      </c>
      <c r="M43" s="9" t="s">
        <v>20</v>
      </c>
      <c r="N43" s="9" t="s">
        <v>21</v>
      </c>
      <c r="O43" s="9" t="s">
        <v>22</v>
      </c>
      <c r="P43" s="9"/>
      <c r="Q43" s="9"/>
      <c r="R43" s="9"/>
      <c r="S43" s="9"/>
      <c r="T43" s="9" t="s">
        <v>18</v>
      </c>
      <c r="U43" s="9" t="s">
        <v>19</v>
      </c>
      <c r="V43" s="9" t="s">
        <v>20</v>
      </c>
      <c r="W43" s="9" t="s">
        <v>21</v>
      </c>
      <c r="X43" s="9" t="s">
        <v>22</v>
      </c>
      <c r="Y43" s="9"/>
      <c r="AA43" s="9" t="s">
        <v>18</v>
      </c>
      <c r="AB43" s="9" t="s">
        <v>19</v>
      </c>
      <c r="AC43" s="9" t="s">
        <v>20</v>
      </c>
      <c r="AD43" s="9" t="s">
        <v>21</v>
      </c>
      <c r="AE43" s="9" t="s">
        <v>22</v>
      </c>
      <c r="AF43" s="9"/>
      <c r="AI43" s="9" t="s">
        <v>18</v>
      </c>
      <c r="AJ43" s="9" t="s">
        <v>19</v>
      </c>
      <c r="AK43" s="9" t="s">
        <v>20</v>
      </c>
      <c r="AL43" s="9" t="s">
        <v>21</v>
      </c>
      <c r="AM43" s="9" t="s">
        <v>22</v>
      </c>
      <c r="AN43" s="9"/>
      <c r="AS43" s="9" t="s">
        <v>18</v>
      </c>
      <c r="AT43" s="9" t="s">
        <v>19</v>
      </c>
      <c r="AU43" s="9" t="s">
        <v>20</v>
      </c>
      <c r="AV43" s="9" t="s">
        <v>21</v>
      </c>
      <c r="AW43" s="9" t="s">
        <v>22</v>
      </c>
      <c r="AX43" s="9"/>
    </row>
    <row r="44" spans="4:50">
      <c r="D44" s="9" t="s">
        <v>23</v>
      </c>
      <c r="E44" s="9">
        <v>2</v>
      </c>
      <c r="F44" s="9">
        <f>SUMSQ(E40:G40)/10-F41</f>
        <v>4.3940000000119994E-4</v>
      </c>
      <c r="G44" s="9">
        <f>F44/E44</f>
        <v>2.1970000000059997E-4</v>
      </c>
      <c r="H44" s="9">
        <f>G44/G46</f>
        <v>0.67324563892551603</v>
      </c>
      <c r="I44" s="13" t="str">
        <f>IF(H44&gt;3.55,"s","ns")</f>
        <v>ns</v>
      </c>
      <c r="K44" s="9" t="s">
        <v>23</v>
      </c>
      <c r="L44" s="9">
        <v>2</v>
      </c>
      <c r="M44" s="9">
        <f>SUMSQ(L40:N40)/10-M41</f>
        <v>0.65408000000024913</v>
      </c>
      <c r="N44" s="9">
        <f>M44/L44</f>
        <v>0.32704000000012456</v>
      </c>
      <c r="O44" s="9">
        <f>N44/N46</f>
        <v>0.14991550139410573</v>
      </c>
      <c r="P44" s="13" t="str">
        <f>IF(O44&gt;3.55,"s","ns")</f>
        <v>ns</v>
      </c>
      <c r="Q44" s="9"/>
      <c r="R44" s="13"/>
      <c r="S44" s="9"/>
      <c r="T44" s="9" t="s">
        <v>23</v>
      </c>
      <c r="U44" s="9">
        <v>2</v>
      </c>
      <c r="V44" s="9">
        <f>SUMSQ(U40:W40)/10-V41</f>
        <v>7.1465384000002814</v>
      </c>
      <c r="W44" s="9">
        <f>V44/U44</f>
        <v>3.5732692000001407</v>
      </c>
      <c r="X44" s="9">
        <f>W44/W46</f>
        <v>1.5738969170437773</v>
      </c>
      <c r="Y44" s="13" t="str">
        <f>IF(X44&gt;3.55,"s","ns")</f>
        <v>ns</v>
      </c>
      <c r="AA44" s="9" t="s">
        <v>23</v>
      </c>
      <c r="AB44" s="9">
        <v>2</v>
      </c>
      <c r="AC44" s="9">
        <f>SUMSQ(AB40:AD40)/10-AC41</f>
        <v>3.7825400000001537</v>
      </c>
      <c r="AD44" s="9">
        <f>AC44/AB44</f>
        <v>1.8912700000000768</v>
      </c>
      <c r="AE44" s="9">
        <f>AD44/AD46</f>
        <v>0.50264338085808125</v>
      </c>
      <c r="AF44" s="13" t="str">
        <f>IF(AE44&gt;3.55,"s","ns")</f>
        <v>ns</v>
      </c>
      <c r="AI44" s="9" t="s">
        <v>23</v>
      </c>
      <c r="AJ44" s="9">
        <v>2</v>
      </c>
      <c r="AK44" s="9">
        <f>SUMSQ(AJ40:AL40)/10-AK41</f>
        <v>68.059315212376532</v>
      </c>
      <c r="AL44" s="9">
        <f>AK44/AJ44</f>
        <v>34.029657606188266</v>
      </c>
      <c r="AM44" s="9">
        <f>AL44/AL46</f>
        <v>1.5738969170430506</v>
      </c>
      <c r="AN44" s="13" t="str">
        <f>IF(AM44&gt;3.55,"s","ns")</f>
        <v>ns</v>
      </c>
      <c r="AS44" s="9" t="s">
        <v>23</v>
      </c>
      <c r="AT44" s="9">
        <v>2</v>
      </c>
      <c r="AU44" s="9">
        <f>SUMSQ(AT40:AV40)/10-AU41</f>
        <v>45.91943941777572</v>
      </c>
      <c r="AV44" s="9">
        <f>AU44/AT44</f>
        <v>22.95971970888786</v>
      </c>
      <c r="AW44" s="9">
        <f>AV44/AV46</f>
        <v>0.80717478327532588</v>
      </c>
      <c r="AX44" s="13" t="str">
        <f>IF(AW44&gt;3.55,"s","ns")</f>
        <v>ns</v>
      </c>
    </row>
    <row r="45" spans="4:50">
      <c r="D45" s="9" t="s">
        <v>24</v>
      </c>
      <c r="E45" s="9">
        <v>9</v>
      </c>
      <c r="F45" s="9">
        <f>SUMSQ(H30:H39)/3-F41</f>
        <v>0.6714634666666619</v>
      </c>
      <c r="G45" s="9">
        <f>F45/E45</f>
        <v>7.4607051851851319E-2</v>
      </c>
      <c r="H45" s="9">
        <f>G45/G46</f>
        <v>228.62481698776321</v>
      </c>
      <c r="I45" s="13" t="str">
        <f>IF(H45&gt;2.47,"s","ns")</f>
        <v>s</v>
      </c>
      <c r="K45" s="9" t="s">
        <v>24</v>
      </c>
      <c r="L45" s="9">
        <v>9</v>
      </c>
      <c r="M45" s="9">
        <f>SUMSQ(O30:O39)/3-M41</f>
        <v>628.7168700000002</v>
      </c>
      <c r="N45" s="9">
        <f>M45/L45</f>
        <v>69.857430000000022</v>
      </c>
      <c r="O45" s="9">
        <f>N45/N46</f>
        <v>32.022723962052524</v>
      </c>
      <c r="P45" s="13" t="str">
        <f>IF(O45&gt;2.47,"s","ns")</f>
        <v>s</v>
      </c>
      <c r="Q45" s="9"/>
      <c r="R45" s="13"/>
      <c r="S45" s="9"/>
      <c r="T45" s="9" t="s">
        <v>24</v>
      </c>
      <c r="U45" s="9">
        <v>9</v>
      </c>
      <c r="V45" s="9">
        <f>SUMSQ(X30:X39)/3-V41</f>
        <v>874.50160480000159</v>
      </c>
      <c r="W45" s="9">
        <f>V45/U45</f>
        <v>97.166844977777956</v>
      </c>
      <c r="X45" s="9">
        <f>W45/W46</f>
        <v>42.798510044916107</v>
      </c>
      <c r="Y45" s="13" t="str">
        <f>IF(X45&gt;2.47,"s","ns")</f>
        <v>s</v>
      </c>
      <c r="AA45" s="9" t="s">
        <v>24</v>
      </c>
      <c r="AB45" s="9">
        <v>9</v>
      </c>
      <c r="AC45" s="9">
        <f>SUMSQ(AE30:AE39)/3-AC41</f>
        <v>3341.1370800000004</v>
      </c>
      <c r="AD45" s="9">
        <f>AC45/AB45</f>
        <v>371.23745333333341</v>
      </c>
      <c r="AE45" s="9">
        <f>AD45/AD46</f>
        <v>98.663886512556786</v>
      </c>
      <c r="AF45" s="13" t="str">
        <f>IF(AE45&gt;2.47,"s","ns")</f>
        <v>s</v>
      </c>
      <c r="AI45" s="9" t="s">
        <v>24</v>
      </c>
      <c r="AJ45" s="9">
        <v>9</v>
      </c>
      <c r="AK45" s="9">
        <f>SUMSQ(AM30:AM39)/3-AK41</f>
        <v>8328.2250851458957</v>
      </c>
      <c r="AL45" s="9">
        <f>AK45/AJ45</f>
        <v>925.35834279398841</v>
      </c>
      <c r="AM45" s="9">
        <f>AL45/AL46</f>
        <v>42.798510044916704</v>
      </c>
      <c r="AN45" s="13" t="str">
        <f>IF(AM45&gt;2.47,"s","ns")</f>
        <v>s</v>
      </c>
      <c r="AS45" s="9" t="s">
        <v>24</v>
      </c>
      <c r="AT45" s="9">
        <v>9</v>
      </c>
      <c r="AU45" s="9">
        <f>SUMSQ(AW30:AW39)/3-AU41</f>
        <v>58813.642372820526</v>
      </c>
      <c r="AV45" s="9">
        <f>AU45/AT45</f>
        <v>6534.8491525356139</v>
      </c>
      <c r="AW45" s="9">
        <f>AV45/AV46</f>
        <v>229.73997571899733</v>
      </c>
      <c r="AX45" s="13" t="str">
        <f>IF(AW45&gt;2.47,"s","ns")</f>
        <v>s</v>
      </c>
    </row>
    <row r="46" spans="4:50">
      <c r="D46" s="9" t="s">
        <v>25</v>
      </c>
      <c r="E46" s="9">
        <v>18</v>
      </c>
      <c r="F46" s="9">
        <f>H41-F44-F45</f>
        <v>5.8739333333406307E-3</v>
      </c>
      <c r="G46" s="10">
        <f>F46/E46</f>
        <v>3.2632962963003505E-4</v>
      </c>
      <c r="H46" s="9"/>
      <c r="I46" s="9"/>
      <c r="K46" s="9" t="s">
        <v>25</v>
      </c>
      <c r="L46" s="9">
        <v>18</v>
      </c>
      <c r="M46" s="9">
        <f>O41-M44-M45</f>
        <v>39.266920000000027</v>
      </c>
      <c r="N46" s="10">
        <f>M46/L46</f>
        <v>2.1814955555555571</v>
      </c>
      <c r="O46" s="9"/>
      <c r="P46" s="9"/>
      <c r="Q46" s="9"/>
      <c r="R46" s="9"/>
      <c r="S46" s="9"/>
      <c r="T46" s="9" t="s">
        <v>25</v>
      </c>
      <c r="U46" s="9">
        <v>18</v>
      </c>
      <c r="V46" s="9">
        <f>X41-V44-V45</f>
        <v>40.865983600000618</v>
      </c>
      <c r="W46" s="10">
        <f>V46/U46</f>
        <v>2.2703324222222565</v>
      </c>
      <c r="X46" s="9"/>
      <c r="Y46" s="9"/>
      <c r="AA46" s="9" t="s">
        <v>25</v>
      </c>
      <c r="AB46" s="9">
        <v>18</v>
      </c>
      <c r="AC46" s="9">
        <f>AE41-AC44-AC45</f>
        <v>67.727659999989555</v>
      </c>
      <c r="AD46" s="10">
        <f>AC46/AB46</f>
        <v>3.7626477777771976</v>
      </c>
      <c r="AE46" s="9"/>
      <c r="AF46" s="9"/>
      <c r="AI46" s="9" t="s">
        <v>25</v>
      </c>
      <c r="AJ46" s="9">
        <v>18</v>
      </c>
      <c r="AK46" s="9">
        <f>AM41-AK44-AK45</f>
        <v>389.18294475230505</v>
      </c>
      <c r="AL46" s="10">
        <f>AK46/AJ46</f>
        <v>21.621274708461392</v>
      </c>
      <c r="AM46" s="9"/>
      <c r="AN46" s="9"/>
      <c r="AS46" s="9" t="s">
        <v>25</v>
      </c>
      <c r="AT46" s="9">
        <v>18</v>
      </c>
      <c r="AU46" s="9">
        <f>AW41-AU44-AU45</f>
        <v>512.00181586819235</v>
      </c>
      <c r="AV46" s="10">
        <f>AU46/AT46</f>
        <v>28.444545326010687</v>
      </c>
      <c r="AW46" s="9"/>
      <c r="AX46" s="9"/>
    </row>
    <row r="47" spans="4:50">
      <c r="D47" s="9"/>
      <c r="E47" s="9"/>
      <c r="F47" s="9"/>
      <c r="G47" s="9"/>
      <c r="H47" s="9"/>
      <c r="I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AA47" s="9"/>
      <c r="AB47" s="9"/>
      <c r="AC47" s="9"/>
      <c r="AD47" s="9"/>
      <c r="AE47" s="9"/>
      <c r="AF47" s="9"/>
      <c r="AI47" s="9"/>
      <c r="AJ47" s="9"/>
      <c r="AK47" s="9"/>
      <c r="AL47" s="9"/>
      <c r="AM47" s="9"/>
      <c r="AN47" s="9"/>
      <c r="AS47" s="9"/>
      <c r="AT47" s="9"/>
      <c r="AU47" s="9"/>
      <c r="AV47" s="9"/>
      <c r="AW47" s="9"/>
      <c r="AX47" s="9"/>
    </row>
    <row r="48" spans="4:50">
      <c r="D48" s="9"/>
      <c r="E48" s="9" t="s">
        <v>26</v>
      </c>
      <c r="F48" s="11">
        <f>(G46/3)^0.5</f>
        <v>1.0429599379171364E-2</v>
      </c>
      <c r="G48" s="9"/>
      <c r="H48" s="9"/>
      <c r="I48" s="9"/>
      <c r="K48" s="9"/>
      <c r="L48" s="9" t="s">
        <v>26</v>
      </c>
      <c r="M48" s="11">
        <f>(N46/3)^0.5</f>
        <v>0.85273981095360252</v>
      </c>
      <c r="N48" s="9"/>
      <c r="O48" s="9"/>
      <c r="P48" s="9"/>
      <c r="Q48" s="9"/>
      <c r="R48" s="9"/>
      <c r="S48" s="9"/>
      <c r="T48" s="9"/>
      <c r="U48" s="9" t="s">
        <v>26</v>
      </c>
      <c r="V48" s="11">
        <f>(W46/3)^0.5</f>
        <v>0.86992957995120812</v>
      </c>
      <c r="W48" s="9"/>
      <c r="X48" s="9"/>
      <c r="Y48" s="9"/>
      <c r="AA48" s="9"/>
      <c r="AB48" s="9" t="s">
        <v>26</v>
      </c>
      <c r="AC48" s="11">
        <f>(AD46/3)^0.5</f>
        <v>1.1199178210590868</v>
      </c>
      <c r="AD48" s="9"/>
      <c r="AE48" s="9"/>
      <c r="AF48" s="9"/>
      <c r="AI48" s="9"/>
      <c r="AJ48" s="9" t="s">
        <v>26</v>
      </c>
      <c r="AK48" s="11">
        <f>(AL46/3)^0.5</f>
        <v>2.6846026837294064</v>
      </c>
      <c r="AL48" s="9"/>
      <c r="AM48" s="9"/>
      <c r="AN48" s="9"/>
      <c r="AS48" s="9"/>
      <c r="AT48" s="9" t="s">
        <v>26</v>
      </c>
      <c r="AU48" s="11">
        <f>(AV46/3)^0.5</f>
        <v>3.0792068960481087</v>
      </c>
      <c r="AV48" s="9"/>
      <c r="AW48" s="9"/>
      <c r="AX48" s="9"/>
    </row>
    <row r="49" spans="1:55">
      <c r="D49" s="9"/>
      <c r="E49" s="9" t="s">
        <v>27</v>
      </c>
      <c r="F49" s="11">
        <f>F48*1.414*2.101</f>
        <v>3.0984399850033595E-2</v>
      </c>
      <c r="G49" s="9"/>
      <c r="H49" s="9"/>
      <c r="I49" s="9"/>
      <c r="K49" s="9"/>
      <c r="L49" s="9" t="s">
        <v>27</v>
      </c>
      <c r="M49" s="11">
        <f>M48*1.414*2.101</f>
        <v>2.5333313687383159</v>
      </c>
      <c r="N49" s="9"/>
      <c r="O49" s="9"/>
      <c r="P49" s="9"/>
      <c r="Q49" s="9"/>
      <c r="R49" s="9"/>
      <c r="S49" s="9"/>
      <c r="T49" s="9"/>
      <c r="U49" s="9" t="s">
        <v>27</v>
      </c>
      <c r="V49" s="11">
        <f>V48*1.414*2.101</f>
        <v>2.5843989751331686</v>
      </c>
      <c r="W49" s="9"/>
      <c r="X49" s="9"/>
      <c r="Y49" s="9"/>
      <c r="AA49" s="9"/>
      <c r="AB49" s="9" t="s">
        <v>27</v>
      </c>
      <c r="AC49" s="11">
        <f>AC48*1.414*2.101</f>
        <v>3.3270675416518296</v>
      </c>
      <c r="AD49" s="9"/>
      <c r="AE49" s="9"/>
      <c r="AF49" s="9"/>
      <c r="AI49" s="9"/>
      <c r="AJ49" s="9" t="s">
        <v>27</v>
      </c>
      <c r="AK49" s="11">
        <f>AK48*1.414*2.101</f>
        <v>7.975455237260892</v>
      </c>
      <c r="AL49" s="9"/>
      <c r="AM49" s="9"/>
      <c r="AN49" s="9"/>
      <c r="AS49" s="9"/>
      <c r="AT49" s="9" t="s">
        <v>27</v>
      </c>
      <c r="AU49" s="11">
        <f>AU48*1.414*2.101</f>
        <v>9.1477509556762655</v>
      </c>
      <c r="AV49" s="9"/>
      <c r="AW49" s="9"/>
      <c r="AX49" s="9"/>
    </row>
    <row r="50" spans="1:55">
      <c r="D50" s="9"/>
      <c r="E50" s="9" t="s">
        <v>28</v>
      </c>
      <c r="F50" s="11">
        <f>F48*1.414*2.878</f>
        <v>4.2443171236742828E-2</v>
      </c>
      <c r="G50" s="9"/>
      <c r="H50" s="9"/>
      <c r="I50" s="9"/>
      <c r="K50" s="9"/>
      <c r="L50" s="9" t="s">
        <v>28</v>
      </c>
      <c r="M50" s="11">
        <f>M48*1.414*2.878</f>
        <v>3.4702178387571978</v>
      </c>
      <c r="N50" s="9"/>
      <c r="O50" s="9"/>
      <c r="P50" s="9"/>
      <c r="Q50" s="9"/>
      <c r="R50" s="9"/>
      <c r="S50" s="9"/>
      <c r="T50" s="9"/>
      <c r="U50" s="9" t="s">
        <v>28</v>
      </c>
      <c r="V50" s="11">
        <f>V48*1.414*2.878</f>
        <v>3.5401714661748023</v>
      </c>
      <c r="W50" s="9"/>
      <c r="X50" s="9"/>
      <c r="Y50" s="9"/>
      <c r="AA50" s="9"/>
      <c r="AB50" s="9" t="s">
        <v>28</v>
      </c>
      <c r="AC50" s="11">
        <f>AC48*1.414*2.878</f>
        <v>4.5574966134573849</v>
      </c>
      <c r="AD50" s="9"/>
      <c r="AE50" s="9"/>
      <c r="AF50" s="9"/>
      <c r="AI50" s="9"/>
      <c r="AJ50" s="9" t="s">
        <v>28</v>
      </c>
      <c r="AK50" s="11">
        <f>AK48*1.414*2.878</f>
        <v>10.924969144615348</v>
      </c>
      <c r="AL50" s="9"/>
      <c r="AM50" s="9"/>
      <c r="AN50" s="9"/>
      <c r="AS50" s="9"/>
      <c r="AT50" s="9" t="s">
        <v>28</v>
      </c>
      <c r="AU50" s="11">
        <f>AU48*1.414*2.878</f>
        <v>12.530807829812609</v>
      </c>
      <c r="AV50" s="9"/>
      <c r="AW50" s="9"/>
      <c r="AX50" s="9"/>
    </row>
    <row r="51" spans="1:55">
      <c r="D51" s="9"/>
      <c r="E51" s="9" t="s">
        <v>29</v>
      </c>
      <c r="F51" s="14">
        <f>G46^0.5/I40*100</f>
        <v>2.1864676866755772</v>
      </c>
      <c r="G51" s="9"/>
      <c r="H51" s="9"/>
      <c r="I51" s="9"/>
      <c r="K51" s="9"/>
      <c r="L51" s="9" t="s">
        <v>29</v>
      </c>
      <c r="M51" s="14">
        <f>N46^0.5/P40*100</f>
        <v>7.4939808118540716</v>
      </c>
      <c r="N51" s="9"/>
      <c r="O51" s="9"/>
      <c r="P51" s="9"/>
      <c r="Q51" s="9"/>
      <c r="R51" s="9"/>
      <c r="S51" s="9"/>
      <c r="T51" s="9"/>
      <c r="U51" s="9" t="s">
        <v>29</v>
      </c>
      <c r="V51" s="14">
        <f>W46^0.5/Y40*100</f>
        <v>8.8216896258974984</v>
      </c>
      <c r="W51" s="9"/>
      <c r="X51" s="9"/>
      <c r="Y51" s="9"/>
      <c r="AA51" s="9"/>
      <c r="AB51" s="9" t="s">
        <v>29</v>
      </c>
      <c r="AC51" s="14">
        <f>AD46^0.5/AF40*100</f>
        <v>3.6771204245832747</v>
      </c>
      <c r="AD51" s="9"/>
      <c r="AE51" s="9"/>
      <c r="AF51" s="9"/>
      <c r="AI51" s="9"/>
      <c r="AJ51" s="9" t="s">
        <v>29</v>
      </c>
      <c r="AK51" s="14">
        <f>AL46^0.5/AN40*100</f>
        <v>8.8216896258974238</v>
      </c>
      <c r="AL51" s="9"/>
      <c r="AM51" s="9"/>
      <c r="AN51" s="9"/>
      <c r="AS51" s="9"/>
      <c r="AT51" s="9" t="s">
        <v>29</v>
      </c>
      <c r="AU51" s="14">
        <f>AV46^0.5/AX40*100</f>
        <v>3.9378329742540199</v>
      </c>
      <c r="AV51" s="9"/>
      <c r="AW51" s="9"/>
      <c r="AX51" s="9"/>
    </row>
    <row r="53" spans="1:55">
      <c r="C53" t="s">
        <v>49</v>
      </c>
      <c r="J53" t="s">
        <v>51</v>
      </c>
      <c r="S53" t="s">
        <v>53</v>
      </c>
      <c r="AD53" t="s">
        <v>58</v>
      </c>
      <c r="AG53" t="s">
        <v>60</v>
      </c>
      <c r="AL53" t="s">
        <v>61</v>
      </c>
    </row>
    <row r="55" spans="1:55">
      <c r="A55" s="9" t="s">
        <v>46</v>
      </c>
      <c r="B55" s="9" t="s">
        <v>0</v>
      </c>
      <c r="C55" s="9" t="s">
        <v>1</v>
      </c>
      <c r="D55" s="9" t="s">
        <v>2</v>
      </c>
      <c r="E55" s="9" t="s">
        <v>3</v>
      </c>
      <c r="F55" s="9" t="s">
        <v>4</v>
      </c>
      <c r="I55" s="9" t="s">
        <v>46</v>
      </c>
      <c r="J55" s="9" t="s">
        <v>0</v>
      </c>
      <c r="K55" s="9" t="s">
        <v>1</v>
      </c>
      <c r="L55" s="9" t="s">
        <v>2</v>
      </c>
      <c r="M55" s="9" t="s">
        <v>3</v>
      </c>
      <c r="N55" s="9" t="s">
        <v>4</v>
      </c>
      <c r="Q55" s="9" t="s">
        <v>46</v>
      </c>
      <c r="R55" s="9" t="s">
        <v>0</v>
      </c>
      <c r="S55" s="9" t="s">
        <v>1</v>
      </c>
      <c r="T55" s="9" t="s">
        <v>2</v>
      </c>
      <c r="U55" s="9" t="s">
        <v>3</v>
      </c>
      <c r="V55" s="9" t="s">
        <v>4</v>
      </c>
      <c r="Y55" s="9" t="s">
        <v>46</v>
      </c>
      <c r="Z55" s="9"/>
      <c r="AA55" s="9"/>
      <c r="AB55" s="9"/>
      <c r="AC55" s="9" t="s">
        <v>46</v>
      </c>
      <c r="AD55" s="9" t="s">
        <v>0</v>
      </c>
      <c r="AE55" s="9" t="s">
        <v>1</v>
      </c>
      <c r="AF55" s="9" t="s">
        <v>2</v>
      </c>
      <c r="AG55" s="9" t="s">
        <v>3</v>
      </c>
      <c r="AH55" s="9" t="s">
        <v>4</v>
      </c>
      <c r="AI55" s="9"/>
      <c r="AJ55" s="9"/>
      <c r="AK55" s="9" t="s">
        <v>46</v>
      </c>
      <c r="AL55" s="9" t="s">
        <v>0</v>
      </c>
      <c r="AM55" s="9" t="s">
        <v>1</v>
      </c>
      <c r="AN55" s="9" t="s">
        <v>2</v>
      </c>
      <c r="AO55" s="9" t="s">
        <v>3</v>
      </c>
      <c r="AP55" s="9" t="s">
        <v>4</v>
      </c>
      <c r="AQ55" s="9"/>
      <c r="AR55" s="9"/>
      <c r="AS55" s="9"/>
      <c r="AT55" s="9" t="s">
        <v>46</v>
      </c>
      <c r="AU55" s="9"/>
      <c r="AV55" s="9"/>
      <c r="AW55" s="9"/>
      <c r="AX55" s="9"/>
      <c r="AY55" s="9"/>
    </row>
    <row r="56" spans="1:55">
      <c r="A56" s="9" t="s">
        <v>5</v>
      </c>
      <c r="B56">
        <v>0.78400000000000003</v>
      </c>
      <c r="C56">
        <v>0.80800000000000005</v>
      </c>
      <c r="D56">
        <v>0.78100000000000003</v>
      </c>
      <c r="E56" s="10">
        <f>SUM(B56:D56)</f>
        <v>2.3730000000000002</v>
      </c>
      <c r="F56" s="11">
        <f>E56/3</f>
        <v>0.79100000000000004</v>
      </c>
      <c r="I56" s="9" t="s">
        <v>5</v>
      </c>
      <c r="J56" s="9">
        <v>33.1</v>
      </c>
      <c r="K56" s="9">
        <v>30.5</v>
      </c>
      <c r="L56" s="9">
        <v>32.61</v>
      </c>
      <c r="M56" s="10">
        <f>SUM(J56:L56)</f>
        <v>96.210000000000008</v>
      </c>
      <c r="N56" s="11">
        <f>M56/3</f>
        <v>32.07</v>
      </c>
      <c r="O56" s="21"/>
      <c r="Q56" s="9" t="s">
        <v>5</v>
      </c>
      <c r="R56" s="9">
        <v>25.95</v>
      </c>
      <c r="S56" s="22">
        <f>K56*C56</f>
        <v>24.644000000000002</v>
      </c>
      <c r="T56" s="22">
        <f>L56*D56</f>
        <v>25.468410000000002</v>
      </c>
      <c r="U56" s="20">
        <f>SUM(R56:T56)</f>
        <v>76.06241</v>
      </c>
      <c r="V56" s="25">
        <f>U56/3</f>
        <v>25.354136666666665</v>
      </c>
      <c r="W56" s="9">
        <v>13.084</v>
      </c>
      <c r="X56" s="9">
        <v>16.422999999999998</v>
      </c>
      <c r="Y56" s="9">
        <v>16.033000000000001</v>
      </c>
      <c r="Z56" s="9"/>
      <c r="AA56" s="9"/>
      <c r="AB56" s="9"/>
      <c r="AC56" s="9" t="s">
        <v>5</v>
      </c>
      <c r="AD56" s="9">
        <f>W56+R56</f>
        <v>39.033999999999999</v>
      </c>
      <c r="AE56" s="22">
        <f>X56+S56</f>
        <v>41.067</v>
      </c>
      <c r="AF56" s="22">
        <f>Y56+T56</f>
        <v>41.501410000000007</v>
      </c>
      <c r="AG56" s="10">
        <f>SUM(AD56:AF56)</f>
        <v>121.60241000000001</v>
      </c>
      <c r="AH56" s="11">
        <f>AG56/3</f>
        <v>40.534136666666669</v>
      </c>
      <c r="AI56" s="9">
        <v>3.0859999999999999</v>
      </c>
      <c r="AJ56" s="9"/>
      <c r="AK56" s="9" t="s">
        <v>5</v>
      </c>
      <c r="AL56" s="22">
        <f>AI56*R56</f>
        <v>80.081699999999998</v>
      </c>
      <c r="AM56" s="22">
        <f>AI56*S56</f>
        <v>76.051383999999999</v>
      </c>
      <c r="AN56" s="22">
        <f>AI56*T56</f>
        <v>78.595513260000004</v>
      </c>
      <c r="AO56" s="20">
        <f>SUM(AL56:AN56)</f>
        <v>234.72859726000002</v>
      </c>
      <c r="AP56" s="25">
        <f>AO56/3</f>
        <v>78.242865753333334</v>
      </c>
      <c r="AQ56" s="9"/>
      <c r="AR56" s="9"/>
      <c r="AS56" s="10"/>
      <c r="AT56" s="9"/>
      <c r="AU56" s="9"/>
      <c r="AV56" s="9"/>
      <c r="AW56" s="9"/>
      <c r="AX56" s="10"/>
      <c r="AY56" s="11"/>
      <c r="BA56" s="22"/>
      <c r="BB56" s="22"/>
      <c r="BC56" s="22"/>
    </row>
    <row r="57" spans="1:55">
      <c r="A57" s="9" t="s">
        <v>6</v>
      </c>
      <c r="B57">
        <v>0.748</v>
      </c>
      <c r="C57">
        <v>0.81200000000000006</v>
      </c>
      <c r="D57">
        <v>0.79800000000000004</v>
      </c>
      <c r="E57" s="10">
        <f t="shared" ref="E57:E66" si="30">SUM(B57:D57)</f>
        <v>2.3580000000000001</v>
      </c>
      <c r="F57" s="11">
        <f t="shared" ref="F57:F65" si="31">E57/3</f>
        <v>0.78600000000000003</v>
      </c>
      <c r="I57" s="9" t="s">
        <v>6</v>
      </c>
      <c r="J57" s="9">
        <v>32.200000000000003</v>
      </c>
      <c r="K57" s="9">
        <v>33</v>
      </c>
      <c r="L57" s="9">
        <v>34.1</v>
      </c>
      <c r="M57" s="10">
        <f t="shared" ref="M57:M66" si="32">SUM(J57:L57)</f>
        <v>99.300000000000011</v>
      </c>
      <c r="N57" s="11">
        <f t="shared" ref="N57:N65" si="33">M57/3</f>
        <v>33.1</v>
      </c>
      <c r="O57" s="21"/>
      <c r="Q57" s="9" t="s">
        <v>6</v>
      </c>
      <c r="R57" s="9">
        <v>24.085999999999999</v>
      </c>
      <c r="S57" s="22">
        <f t="shared" ref="S57:S64" si="34">K57*C57</f>
        <v>26.796000000000003</v>
      </c>
      <c r="T57" s="22">
        <f t="shared" ref="T57:T65" si="35">L57*D57</f>
        <v>27.211800000000004</v>
      </c>
      <c r="U57" s="20">
        <f t="shared" ref="U57:U66" si="36">SUM(R57:T57)</f>
        <v>78.093800000000016</v>
      </c>
      <c r="V57" s="25">
        <f t="shared" ref="V57:V65" si="37">U57/3</f>
        <v>26.031266666666671</v>
      </c>
      <c r="W57" s="9">
        <v>18.242000000000001</v>
      </c>
      <c r="X57" s="9">
        <v>17.093</v>
      </c>
      <c r="Y57" s="9">
        <v>17.114000000000001</v>
      </c>
      <c r="Z57" s="9"/>
      <c r="AA57" s="9"/>
      <c r="AB57" s="9"/>
      <c r="AC57" s="9" t="s">
        <v>6</v>
      </c>
      <c r="AD57" s="9">
        <f t="shared" ref="AD57:AD65" si="38">W57+R57</f>
        <v>42.328000000000003</v>
      </c>
      <c r="AE57" s="22">
        <f t="shared" ref="AE57:AE65" si="39">X57+S57</f>
        <v>43.889000000000003</v>
      </c>
      <c r="AF57" s="22">
        <f t="shared" ref="AF57:AF65" si="40">Y57+T57</f>
        <v>44.325800000000001</v>
      </c>
      <c r="AG57" s="10">
        <f t="shared" ref="AG57:AG66" si="41">SUM(AD57:AF57)</f>
        <v>130.5428</v>
      </c>
      <c r="AH57" s="11">
        <f t="shared" ref="AH57:AH65" si="42">AG57/3</f>
        <v>43.514266666666664</v>
      </c>
      <c r="AI57" s="9">
        <v>3.0859999999999999</v>
      </c>
      <c r="AJ57" s="9"/>
      <c r="AK57" s="9" t="s">
        <v>6</v>
      </c>
      <c r="AL57" s="22">
        <f t="shared" ref="AL57:AL65" si="43">AI57*R57</f>
        <v>74.329395999999988</v>
      </c>
      <c r="AM57" s="22">
        <f t="shared" ref="AM57:AM65" si="44">AI57*S57</f>
        <v>82.692456000000007</v>
      </c>
      <c r="AN57" s="22">
        <f t="shared" ref="AN57:AN65" si="45">AI57*T57</f>
        <v>83.975614800000002</v>
      </c>
      <c r="AO57" s="20">
        <f t="shared" ref="AO57:AO66" si="46">SUM(AL57:AN57)</f>
        <v>240.99746679999998</v>
      </c>
      <c r="AP57" s="25">
        <f t="shared" ref="AP57:AP65" si="47">AO57/3</f>
        <v>80.332488933333323</v>
      </c>
      <c r="AQ57" s="9"/>
      <c r="AR57" s="9"/>
      <c r="AS57" s="10"/>
      <c r="AT57" s="9"/>
      <c r="AU57" s="9"/>
      <c r="AV57" s="9"/>
      <c r="AW57" s="9"/>
      <c r="AX57" s="10"/>
      <c r="AY57" s="11"/>
      <c r="BA57" s="22"/>
      <c r="BB57" s="22"/>
      <c r="BC57" s="22"/>
    </row>
    <row r="58" spans="1:55">
      <c r="A58" s="9" t="s">
        <v>7</v>
      </c>
      <c r="B58">
        <v>0.81100000000000005</v>
      </c>
      <c r="C58">
        <v>0.82499999999999996</v>
      </c>
      <c r="D58">
        <v>0.81499999999999995</v>
      </c>
      <c r="E58" s="10">
        <f t="shared" si="30"/>
        <v>2.4510000000000001</v>
      </c>
      <c r="F58" s="11">
        <f t="shared" si="31"/>
        <v>0.81700000000000006</v>
      </c>
      <c r="I58" s="9" t="s">
        <v>7</v>
      </c>
      <c r="J58" s="9">
        <v>35.6</v>
      </c>
      <c r="K58" s="9">
        <v>34</v>
      </c>
      <c r="L58" s="9">
        <v>35.19</v>
      </c>
      <c r="M58" s="10">
        <f t="shared" si="32"/>
        <v>104.78999999999999</v>
      </c>
      <c r="N58" s="11">
        <f t="shared" si="33"/>
        <v>34.93</v>
      </c>
      <c r="O58" s="21"/>
      <c r="Q58" s="9" t="s">
        <v>7</v>
      </c>
      <c r="R58" s="9">
        <v>28.872</v>
      </c>
      <c r="S58" s="22">
        <f t="shared" si="34"/>
        <v>28.049999999999997</v>
      </c>
      <c r="T58" s="22">
        <f t="shared" si="35"/>
        <v>28.679849999999995</v>
      </c>
      <c r="U58" s="20">
        <f t="shared" si="36"/>
        <v>85.601849999999985</v>
      </c>
      <c r="V58" s="25">
        <f t="shared" si="37"/>
        <v>28.533949999999994</v>
      </c>
      <c r="W58" s="9">
        <v>16.457999999999998</v>
      </c>
      <c r="X58" s="9">
        <v>13.478</v>
      </c>
      <c r="Y58" s="9">
        <v>13.196999999999999</v>
      </c>
      <c r="Z58" s="9"/>
      <c r="AA58" s="9"/>
      <c r="AB58" s="9"/>
      <c r="AC58" s="9" t="s">
        <v>7</v>
      </c>
      <c r="AD58" s="9">
        <f t="shared" si="38"/>
        <v>45.33</v>
      </c>
      <c r="AE58" s="22">
        <f t="shared" si="39"/>
        <v>41.527999999999999</v>
      </c>
      <c r="AF58" s="22">
        <f t="shared" si="40"/>
        <v>41.87684999999999</v>
      </c>
      <c r="AG58" s="10">
        <f t="shared" si="41"/>
        <v>128.73484999999999</v>
      </c>
      <c r="AH58" s="11">
        <f t="shared" si="42"/>
        <v>42.911616666666667</v>
      </c>
      <c r="AI58" s="9">
        <v>3.0859999999999999</v>
      </c>
      <c r="AJ58" s="9"/>
      <c r="AK58" s="9" t="s">
        <v>7</v>
      </c>
      <c r="AL58" s="22">
        <f t="shared" si="43"/>
        <v>89.098991999999996</v>
      </c>
      <c r="AM58" s="22">
        <f t="shared" si="44"/>
        <v>86.562299999999993</v>
      </c>
      <c r="AN58" s="22">
        <f t="shared" si="45"/>
        <v>88.50601709999998</v>
      </c>
      <c r="AO58" s="20">
        <f t="shared" si="46"/>
        <v>264.16730910000001</v>
      </c>
      <c r="AP58" s="25">
        <f t="shared" si="47"/>
        <v>88.055769699999999</v>
      </c>
      <c r="AQ58" s="9"/>
      <c r="AR58" s="9"/>
      <c r="AS58" s="10"/>
      <c r="AT58" s="9"/>
      <c r="AU58" s="9"/>
      <c r="AV58" s="9"/>
      <c r="AW58" s="9"/>
      <c r="AX58" s="10"/>
      <c r="AY58" s="11"/>
      <c r="BA58" s="22"/>
      <c r="BB58" s="22"/>
      <c r="BC58" s="22"/>
    </row>
    <row r="59" spans="1:55">
      <c r="A59" s="9" t="s">
        <v>8</v>
      </c>
      <c r="B59">
        <v>0.79800000000000004</v>
      </c>
      <c r="C59">
        <v>0.82</v>
      </c>
      <c r="D59">
        <v>0.80800000000000005</v>
      </c>
      <c r="E59" s="10">
        <f t="shared" si="30"/>
        <v>2.4260000000000002</v>
      </c>
      <c r="F59" s="11">
        <f t="shared" si="31"/>
        <v>0.80866666666666676</v>
      </c>
      <c r="I59" s="9" t="s">
        <v>8</v>
      </c>
      <c r="J59" s="9">
        <v>30.7</v>
      </c>
      <c r="K59" s="9">
        <v>30.8</v>
      </c>
      <c r="L59" s="9">
        <v>33</v>
      </c>
      <c r="M59" s="10">
        <f t="shared" si="32"/>
        <v>94.5</v>
      </c>
      <c r="N59" s="11">
        <f t="shared" si="33"/>
        <v>31.5</v>
      </c>
      <c r="O59" s="21"/>
      <c r="Q59" s="9" t="s">
        <v>8</v>
      </c>
      <c r="R59" s="9">
        <v>24.498999999999999</v>
      </c>
      <c r="S59" s="22">
        <f t="shared" si="34"/>
        <v>25.256</v>
      </c>
      <c r="T59" s="22">
        <f t="shared" si="35"/>
        <v>26.664000000000001</v>
      </c>
      <c r="U59" s="20">
        <f t="shared" si="36"/>
        <v>76.418999999999997</v>
      </c>
      <c r="V59" s="25">
        <f t="shared" si="37"/>
        <v>25.472999999999999</v>
      </c>
      <c r="W59" s="9">
        <v>18.231999999999999</v>
      </c>
      <c r="X59" s="9">
        <v>21.687999999999999</v>
      </c>
      <c r="Y59" s="9">
        <v>19.779</v>
      </c>
      <c r="Z59" s="9"/>
      <c r="AA59" s="9"/>
      <c r="AB59" s="9"/>
      <c r="AC59" s="9" t="s">
        <v>8</v>
      </c>
      <c r="AD59" s="9">
        <f t="shared" si="38"/>
        <v>42.730999999999995</v>
      </c>
      <c r="AE59" s="22">
        <f t="shared" si="39"/>
        <v>46.944000000000003</v>
      </c>
      <c r="AF59" s="22">
        <f t="shared" si="40"/>
        <v>46.442999999999998</v>
      </c>
      <c r="AG59" s="10">
        <f t="shared" si="41"/>
        <v>136.11799999999999</v>
      </c>
      <c r="AH59" s="11">
        <f t="shared" si="42"/>
        <v>45.372666666666667</v>
      </c>
      <c r="AI59" s="9">
        <v>3.0859999999999999</v>
      </c>
      <c r="AJ59" s="9"/>
      <c r="AK59" s="9" t="s">
        <v>8</v>
      </c>
      <c r="AL59" s="22">
        <f t="shared" si="43"/>
        <v>75.603913999999989</v>
      </c>
      <c r="AM59" s="22">
        <f t="shared" si="44"/>
        <v>77.940016</v>
      </c>
      <c r="AN59" s="22">
        <f t="shared" si="45"/>
        <v>82.285104000000004</v>
      </c>
      <c r="AO59" s="20">
        <f t="shared" si="46"/>
        <v>235.82903399999998</v>
      </c>
      <c r="AP59" s="25">
        <f t="shared" si="47"/>
        <v>78.609677999999988</v>
      </c>
      <c r="AQ59" s="9"/>
      <c r="AR59" s="9"/>
      <c r="AS59" s="10"/>
      <c r="AT59" s="9"/>
      <c r="AU59" s="9"/>
      <c r="AV59" s="9"/>
      <c r="AW59" s="9"/>
      <c r="AX59" s="10"/>
      <c r="AY59" s="11"/>
      <c r="BA59" s="22"/>
      <c r="BB59" s="22"/>
      <c r="BC59" s="22"/>
    </row>
    <row r="60" spans="1:55">
      <c r="A60" s="9" t="s">
        <v>9</v>
      </c>
      <c r="B60">
        <v>0.82499999999999996</v>
      </c>
      <c r="C60">
        <v>0.88400000000000001</v>
      </c>
      <c r="D60">
        <v>0.84499999999999997</v>
      </c>
      <c r="E60" s="10">
        <f t="shared" si="30"/>
        <v>2.5540000000000003</v>
      </c>
      <c r="F60" s="11">
        <f t="shared" si="31"/>
        <v>0.85133333333333339</v>
      </c>
      <c r="I60" s="9" t="s">
        <v>9</v>
      </c>
      <c r="J60" s="9">
        <v>38.5</v>
      </c>
      <c r="K60" s="9">
        <v>36.200000000000003</v>
      </c>
      <c r="L60" s="9">
        <v>36.6</v>
      </c>
      <c r="M60" s="10">
        <f t="shared" si="32"/>
        <v>111.30000000000001</v>
      </c>
      <c r="N60" s="11">
        <f t="shared" si="33"/>
        <v>37.1</v>
      </c>
      <c r="O60" s="21"/>
      <c r="Q60" s="9" t="s">
        <v>9</v>
      </c>
      <c r="R60" s="9">
        <v>31.763000000000002</v>
      </c>
      <c r="S60" s="22">
        <f t="shared" si="34"/>
        <v>32.000800000000005</v>
      </c>
      <c r="T60" s="22">
        <f t="shared" si="35"/>
        <v>30.927</v>
      </c>
      <c r="U60" s="20">
        <f t="shared" si="36"/>
        <v>94.690799999999996</v>
      </c>
      <c r="V60" s="25">
        <f t="shared" si="37"/>
        <v>31.563599999999997</v>
      </c>
      <c r="W60" s="9">
        <v>19.114999999999998</v>
      </c>
      <c r="X60" s="9">
        <v>20.215</v>
      </c>
      <c r="Y60" s="9">
        <v>20.186</v>
      </c>
      <c r="Z60" s="9"/>
      <c r="AA60" s="9"/>
      <c r="AB60" s="9"/>
      <c r="AC60" s="9" t="s">
        <v>9</v>
      </c>
      <c r="AD60" s="9">
        <f t="shared" si="38"/>
        <v>50.878</v>
      </c>
      <c r="AE60" s="22">
        <f t="shared" si="39"/>
        <v>52.215800000000002</v>
      </c>
      <c r="AF60" s="22">
        <f t="shared" si="40"/>
        <v>51.113</v>
      </c>
      <c r="AG60" s="10">
        <f t="shared" si="41"/>
        <v>154.20679999999999</v>
      </c>
      <c r="AH60" s="11">
        <f t="shared" si="42"/>
        <v>51.402266666666662</v>
      </c>
      <c r="AI60" s="9">
        <v>3.0859999999999999</v>
      </c>
      <c r="AJ60" s="9"/>
      <c r="AK60" s="9" t="s">
        <v>9</v>
      </c>
      <c r="AL60" s="22">
        <f t="shared" si="43"/>
        <v>98.020617999999999</v>
      </c>
      <c r="AM60" s="22">
        <f t="shared" si="44"/>
        <v>98.754468800000012</v>
      </c>
      <c r="AN60" s="22">
        <f t="shared" si="45"/>
        <v>95.440721999999994</v>
      </c>
      <c r="AO60" s="20">
        <f t="shared" si="46"/>
        <v>292.21580879999999</v>
      </c>
      <c r="AP60" s="25">
        <f t="shared" si="47"/>
        <v>97.405269599999997</v>
      </c>
      <c r="AQ60" s="9"/>
      <c r="AR60" s="9"/>
      <c r="AS60" s="10"/>
      <c r="AT60" s="9"/>
      <c r="AU60" s="9"/>
      <c r="AV60" s="9"/>
      <c r="AW60" s="9"/>
      <c r="AX60" s="10"/>
      <c r="AY60" s="11"/>
      <c r="BA60" s="22"/>
      <c r="BB60" s="22"/>
      <c r="BC60" s="22"/>
    </row>
    <row r="61" spans="1:55">
      <c r="A61" s="9" t="s">
        <v>10</v>
      </c>
      <c r="B61">
        <v>0.81399999999999995</v>
      </c>
      <c r="C61">
        <v>0.81799999999999995</v>
      </c>
      <c r="D61">
        <v>0.89800000000000002</v>
      </c>
      <c r="E61" s="10">
        <f t="shared" si="30"/>
        <v>2.5299999999999998</v>
      </c>
      <c r="F61" s="11">
        <f t="shared" si="31"/>
        <v>0.84333333333333327</v>
      </c>
      <c r="I61" s="9" t="s">
        <v>10</v>
      </c>
      <c r="J61" s="9">
        <v>38.520000000000003</v>
      </c>
      <c r="K61" s="9">
        <v>37</v>
      </c>
      <c r="L61" s="9">
        <v>38.24</v>
      </c>
      <c r="M61" s="10">
        <f t="shared" si="32"/>
        <v>113.76000000000002</v>
      </c>
      <c r="N61" s="11">
        <f t="shared" si="33"/>
        <v>37.920000000000009</v>
      </c>
      <c r="O61" s="21"/>
      <c r="Q61" s="9" t="s">
        <v>10</v>
      </c>
      <c r="R61" s="9">
        <v>31.355</v>
      </c>
      <c r="S61" s="22">
        <f t="shared" si="34"/>
        <v>30.265999999999998</v>
      </c>
      <c r="T61" s="22">
        <f t="shared" si="35"/>
        <v>34.33952</v>
      </c>
      <c r="U61" s="20">
        <f t="shared" si="36"/>
        <v>95.960520000000002</v>
      </c>
      <c r="V61" s="25">
        <f t="shared" si="37"/>
        <v>31.986840000000001</v>
      </c>
      <c r="W61" s="9">
        <v>23.062999999999999</v>
      </c>
      <c r="X61" s="9">
        <v>21.349</v>
      </c>
      <c r="Y61" s="9">
        <v>20.806999999999999</v>
      </c>
      <c r="Z61" s="9"/>
      <c r="AA61" s="9"/>
      <c r="AB61" s="9"/>
      <c r="AC61" s="9" t="s">
        <v>10</v>
      </c>
      <c r="AD61" s="9">
        <f t="shared" si="38"/>
        <v>54.417999999999999</v>
      </c>
      <c r="AE61" s="22">
        <f t="shared" si="39"/>
        <v>51.614999999999995</v>
      </c>
      <c r="AF61" s="22">
        <f t="shared" si="40"/>
        <v>55.146519999999995</v>
      </c>
      <c r="AG61" s="10">
        <f t="shared" si="41"/>
        <v>161.17951999999997</v>
      </c>
      <c r="AH61" s="11">
        <f t="shared" si="42"/>
        <v>53.726506666666658</v>
      </c>
      <c r="AI61" s="9">
        <v>3.0859999999999999</v>
      </c>
      <c r="AJ61" s="9"/>
      <c r="AK61" s="9" t="s">
        <v>10</v>
      </c>
      <c r="AL61" s="22">
        <f t="shared" si="43"/>
        <v>96.761529999999993</v>
      </c>
      <c r="AM61" s="22">
        <f t="shared" si="44"/>
        <v>93.400875999999997</v>
      </c>
      <c r="AN61" s="22">
        <f t="shared" si="45"/>
        <v>105.97175872</v>
      </c>
      <c r="AO61" s="20">
        <f t="shared" si="46"/>
        <v>296.13416471999994</v>
      </c>
      <c r="AP61" s="25">
        <f t="shared" si="47"/>
        <v>98.711388239999977</v>
      </c>
      <c r="AQ61" s="9"/>
      <c r="AR61" s="9"/>
      <c r="AS61" s="10"/>
      <c r="AT61" s="9"/>
      <c r="AU61" s="9"/>
      <c r="AV61" s="9"/>
      <c r="AW61" s="9"/>
      <c r="AX61" s="10"/>
      <c r="AY61" s="11"/>
      <c r="BA61" s="22"/>
      <c r="BB61" s="22"/>
      <c r="BC61" s="22"/>
    </row>
    <row r="62" spans="1:55">
      <c r="A62" s="9" t="s">
        <v>11</v>
      </c>
      <c r="B62">
        <v>0.998</v>
      </c>
      <c r="C62">
        <v>0.95799999999999996</v>
      </c>
      <c r="D62">
        <v>0.97199999999999998</v>
      </c>
      <c r="E62" s="10">
        <f t="shared" si="30"/>
        <v>2.9279999999999999</v>
      </c>
      <c r="F62" s="11">
        <f t="shared" si="31"/>
        <v>0.97599999999999998</v>
      </c>
      <c r="I62" s="9" t="s">
        <v>11</v>
      </c>
      <c r="J62" s="9">
        <v>37.5</v>
      </c>
      <c r="K62" s="9">
        <v>38.200000000000003</v>
      </c>
      <c r="L62" s="9">
        <v>39.68</v>
      </c>
      <c r="M62" s="10">
        <f t="shared" si="32"/>
        <v>115.38</v>
      </c>
      <c r="N62" s="11">
        <f t="shared" si="33"/>
        <v>38.46</v>
      </c>
      <c r="O62" s="21"/>
      <c r="Q62" s="9" t="s">
        <v>11</v>
      </c>
      <c r="R62" s="9">
        <v>37.424999999999997</v>
      </c>
      <c r="S62" s="22">
        <f t="shared" si="34"/>
        <v>36.595600000000005</v>
      </c>
      <c r="T62" s="22">
        <f t="shared" si="35"/>
        <v>38.568959999999997</v>
      </c>
      <c r="U62" s="20">
        <f t="shared" si="36"/>
        <v>112.58956000000001</v>
      </c>
      <c r="V62" s="25">
        <f t="shared" si="37"/>
        <v>37.529853333333335</v>
      </c>
      <c r="W62" s="9">
        <v>23.99</v>
      </c>
      <c r="X62" s="9">
        <v>26.347000000000001</v>
      </c>
      <c r="Y62" s="9">
        <v>25.959</v>
      </c>
      <c r="Z62" s="9"/>
      <c r="AA62" s="9"/>
      <c r="AB62" s="9"/>
      <c r="AC62" s="9" t="s">
        <v>11</v>
      </c>
      <c r="AD62" s="9">
        <f t="shared" si="38"/>
        <v>61.414999999999992</v>
      </c>
      <c r="AE62" s="22">
        <f t="shared" si="39"/>
        <v>62.942600000000006</v>
      </c>
      <c r="AF62" s="22">
        <f t="shared" si="40"/>
        <v>64.527959999999993</v>
      </c>
      <c r="AG62" s="10">
        <f t="shared" si="41"/>
        <v>188.88556</v>
      </c>
      <c r="AH62" s="11">
        <f t="shared" si="42"/>
        <v>62.96185333333333</v>
      </c>
      <c r="AI62" s="9">
        <v>3.0859999999999999</v>
      </c>
      <c r="AJ62" s="9"/>
      <c r="AK62" s="9" t="s">
        <v>11</v>
      </c>
      <c r="AL62" s="22">
        <f t="shared" si="43"/>
        <v>115.49354999999998</v>
      </c>
      <c r="AM62" s="22">
        <f t="shared" si="44"/>
        <v>112.93402160000001</v>
      </c>
      <c r="AN62" s="22">
        <f t="shared" si="45"/>
        <v>119.02381055999999</v>
      </c>
      <c r="AO62" s="20">
        <f t="shared" si="46"/>
        <v>347.45138215999998</v>
      </c>
      <c r="AP62" s="25">
        <f t="shared" si="47"/>
        <v>115.81712738666666</v>
      </c>
      <c r="AQ62" s="9"/>
      <c r="AR62" s="9"/>
      <c r="AS62" s="10"/>
      <c r="AT62" s="9"/>
      <c r="AU62" s="9"/>
      <c r="AV62" s="9"/>
      <c r="AW62" s="9"/>
      <c r="AX62" s="10"/>
      <c r="AY62" s="11"/>
      <c r="BA62" s="22"/>
      <c r="BB62" s="22"/>
      <c r="BC62" s="22"/>
    </row>
    <row r="63" spans="1:55">
      <c r="A63" s="9" t="s">
        <v>12</v>
      </c>
      <c r="B63">
        <v>0.96099999999999997</v>
      </c>
      <c r="C63">
        <v>0.93200000000000005</v>
      </c>
      <c r="D63">
        <v>0.92800000000000005</v>
      </c>
      <c r="E63" s="10">
        <f t="shared" si="30"/>
        <v>2.8210000000000002</v>
      </c>
      <c r="F63" s="11">
        <f t="shared" si="31"/>
        <v>0.94033333333333335</v>
      </c>
      <c r="I63" s="9" t="s">
        <v>12</v>
      </c>
      <c r="J63" s="9">
        <v>39.799999999999997</v>
      </c>
      <c r="K63" s="9">
        <v>42.4</v>
      </c>
      <c r="L63" s="9">
        <v>42</v>
      </c>
      <c r="M63" s="10">
        <f t="shared" si="32"/>
        <v>124.19999999999999</v>
      </c>
      <c r="N63" s="11">
        <f t="shared" si="33"/>
        <v>41.4</v>
      </c>
      <c r="O63" s="21"/>
      <c r="Q63" s="9" t="s">
        <v>12</v>
      </c>
      <c r="R63" s="9">
        <v>38.247999999999998</v>
      </c>
      <c r="S63" s="22">
        <f t="shared" si="34"/>
        <v>39.516800000000003</v>
      </c>
      <c r="T63" s="22">
        <f t="shared" si="35"/>
        <v>38.975999999999999</v>
      </c>
      <c r="U63" s="20">
        <f t="shared" si="36"/>
        <v>116.74080000000001</v>
      </c>
      <c r="V63" s="25">
        <f t="shared" si="37"/>
        <v>38.913600000000002</v>
      </c>
      <c r="W63" s="9">
        <v>20.582000000000001</v>
      </c>
      <c r="X63" s="9">
        <v>21.073</v>
      </c>
      <c r="Y63" s="9">
        <v>19.402999999999999</v>
      </c>
      <c r="Z63" s="9"/>
      <c r="AA63" s="9"/>
      <c r="AB63" s="9"/>
      <c r="AC63" s="9" t="s">
        <v>12</v>
      </c>
      <c r="AD63" s="9">
        <f t="shared" si="38"/>
        <v>58.83</v>
      </c>
      <c r="AE63" s="22">
        <f t="shared" si="39"/>
        <v>60.589800000000004</v>
      </c>
      <c r="AF63" s="22">
        <f t="shared" si="40"/>
        <v>58.378999999999998</v>
      </c>
      <c r="AG63" s="10">
        <f t="shared" si="41"/>
        <v>177.7988</v>
      </c>
      <c r="AH63" s="11">
        <f t="shared" si="42"/>
        <v>59.266266666666667</v>
      </c>
      <c r="AI63" s="9">
        <v>3.0859999999999999</v>
      </c>
      <c r="AJ63" s="9"/>
      <c r="AK63" s="9" t="s">
        <v>12</v>
      </c>
      <c r="AL63" s="22">
        <f t="shared" si="43"/>
        <v>118.03332799999998</v>
      </c>
      <c r="AM63" s="22">
        <f t="shared" si="44"/>
        <v>121.9488448</v>
      </c>
      <c r="AN63" s="22">
        <f t="shared" si="45"/>
        <v>120.27993599999999</v>
      </c>
      <c r="AO63" s="20">
        <f t="shared" si="46"/>
        <v>360.26210879999996</v>
      </c>
      <c r="AP63" s="25">
        <f t="shared" si="47"/>
        <v>120.08736959999999</v>
      </c>
      <c r="AQ63" s="9"/>
      <c r="AR63" s="9"/>
      <c r="AS63" s="10"/>
      <c r="AT63" s="9"/>
      <c r="AU63" s="9"/>
      <c r="AV63" s="9"/>
      <c r="AW63" s="9"/>
      <c r="AX63" s="10"/>
      <c r="AY63" s="11"/>
      <c r="BA63" s="22"/>
      <c r="BB63" s="22"/>
      <c r="BC63" s="22"/>
    </row>
    <row r="64" spans="1:55">
      <c r="A64" s="9" t="s">
        <v>13</v>
      </c>
      <c r="B64">
        <v>0.69199999999999995</v>
      </c>
      <c r="C64">
        <v>0.624</v>
      </c>
      <c r="D64">
        <v>0.69</v>
      </c>
      <c r="E64" s="10">
        <f t="shared" si="30"/>
        <v>2.0059999999999998</v>
      </c>
      <c r="F64" s="11">
        <f t="shared" si="31"/>
        <v>0.66866666666666663</v>
      </c>
      <c r="I64" s="9" t="s">
        <v>13</v>
      </c>
      <c r="J64" s="9">
        <v>26.2</v>
      </c>
      <c r="K64" s="9">
        <v>25.12</v>
      </c>
      <c r="L64" s="9">
        <v>24.64</v>
      </c>
      <c r="M64" s="10">
        <f t="shared" si="32"/>
        <v>75.960000000000008</v>
      </c>
      <c r="N64" s="11">
        <f t="shared" si="33"/>
        <v>25.320000000000004</v>
      </c>
      <c r="O64" s="21"/>
      <c r="Q64" s="9" t="s">
        <v>13</v>
      </c>
      <c r="R64" s="9">
        <v>18.13</v>
      </c>
      <c r="S64" s="22">
        <f t="shared" si="34"/>
        <v>15.67488</v>
      </c>
      <c r="T64" s="22">
        <f t="shared" si="35"/>
        <v>17.0016</v>
      </c>
      <c r="U64" s="20">
        <f t="shared" si="36"/>
        <v>50.806479999999993</v>
      </c>
      <c r="V64" s="25">
        <f t="shared" si="37"/>
        <v>16.93549333333333</v>
      </c>
      <c r="W64" s="9">
        <v>10.726000000000001</v>
      </c>
      <c r="X64" s="9">
        <v>10.208</v>
      </c>
      <c r="Y64" s="9">
        <v>9.3149999999999995</v>
      </c>
      <c r="Z64" s="9"/>
      <c r="AA64" s="9"/>
      <c r="AB64" s="9"/>
      <c r="AC64" s="9" t="s">
        <v>13</v>
      </c>
      <c r="AD64" s="9">
        <f t="shared" si="38"/>
        <v>28.856000000000002</v>
      </c>
      <c r="AE64" s="22">
        <f t="shared" si="39"/>
        <v>25.88288</v>
      </c>
      <c r="AF64" s="22">
        <f t="shared" si="40"/>
        <v>26.316600000000001</v>
      </c>
      <c r="AG64" s="10">
        <f t="shared" si="41"/>
        <v>81.055480000000003</v>
      </c>
      <c r="AH64" s="11">
        <f t="shared" si="42"/>
        <v>27.018493333333335</v>
      </c>
      <c r="AI64" s="9">
        <v>3.0859999999999999</v>
      </c>
      <c r="AJ64" s="9"/>
      <c r="AK64" s="9" t="s">
        <v>13</v>
      </c>
      <c r="AL64" s="22">
        <f t="shared" si="43"/>
        <v>55.949179999999991</v>
      </c>
      <c r="AM64" s="22">
        <f t="shared" si="44"/>
        <v>48.372679679999997</v>
      </c>
      <c r="AN64" s="22">
        <f t="shared" si="45"/>
        <v>52.466937599999994</v>
      </c>
      <c r="AO64" s="20">
        <f t="shared" si="46"/>
        <v>156.78879727999998</v>
      </c>
      <c r="AP64" s="25">
        <f t="shared" si="47"/>
        <v>52.262932426666659</v>
      </c>
      <c r="AQ64" s="9"/>
      <c r="AR64" s="9"/>
      <c r="AS64" s="10"/>
      <c r="AT64" s="9"/>
      <c r="AU64" s="9"/>
      <c r="AV64" s="9"/>
      <c r="AW64" s="9"/>
      <c r="AX64" s="10"/>
      <c r="AY64" s="11"/>
      <c r="BA64" s="22"/>
      <c r="BB64" s="22"/>
      <c r="BC64" s="22"/>
    </row>
    <row r="65" spans="1:55">
      <c r="A65" s="9" t="s">
        <v>14</v>
      </c>
      <c r="B65">
        <v>0.30599999999999999</v>
      </c>
      <c r="C65">
        <v>0.26200000000000001</v>
      </c>
      <c r="D65">
        <v>0.35199999999999998</v>
      </c>
      <c r="E65" s="10">
        <f t="shared" si="30"/>
        <v>0.92</v>
      </c>
      <c r="F65" s="11">
        <f t="shared" si="31"/>
        <v>0.3066666666666667</v>
      </c>
      <c r="I65" s="9" t="s">
        <v>14</v>
      </c>
      <c r="J65" s="9">
        <v>18</v>
      </c>
      <c r="K65" s="9">
        <v>17.5</v>
      </c>
      <c r="L65" s="9">
        <v>20.39</v>
      </c>
      <c r="M65" s="10">
        <f t="shared" si="32"/>
        <v>55.89</v>
      </c>
      <c r="N65" s="11">
        <f t="shared" si="33"/>
        <v>18.63</v>
      </c>
      <c r="O65" s="21"/>
      <c r="Q65" s="9" t="s">
        <v>14</v>
      </c>
      <c r="R65" s="9">
        <v>5.508</v>
      </c>
      <c r="S65" s="22">
        <f>K65*C65</f>
        <v>4.585</v>
      </c>
      <c r="T65" s="22">
        <f t="shared" si="35"/>
        <v>7.1772799999999997</v>
      </c>
      <c r="U65" s="20">
        <f t="shared" si="36"/>
        <v>17.27028</v>
      </c>
      <c r="V65" s="25">
        <f t="shared" si="37"/>
        <v>5.7567599999999999</v>
      </c>
      <c r="W65" s="9">
        <v>3.9260000000000002</v>
      </c>
      <c r="X65" s="9">
        <v>9.83</v>
      </c>
      <c r="Y65" s="9">
        <v>5.4909999999999997</v>
      </c>
      <c r="Z65" s="9"/>
      <c r="AA65" s="9"/>
      <c r="AB65" s="9"/>
      <c r="AC65" s="9" t="s">
        <v>14</v>
      </c>
      <c r="AD65" s="9">
        <f t="shared" si="38"/>
        <v>9.4340000000000011</v>
      </c>
      <c r="AE65" s="22">
        <f t="shared" si="39"/>
        <v>14.414999999999999</v>
      </c>
      <c r="AF65" s="22">
        <f t="shared" si="40"/>
        <v>12.668279999999999</v>
      </c>
      <c r="AG65" s="10">
        <f t="shared" si="41"/>
        <v>36.51728</v>
      </c>
      <c r="AH65" s="11">
        <f t="shared" si="42"/>
        <v>12.172426666666667</v>
      </c>
      <c r="AI65" s="9">
        <v>3.0859999999999999</v>
      </c>
      <c r="AJ65" s="9"/>
      <c r="AK65" s="9" t="s">
        <v>14</v>
      </c>
      <c r="AL65" s="22">
        <f t="shared" si="43"/>
        <v>16.997688</v>
      </c>
      <c r="AM65" s="22">
        <f t="shared" si="44"/>
        <v>14.14931</v>
      </c>
      <c r="AN65" s="22">
        <f t="shared" si="45"/>
        <v>22.149086079999996</v>
      </c>
      <c r="AO65" s="20">
        <f t="shared" si="46"/>
        <v>53.29608408</v>
      </c>
      <c r="AP65" s="25">
        <f t="shared" si="47"/>
        <v>17.76536136</v>
      </c>
      <c r="AQ65" s="9"/>
      <c r="AR65" s="9"/>
      <c r="AS65" s="10"/>
      <c r="AT65" s="9"/>
      <c r="AU65" s="9"/>
      <c r="AV65" s="9"/>
      <c r="AW65" s="9"/>
      <c r="AX65" s="10"/>
      <c r="AY65" s="11"/>
      <c r="BA65" s="22"/>
      <c r="BB65" s="22"/>
      <c r="BC65" s="22"/>
    </row>
    <row r="66" spans="1:55">
      <c r="A66" s="9" t="s">
        <v>3</v>
      </c>
      <c r="B66" s="10">
        <f>SUM(B56:B65)</f>
        <v>7.737000000000001</v>
      </c>
      <c r="C66" s="10">
        <f>SUM(C56:C65)</f>
        <v>7.7430000000000003</v>
      </c>
      <c r="D66" s="10">
        <f>SUM(D56:D65)</f>
        <v>7.8870000000000005</v>
      </c>
      <c r="E66" s="10">
        <f t="shared" si="30"/>
        <v>23.367000000000001</v>
      </c>
      <c r="F66" s="12">
        <f>E66/30</f>
        <v>0.77890000000000004</v>
      </c>
      <c r="I66" s="9" t="s">
        <v>3</v>
      </c>
      <c r="J66" s="10">
        <f>SUM(J56:J65)</f>
        <v>330.12</v>
      </c>
      <c r="K66" s="10">
        <f>SUM(K56:K65)</f>
        <v>324.71999999999997</v>
      </c>
      <c r="L66" s="10">
        <f>SUM(L56:L65)</f>
        <v>336.45</v>
      </c>
      <c r="M66" s="10">
        <f t="shared" si="32"/>
        <v>991.29</v>
      </c>
      <c r="N66" s="12">
        <f>M66/30</f>
        <v>33.042999999999999</v>
      </c>
      <c r="Q66" s="9" t="s">
        <v>3</v>
      </c>
      <c r="R66" s="20">
        <f>SUM(R56:R65)</f>
        <v>265.83599999999996</v>
      </c>
      <c r="S66" s="20">
        <f>SUM(S56:S65)</f>
        <v>263.38507999999996</v>
      </c>
      <c r="T66" s="20">
        <f>SUM(T56:T65)</f>
        <v>275.01442000000003</v>
      </c>
      <c r="U66" s="20">
        <f t="shared" si="36"/>
        <v>804.2355</v>
      </c>
      <c r="V66" s="12">
        <f>U66/30</f>
        <v>26.807849999999998</v>
      </c>
      <c r="Y66" s="9"/>
      <c r="Z66" s="10"/>
      <c r="AA66" s="10"/>
      <c r="AB66" s="10"/>
      <c r="AC66" s="9" t="s">
        <v>3</v>
      </c>
      <c r="AD66" s="10">
        <f>SUM(AD56:AD65)</f>
        <v>433.25400000000002</v>
      </c>
      <c r="AE66" s="10">
        <f>SUM(AE56:AE65)</f>
        <v>441.08908000000008</v>
      </c>
      <c r="AF66" s="10">
        <f>SUM(AF56:AF65)</f>
        <v>442.29842000000002</v>
      </c>
      <c r="AG66" s="10">
        <f t="shared" si="41"/>
        <v>1316.6415000000002</v>
      </c>
      <c r="AH66" s="12">
        <f>AG66/30</f>
        <v>43.888050000000007</v>
      </c>
      <c r="AI66" s="10"/>
      <c r="AJ66" s="10"/>
      <c r="AK66" s="9" t="s">
        <v>3</v>
      </c>
      <c r="AL66" s="20">
        <f>SUM(AL56:AL65)</f>
        <v>820.36989600000004</v>
      </c>
      <c r="AM66" s="20">
        <f>SUM(AM56:AM65)</f>
        <v>812.80635688000007</v>
      </c>
      <c r="AN66" s="20">
        <f>SUM(AN56:AN65)</f>
        <v>848.69450011999993</v>
      </c>
      <c r="AO66" s="20">
        <f t="shared" si="46"/>
        <v>2481.8707530000001</v>
      </c>
      <c r="AP66" s="12">
        <f>AO66/30</f>
        <v>82.729025100000001</v>
      </c>
      <c r="AQ66" s="10"/>
      <c r="AR66" s="10"/>
      <c r="AS66" s="10"/>
      <c r="AT66" s="9"/>
      <c r="AU66" s="10"/>
      <c r="AV66" s="10"/>
      <c r="AW66" s="10"/>
      <c r="AX66" s="10"/>
      <c r="AY66" s="12"/>
    </row>
    <row r="67" spans="1:55">
      <c r="A67" s="9"/>
      <c r="B67" s="9" t="s">
        <v>15</v>
      </c>
      <c r="C67" s="9">
        <f>E66*E66/30</f>
        <v>18.200556300000002</v>
      </c>
      <c r="D67" s="9" t="s">
        <v>16</v>
      </c>
      <c r="E67" s="10">
        <f>SUMSQ(B56:D65)-C67</f>
        <v>0.95385069999999672</v>
      </c>
      <c r="F67" s="11"/>
      <c r="I67" s="9"/>
      <c r="J67" s="9" t="s">
        <v>15</v>
      </c>
      <c r="K67" s="9">
        <f>M66*M66/30</f>
        <v>32755.195469999995</v>
      </c>
      <c r="L67" s="9" t="s">
        <v>16</v>
      </c>
      <c r="M67" s="10">
        <f>SUMSQ(J56:L65)-K67</f>
        <v>1268.269230000009</v>
      </c>
      <c r="N67" s="11"/>
      <c r="Q67" s="9"/>
      <c r="R67" s="9" t="s">
        <v>15</v>
      </c>
      <c r="S67" s="9">
        <f>U66*U66/30</f>
        <v>21559.824648674999</v>
      </c>
      <c r="T67" s="9" t="s">
        <v>16</v>
      </c>
      <c r="U67" s="10">
        <f>SUMSQ(R56:T65)-S67</f>
        <v>2605.3153978404043</v>
      </c>
      <c r="V67" s="11"/>
      <c r="Y67" s="9"/>
      <c r="Z67" s="9"/>
      <c r="AA67" s="9"/>
      <c r="AB67" s="9"/>
      <c r="AC67" s="9"/>
      <c r="AD67" s="9" t="s">
        <v>15</v>
      </c>
      <c r="AE67" s="9">
        <f>AG66*AG66/30</f>
        <v>57784.827984075018</v>
      </c>
      <c r="AF67" s="9" t="s">
        <v>16</v>
      </c>
      <c r="AG67" s="10">
        <f>SUMSQ(AD56:AF65)-AE67</f>
        <v>6234.2848736003725</v>
      </c>
      <c r="AH67" s="11"/>
      <c r="AI67" s="9"/>
      <c r="AJ67" s="9"/>
      <c r="AK67" s="9"/>
      <c r="AL67" s="9" t="s">
        <v>15</v>
      </c>
      <c r="AM67" s="9">
        <f>AO66*AO66/30</f>
        <v>205322.74781989295</v>
      </c>
      <c r="AN67" s="9" t="s">
        <v>16</v>
      </c>
      <c r="AO67" s="10">
        <f>SUMSQ(AL56:AN65)-AM67</f>
        <v>24811.450238531572</v>
      </c>
      <c r="AP67" s="11"/>
      <c r="AQ67" s="9"/>
      <c r="AR67" s="9"/>
      <c r="AS67" s="10"/>
      <c r="AT67" s="9"/>
      <c r="AU67" s="9"/>
      <c r="AV67" s="9"/>
      <c r="AW67" s="9"/>
      <c r="AX67" s="10"/>
      <c r="AY67" s="11"/>
    </row>
    <row r="68" spans="1:55">
      <c r="A68" s="9"/>
      <c r="B68" s="9"/>
      <c r="C68" s="9" t="s">
        <v>17</v>
      </c>
      <c r="D68" s="9"/>
      <c r="E68" s="9"/>
      <c r="F68" s="9"/>
      <c r="I68" s="9"/>
      <c r="J68" s="9"/>
      <c r="K68" s="9" t="s">
        <v>17</v>
      </c>
      <c r="L68" s="9"/>
      <c r="M68" s="9"/>
      <c r="N68" s="9"/>
      <c r="Q68" s="9"/>
      <c r="R68" s="9"/>
      <c r="S68" s="9" t="s">
        <v>17</v>
      </c>
      <c r="T68" s="9"/>
      <c r="U68" s="9"/>
      <c r="V68" s="9"/>
      <c r="Y68" s="9"/>
      <c r="Z68" s="9"/>
      <c r="AA68" s="9"/>
      <c r="AB68" s="9"/>
      <c r="AC68" s="9"/>
      <c r="AD68" s="9"/>
      <c r="AE68" s="9" t="s">
        <v>17</v>
      </c>
      <c r="AF68" s="9"/>
      <c r="AG68" s="9"/>
      <c r="AH68" s="9"/>
      <c r="AI68" s="9"/>
      <c r="AJ68" s="9"/>
      <c r="AK68" s="9"/>
      <c r="AL68" s="9"/>
      <c r="AM68" s="9" t="s">
        <v>17</v>
      </c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</row>
    <row r="69" spans="1:55">
      <c r="A69" s="9" t="s">
        <v>18</v>
      </c>
      <c r="B69" s="9" t="s">
        <v>19</v>
      </c>
      <c r="C69" s="9" t="s">
        <v>20</v>
      </c>
      <c r="D69" s="9" t="s">
        <v>21</v>
      </c>
      <c r="E69" s="9" t="s">
        <v>22</v>
      </c>
      <c r="F69" s="9"/>
      <c r="I69" s="9" t="s">
        <v>18</v>
      </c>
      <c r="J69" s="9" t="s">
        <v>19</v>
      </c>
      <c r="K69" s="9" t="s">
        <v>20</v>
      </c>
      <c r="L69" s="9" t="s">
        <v>21</v>
      </c>
      <c r="M69" s="9" t="s">
        <v>22</v>
      </c>
      <c r="N69" s="9"/>
      <c r="Q69" s="9" t="s">
        <v>18</v>
      </c>
      <c r="R69" s="9" t="s">
        <v>19</v>
      </c>
      <c r="S69" s="9" t="s">
        <v>20</v>
      </c>
      <c r="T69" s="9" t="s">
        <v>21</v>
      </c>
      <c r="U69" s="9" t="s">
        <v>22</v>
      </c>
      <c r="V69" s="9"/>
      <c r="Y69" s="9"/>
      <c r="Z69" s="9"/>
      <c r="AA69" s="9"/>
      <c r="AB69" s="9"/>
      <c r="AC69" s="9" t="s">
        <v>18</v>
      </c>
      <c r="AD69" s="9" t="s">
        <v>19</v>
      </c>
      <c r="AE69" s="9" t="s">
        <v>20</v>
      </c>
      <c r="AF69" s="9" t="s">
        <v>21</v>
      </c>
      <c r="AG69" s="9" t="s">
        <v>22</v>
      </c>
      <c r="AH69" s="9"/>
      <c r="AI69" s="9"/>
      <c r="AJ69" s="9"/>
      <c r="AK69" s="9" t="s">
        <v>18</v>
      </c>
      <c r="AL69" s="9" t="s">
        <v>19</v>
      </c>
      <c r="AM69" s="9" t="s">
        <v>20</v>
      </c>
      <c r="AN69" s="9" t="s">
        <v>21</v>
      </c>
      <c r="AO69" s="9" t="s">
        <v>22</v>
      </c>
      <c r="AP69" s="9"/>
      <c r="AQ69" s="9"/>
      <c r="AR69" s="9"/>
      <c r="AS69" s="9"/>
      <c r="AT69" s="9"/>
      <c r="AU69" s="9"/>
      <c r="AV69" s="9"/>
      <c r="AW69" s="9"/>
      <c r="AX69" s="9"/>
      <c r="AY69" s="9"/>
    </row>
    <row r="70" spans="1:55">
      <c r="A70" s="9" t="s">
        <v>23</v>
      </c>
      <c r="B70" s="9">
        <v>2</v>
      </c>
      <c r="C70" s="9">
        <f>SUMSQ(B66:D66)/10-C67</f>
        <v>1.4423999999984005E-3</v>
      </c>
      <c r="D70" s="9">
        <f>C70/B70</f>
        <v>7.2119999999920026E-4</v>
      </c>
      <c r="E70" s="9">
        <f>D70/D72</f>
        <v>0.79080874290229131</v>
      </c>
      <c r="F70" s="13" t="str">
        <f>IF(E70&gt;3.55,"s","ns")</f>
        <v>ns</v>
      </c>
      <c r="I70" s="9" t="s">
        <v>23</v>
      </c>
      <c r="J70" s="9">
        <v>2</v>
      </c>
      <c r="K70" s="9">
        <f>SUMSQ(J66:L66)/10-K67</f>
        <v>6.8940600000023551</v>
      </c>
      <c r="L70" s="9">
        <f>K70/J70</f>
        <v>3.4470300000011775</v>
      </c>
      <c r="M70" s="9">
        <f>L70/L72</f>
        <v>3.059593655416271</v>
      </c>
      <c r="N70" s="13" t="str">
        <f>IF(M70&gt;3.55,"s","ns")</f>
        <v>ns</v>
      </c>
      <c r="Q70" s="9" t="s">
        <v>23</v>
      </c>
      <c r="R70" s="9">
        <v>2</v>
      </c>
      <c r="S70" s="9">
        <f>SUMSQ(R66:T66)/10-S67</f>
        <v>7.5163983792808722</v>
      </c>
      <c r="T70" s="9">
        <f>S70/R70</f>
        <v>3.7581991896404361</v>
      </c>
      <c r="U70" s="9">
        <f>T70/T72</f>
        <v>3.2708721679424393</v>
      </c>
      <c r="V70" s="13" t="str">
        <f>IF(U70&gt;3.55,"s","ns")</f>
        <v>ns</v>
      </c>
      <c r="Y70" s="9"/>
      <c r="Z70" s="9"/>
      <c r="AA70" s="9"/>
      <c r="AB70" s="9"/>
      <c r="AC70" s="9" t="s">
        <v>23</v>
      </c>
      <c r="AD70" s="9">
        <v>2</v>
      </c>
      <c r="AE70" s="9">
        <f>SUMSQ(AD66:AF66)/10-AE67</f>
        <v>4.8217504992790055</v>
      </c>
      <c r="AF70" s="9">
        <f>AE70/AD70</f>
        <v>2.4108752496395027</v>
      </c>
      <c r="AG70" s="9">
        <f>AF70/AF72</f>
        <v>0.8071747832765519</v>
      </c>
      <c r="AH70" s="13" t="str">
        <f>IF(AG70&gt;3.55,"s","ns")</f>
        <v>ns</v>
      </c>
      <c r="AI70" s="9"/>
      <c r="AJ70" s="9"/>
      <c r="AK70" s="9" t="s">
        <v>23</v>
      </c>
      <c r="AL70" s="9">
        <v>2</v>
      </c>
      <c r="AM70" s="9">
        <f>SUMSQ(AL66:AN66)/10-AM67</f>
        <v>71.581638259609463</v>
      </c>
      <c r="AN70" s="9">
        <f>AM70/AL70</f>
        <v>35.790819129804731</v>
      </c>
      <c r="AO70" s="9">
        <f>AN70/AN72</f>
        <v>3.2708721679398765</v>
      </c>
      <c r="AP70" s="13" t="str">
        <f>IF(AO70&gt;3.55,"s","ns")</f>
        <v>ns</v>
      </c>
      <c r="AQ70" s="9"/>
      <c r="AR70" s="9"/>
      <c r="AS70" s="9"/>
      <c r="AT70" s="9"/>
      <c r="AU70" s="9"/>
      <c r="AV70" s="9"/>
      <c r="AW70" s="9"/>
      <c r="AX70" s="9"/>
      <c r="AY70" s="13"/>
    </row>
    <row r="71" spans="1:55">
      <c r="A71" s="9" t="s">
        <v>24</v>
      </c>
      <c r="B71" s="9">
        <v>9</v>
      </c>
      <c r="C71" s="9">
        <f>SUMSQ(E56:E65)/3-C67</f>
        <v>0.9359926999999999</v>
      </c>
      <c r="D71" s="9">
        <f>C71/B71</f>
        <v>0.10399918888888887</v>
      </c>
      <c r="E71" s="9">
        <f>D71/D72</f>
        <v>114.03697702186821</v>
      </c>
      <c r="F71" s="13" t="str">
        <f>IF(E71&gt;2.47,"s","ns")</f>
        <v>s</v>
      </c>
      <c r="I71" s="9" t="s">
        <v>24</v>
      </c>
      <c r="J71" s="9">
        <v>9</v>
      </c>
      <c r="K71" s="9">
        <f>SUMSQ(M56:M65)/3-K67</f>
        <v>1241.0958300000093</v>
      </c>
      <c r="L71" s="9">
        <f>K71/J71</f>
        <v>137.8995366666677</v>
      </c>
      <c r="M71" s="9">
        <f>L71/L72</f>
        <v>122.40002189422076</v>
      </c>
      <c r="N71" s="13" t="str">
        <f>IF(M71&gt;2.47,"s","ns")</f>
        <v>s</v>
      </c>
      <c r="Q71" s="9" t="s">
        <v>24</v>
      </c>
      <c r="R71" s="9">
        <v>9</v>
      </c>
      <c r="S71" s="9">
        <f>SUMSQ(U56:U65)/3-S67</f>
        <v>2577.1171806861385</v>
      </c>
      <c r="T71" s="9">
        <f>S71/R71</f>
        <v>286.34635340957095</v>
      </c>
      <c r="U71" s="9">
        <f>T71/T72</f>
        <v>249.21572021540035</v>
      </c>
      <c r="V71" s="13" t="str">
        <f>IF(U71&gt;2.47,"s","ns")</f>
        <v>s</v>
      </c>
      <c r="Y71" s="9"/>
      <c r="Z71" s="9"/>
      <c r="AA71" s="9"/>
      <c r="AB71" s="9"/>
      <c r="AC71" s="9" t="s">
        <v>24</v>
      </c>
      <c r="AD71" s="9">
        <v>9</v>
      </c>
      <c r="AE71" s="9">
        <f>SUMSQ(AG56:AG65)/3-AE67</f>
        <v>6175.7005980661124</v>
      </c>
      <c r="AF71" s="9">
        <f>AE71/AD71</f>
        <v>686.18895534067917</v>
      </c>
      <c r="AG71" s="9">
        <f>AF71/AF72</f>
        <v>229.73997571906588</v>
      </c>
      <c r="AH71" s="13" t="str">
        <f>IF(AG71&gt;2.47,"s","ns")</f>
        <v>s</v>
      </c>
      <c r="AI71" s="9"/>
      <c r="AJ71" s="9"/>
      <c r="AK71" s="9" t="s">
        <v>24</v>
      </c>
      <c r="AL71" s="9">
        <v>9</v>
      </c>
      <c r="AM71" s="9">
        <f>SUMSQ(AO56:AO65)/3-AM67</f>
        <v>24542.907450077502</v>
      </c>
      <c r="AN71" s="9">
        <f>AM71/AL71</f>
        <v>2726.989716675278</v>
      </c>
      <c r="AO71" s="9">
        <f>AN71/AN72</f>
        <v>249.2157202153445</v>
      </c>
      <c r="AP71" s="13" t="str">
        <f>IF(AO71&gt;2.47,"s","ns")</f>
        <v>s</v>
      </c>
      <c r="AQ71" s="9"/>
      <c r="AR71" s="9"/>
      <c r="AS71" s="9"/>
      <c r="AT71" s="9"/>
      <c r="AU71" s="9"/>
      <c r="AV71" s="9"/>
      <c r="AW71" s="9"/>
      <c r="AX71" s="9"/>
      <c r="AY71" s="13"/>
    </row>
    <row r="72" spans="1:55">
      <c r="A72" s="9" t="s">
        <v>25</v>
      </c>
      <c r="B72" s="9">
        <v>18</v>
      </c>
      <c r="C72" s="9">
        <f>E67-C70-C71</f>
        <v>1.641559999999842E-2</v>
      </c>
      <c r="D72" s="10">
        <f>C72/B72</f>
        <v>9.1197777777769003E-4</v>
      </c>
      <c r="E72" s="9"/>
      <c r="F72" s="9"/>
      <c r="I72" s="9" t="s">
        <v>25</v>
      </c>
      <c r="J72" s="9">
        <v>18</v>
      </c>
      <c r="K72" s="9">
        <f>M67-K70-K71</f>
        <v>20.279339999997319</v>
      </c>
      <c r="L72" s="10">
        <f>K72/J72</f>
        <v>1.126629999999851</v>
      </c>
      <c r="M72" s="9"/>
      <c r="N72" s="9"/>
      <c r="Q72" s="9" t="s">
        <v>25</v>
      </c>
      <c r="R72" s="9">
        <v>18</v>
      </c>
      <c r="S72" s="9">
        <f>U67-S70-S71</f>
        <v>20.681818774985004</v>
      </c>
      <c r="T72" s="10">
        <f>S72/R72</f>
        <v>1.1489899319436114</v>
      </c>
      <c r="U72" s="9"/>
      <c r="V72" s="9"/>
      <c r="Y72" s="9"/>
      <c r="Z72" s="9"/>
      <c r="AA72" s="9"/>
      <c r="AB72" s="10"/>
      <c r="AC72" s="9" t="s">
        <v>25</v>
      </c>
      <c r="AD72" s="9">
        <v>18</v>
      </c>
      <c r="AE72" s="9">
        <f>AG67-AE70-AE71</f>
        <v>53.762525034981081</v>
      </c>
      <c r="AF72" s="10">
        <f>AE72/AD72</f>
        <v>2.9868069463878379</v>
      </c>
      <c r="AG72" s="9"/>
      <c r="AH72" s="9"/>
      <c r="AI72" s="9"/>
      <c r="AJ72" s="10"/>
      <c r="AK72" s="9" t="s">
        <v>25</v>
      </c>
      <c r="AL72" s="9">
        <v>18</v>
      </c>
      <c r="AM72" s="9">
        <f>AO67-AM70-AM71</f>
        <v>196.96115019446006</v>
      </c>
      <c r="AN72" s="10">
        <f>AM72/AL72</f>
        <v>10.942286121914448</v>
      </c>
      <c r="AO72" s="9"/>
      <c r="AP72" s="9"/>
      <c r="AQ72" s="9"/>
      <c r="AR72" s="10"/>
      <c r="AS72" s="9"/>
      <c r="AT72" s="9"/>
      <c r="AU72" s="9"/>
      <c r="AV72" s="9"/>
      <c r="AW72" s="10"/>
      <c r="AX72" s="9"/>
      <c r="AY72" s="9"/>
    </row>
    <row r="73" spans="1:55">
      <c r="A73" s="9"/>
      <c r="B73" s="9"/>
      <c r="C73" s="9"/>
      <c r="D73" s="9"/>
      <c r="E73" s="9"/>
      <c r="F73" s="9"/>
      <c r="I73" s="9"/>
      <c r="J73" s="9"/>
      <c r="K73" s="9"/>
      <c r="L73" s="9"/>
      <c r="M73" s="9"/>
      <c r="N73" s="9"/>
      <c r="Q73" s="9"/>
      <c r="R73" s="9"/>
      <c r="S73" s="9"/>
      <c r="T73" s="9"/>
      <c r="U73" s="9"/>
      <c r="V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</row>
    <row r="74" spans="1:55">
      <c r="A74" s="9"/>
      <c r="B74" s="9" t="s">
        <v>26</v>
      </c>
      <c r="C74" s="11">
        <f>(D72/3)^0.5</f>
        <v>1.743538335089204E-2</v>
      </c>
      <c r="D74" s="9"/>
      <c r="E74" s="9"/>
      <c r="F74" s="9"/>
      <c r="I74" s="9"/>
      <c r="J74" s="9" t="s">
        <v>26</v>
      </c>
      <c r="K74" s="11">
        <f>(L72/3)^0.5</f>
        <v>0.61281590492845706</v>
      </c>
      <c r="L74" s="9"/>
      <c r="M74" s="9"/>
      <c r="N74" s="9"/>
      <c r="Q74" s="9"/>
      <c r="R74" s="9" t="s">
        <v>26</v>
      </c>
      <c r="S74" s="11">
        <f>(T72/3)^0.5</f>
        <v>0.61886722645588832</v>
      </c>
      <c r="T74" s="9"/>
      <c r="U74" s="9"/>
      <c r="V74" s="9"/>
      <c r="Y74" s="9"/>
      <c r="Z74" s="9"/>
      <c r="AA74" s="11"/>
      <c r="AB74" s="9"/>
      <c r="AC74" s="9"/>
      <c r="AD74" s="9" t="s">
        <v>26</v>
      </c>
      <c r="AE74" s="11">
        <f>(AF72/3)^0.5</f>
        <v>0.99779873494739046</v>
      </c>
      <c r="AF74" s="9"/>
      <c r="AG74" s="9"/>
      <c r="AH74" s="9"/>
      <c r="AI74" s="11"/>
      <c r="AJ74" s="9"/>
      <c r="AK74" s="9"/>
      <c r="AL74" s="9" t="s">
        <v>26</v>
      </c>
      <c r="AM74" s="11">
        <f>(AN72/3)^0.5</f>
        <v>1.9098242608430798</v>
      </c>
      <c r="AN74" s="9"/>
      <c r="AO74" s="9"/>
      <c r="AP74" s="9"/>
      <c r="AQ74" s="11"/>
      <c r="AR74" s="9"/>
      <c r="AS74" s="9"/>
      <c r="AT74" s="9"/>
      <c r="AU74" s="9"/>
      <c r="AV74" s="11"/>
      <c r="AW74" s="9"/>
      <c r="AX74" s="9"/>
      <c r="AY74" s="9"/>
    </row>
    <row r="75" spans="1:55">
      <c r="A75" s="9"/>
      <c r="B75" s="9" t="s">
        <v>27</v>
      </c>
      <c r="C75" s="11">
        <f>C74*1.414*2.101</f>
        <v>5.1797280954196979E-2</v>
      </c>
      <c r="D75" s="9"/>
      <c r="E75" s="9"/>
      <c r="F75" s="9"/>
      <c r="I75" s="9"/>
      <c r="J75" s="9" t="s">
        <v>27</v>
      </c>
      <c r="K75" s="11">
        <f>K74*1.414*2.101</f>
        <v>1.8205620697841292</v>
      </c>
      <c r="L75" s="9"/>
      <c r="M75" s="9"/>
      <c r="N75" s="9"/>
      <c r="Q75" s="9"/>
      <c r="R75" s="9" t="s">
        <v>27</v>
      </c>
      <c r="S75" s="11">
        <f>S74*1.414*2.101</f>
        <v>1.8385394204963232</v>
      </c>
      <c r="T75" s="9"/>
      <c r="U75" s="9"/>
      <c r="V75" s="9"/>
      <c r="Y75" s="9"/>
      <c r="Z75" s="9"/>
      <c r="AA75" s="11"/>
      <c r="AB75" s="9"/>
      <c r="AC75" s="9"/>
      <c r="AD75" s="9" t="s">
        <v>27</v>
      </c>
      <c r="AE75" s="11">
        <f>AE74*1.414*2.101</f>
        <v>2.9642744509639964</v>
      </c>
      <c r="AF75" s="9"/>
      <c r="AG75" s="9"/>
      <c r="AH75" s="9"/>
      <c r="AI75" s="11"/>
      <c r="AJ75" s="9"/>
      <c r="AK75" s="9"/>
      <c r="AL75" s="9" t="s">
        <v>27</v>
      </c>
      <c r="AM75" s="11">
        <f>AM74*1.414*2.101</f>
        <v>5.6737326516522728</v>
      </c>
      <c r="AN75" s="9"/>
      <c r="AO75" s="9"/>
      <c r="AP75" s="9"/>
      <c r="AQ75" s="11"/>
      <c r="AR75" s="9"/>
      <c r="AS75" s="9"/>
      <c r="AT75" s="9"/>
      <c r="AU75" s="9"/>
      <c r="AV75" s="11"/>
      <c r="AW75" s="9"/>
      <c r="AX75" s="9"/>
      <c r="AY75" s="9"/>
    </row>
    <row r="76" spans="1:55">
      <c r="A76" s="9"/>
      <c r="B76" s="9" t="s">
        <v>28</v>
      </c>
      <c r="C76" s="11">
        <f>C74*1.414*2.878</f>
        <v>7.0953153063388341E-2</v>
      </c>
      <c r="D76" s="9"/>
      <c r="E76" s="9"/>
      <c r="F76" s="9"/>
      <c r="I76" s="9"/>
      <c r="J76" s="9" t="s">
        <v>28</v>
      </c>
      <c r="K76" s="11">
        <f>K74*1.414*2.878</f>
        <v>2.4938494225791166</v>
      </c>
      <c r="L76" s="9"/>
      <c r="M76" s="9"/>
      <c r="N76" s="9"/>
      <c r="Q76" s="9"/>
      <c r="R76" s="9" t="s">
        <v>28</v>
      </c>
      <c r="S76" s="11">
        <f>S74*1.414*2.878</f>
        <v>2.518475227124426</v>
      </c>
      <c r="T76" s="9"/>
      <c r="U76" s="9"/>
      <c r="V76" s="9"/>
      <c r="Y76" s="9"/>
      <c r="Z76" s="9"/>
      <c r="AA76" s="11"/>
      <c r="AB76" s="9"/>
      <c r="AC76" s="9"/>
      <c r="AD76" s="9" t="s">
        <v>28</v>
      </c>
      <c r="AE76" s="11">
        <f>AE74*1.414*2.878</f>
        <v>4.0605339694785254</v>
      </c>
      <c r="AF76" s="9"/>
      <c r="AG76" s="9"/>
      <c r="AH76" s="9"/>
      <c r="AI76" s="11"/>
      <c r="AJ76" s="9"/>
      <c r="AK76" s="9"/>
      <c r="AL76" s="9" t="s">
        <v>28</v>
      </c>
      <c r="AM76" s="11">
        <f>AM74*1.414*2.878</f>
        <v>7.7720145509068264</v>
      </c>
      <c r="AN76" s="9"/>
      <c r="AO76" s="9"/>
      <c r="AP76" s="9"/>
      <c r="AQ76" s="11"/>
      <c r="AR76" s="9"/>
      <c r="AS76" s="9"/>
      <c r="AT76" s="9"/>
      <c r="AU76" s="9"/>
      <c r="AV76" s="11"/>
      <c r="AW76" s="9"/>
      <c r="AX76" s="9"/>
      <c r="AY76" s="9"/>
    </row>
    <row r="77" spans="1:55">
      <c r="A77" s="9"/>
      <c r="B77" s="9" t="s">
        <v>29</v>
      </c>
      <c r="C77" s="14">
        <f>D72^0.5/F66*100</f>
        <v>3.8771305447664028</v>
      </c>
      <c r="D77" s="9"/>
      <c r="E77" s="9"/>
      <c r="F77" s="9"/>
      <c r="I77" s="9"/>
      <c r="J77" s="9" t="s">
        <v>29</v>
      </c>
      <c r="K77" s="14">
        <f>L72^0.5/N66*100</f>
        <v>3.2122636655944872</v>
      </c>
      <c r="L77" s="9"/>
      <c r="M77" s="9"/>
      <c r="N77" s="9"/>
      <c r="Q77" s="9"/>
      <c r="R77" s="9" t="s">
        <v>29</v>
      </c>
      <c r="S77" s="14">
        <f>T72^0.5/V66*100</f>
        <v>3.9984910366211124</v>
      </c>
      <c r="T77" s="9"/>
      <c r="U77" s="9"/>
      <c r="V77" s="9"/>
      <c r="Y77" s="9"/>
      <c r="Z77" s="9"/>
      <c r="AA77" s="14"/>
      <c r="AB77" s="9"/>
      <c r="AC77" s="9"/>
      <c r="AD77" s="9" t="s">
        <v>29</v>
      </c>
      <c r="AE77" s="14">
        <f>AF72^0.5/AH66*100</f>
        <v>3.9378329742534275</v>
      </c>
      <c r="AF77" s="9"/>
      <c r="AG77" s="9"/>
      <c r="AH77" s="9"/>
      <c r="AI77" s="14"/>
      <c r="AJ77" s="9"/>
      <c r="AK77" s="9"/>
      <c r="AL77" s="9" t="s">
        <v>29</v>
      </c>
      <c r="AM77" s="14">
        <f>AN72^0.5/AP66*100</f>
        <v>3.998491036621548</v>
      </c>
      <c r="AN77" s="9"/>
      <c r="AO77" s="9"/>
      <c r="AP77" s="9"/>
      <c r="AQ77" s="14"/>
      <c r="AR77" s="9"/>
      <c r="AS77" s="9"/>
      <c r="AT77" s="9"/>
      <c r="AU77" s="9"/>
      <c r="AV77" s="14"/>
      <c r="AW77" s="9"/>
      <c r="AX77" s="9"/>
      <c r="AY77" s="9"/>
    </row>
    <row r="81" spans="8:13">
      <c r="I81" t="s">
        <v>54</v>
      </c>
    </row>
    <row r="84" spans="8:13">
      <c r="H84" s="9" t="s">
        <v>46</v>
      </c>
      <c r="I84" s="9" t="s">
        <v>0</v>
      </c>
      <c r="J84" s="9" t="s">
        <v>1</v>
      </c>
      <c r="K84" s="9" t="s">
        <v>2</v>
      </c>
      <c r="L84" s="9" t="s">
        <v>3</v>
      </c>
      <c r="M84" s="9" t="s">
        <v>4</v>
      </c>
    </row>
    <row r="85" spans="8:13">
      <c r="H85" s="9" t="s">
        <v>5</v>
      </c>
      <c r="I85" s="9">
        <v>37.99</v>
      </c>
      <c r="J85" s="9">
        <v>41.98</v>
      </c>
      <c r="K85" s="9">
        <v>42</v>
      </c>
      <c r="L85" s="10">
        <f>SUM(I85:K85)</f>
        <v>121.97</v>
      </c>
      <c r="M85" s="11">
        <f>L85/3</f>
        <v>40.656666666666666</v>
      </c>
    </row>
    <row r="86" spans="8:13">
      <c r="H86" s="9" t="s">
        <v>6</v>
      </c>
      <c r="I86" s="9">
        <v>40.46</v>
      </c>
      <c r="J86" s="9">
        <v>45.79</v>
      </c>
      <c r="K86" s="9">
        <v>45.19</v>
      </c>
      <c r="L86" s="10">
        <f t="shared" ref="L86:L95" si="48">SUM(I86:K86)</f>
        <v>131.44</v>
      </c>
      <c r="M86" s="11">
        <f t="shared" ref="M86:M94" si="49">L86/3</f>
        <v>43.813333333333333</v>
      </c>
    </row>
    <row r="87" spans="8:13">
      <c r="H87" s="9" t="s">
        <v>7</v>
      </c>
      <c r="I87" s="9">
        <v>44.76</v>
      </c>
      <c r="J87" s="9">
        <v>42.84</v>
      </c>
      <c r="K87" s="9">
        <v>41.72</v>
      </c>
      <c r="L87" s="10">
        <f t="shared" si="48"/>
        <v>129.32</v>
      </c>
      <c r="M87" s="11">
        <f t="shared" si="49"/>
        <v>43.106666666666662</v>
      </c>
    </row>
    <row r="88" spans="8:13">
      <c r="H88" s="9" t="s">
        <v>8</v>
      </c>
      <c r="I88" s="9">
        <v>44.88</v>
      </c>
      <c r="J88" s="9">
        <v>46.96</v>
      </c>
      <c r="K88" s="9">
        <v>45.11</v>
      </c>
      <c r="L88" s="10">
        <f t="shared" si="48"/>
        <v>136.94999999999999</v>
      </c>
      <c r="M88" s="11">
        <f t="shared" si="49"/>
        <v>45.65</v>
      </c>
    </row>
    <row r="89" spans="8:13">
      <c r="H89" s="9" t="s">
        <v>9</v>
      </c>
      <c r="I89" s="9">
        <v>49.91</v>
      </c>
      <c r="J89" s="9">
        <v>53.94</v>
      </c>
      <c r="K89" s="9">
        <v>51.06</v>
      </c>
      <c r="L89" s="10">
        <f t="shared" si="48"/>
        <v>154.91</v>
      </c>
      <c r="M89" s="11">
        <f t="shared" si="49"/>
        <v>51.636666666666663</v>
      </c>
    </row>
    <row r="90" spans="8:13">
      <c r="H90" s="9" t="s">
        <v>10</v>
      </c>
      <c r="I90" s="9">
        <v>52.12</v>
      </c>
      <c r="J90" s="9">
        <v>53.75</v>
      </c>
      <c r="K90" s="9">
        <v>56.84</v>
      </c>
      <c r="L90" s="10">
        <f t="shared" si="48"/>
        <v>162.71</v>
      </c>
      <c r="M90" s="11">
        <f t="shared" si="49"/>
        <v>54.236666666666672</v>
      </c>
    </row>
    <row r="91" spans="8:13">
      <c r="H91" s="9" t="s">
        <v>11</v>
      </c>
      <c r="I91" s="9">
        <v>63.81</v>
      </c>
      <c r="J91" s="9">
        <v>60.94</v>
      </c>
      <c r="K91" s="9">
        <v>65.19</v>
      </c>
      <c r="L91" s="10">
        <f t="shared" si="48"/>
        <v>189.94</v>
      </c>
      <c r="M91" s="11">
        <f t="shared" si="49"/>
        <v>63.313333333333333</v>
      </c>
    </row>
    <row r="92" spans="8:13">
      <c r="H92" s="9" t="s">
        <v>12</v>
      </c>
      <c r="I92" s="9">
        <v>60.83</v>
      </c>
      <c r="J92" s="9">
        <v>56.91</v>
      </c>
      <c r="K92" s="9">
        <v>62.38</v>
      </c>
      <c r="L92" s="10">
        <f t="shared" si="48"/>
        <v>180.12</v>
      </c>
      <c r="M92" s="11">
        <f t="shared" si="49"/>
        <v>60.04</v>
      </c>
    </row>
    <row r="93" spans="8:13">
      <c r="H93" s="9" t="s">
        <v>13</v>
      </c>
      <c r="I93" s="9">
        <v>27.74</v>
      </c>
      <c r="J93" s="9">
        <v>27.52</v>
      </c>
      <c r="K93" s="9">
        <v>26.76</v>
      </c>
      <c r="L93" s="10">
        <f t="shared" si="48"/>
        <v>82.02</v>
      </c>
      <c r="M93" s="11">
        <f t="shared" si="49"/>
        <v>27.34</v>
      </c>
    </row>
    <row r="94" spans="8:13">
      <c r="H94" s="9" t="s">
        <v>14</v>
      </c>
      <c r="I94" s="9">
        <v>10.7</v>
      </c>
      <c r="J94" s="9">
        <v>11.2</v>
      </c>
      <c r="K94" s="9">
        <v>11.6</v>
      </c>
      <c r="L94" s="10">
        <f t="shared" si="48"/>
        <v>33.5</v>
      </c>
      <c r="M94" s="11">
        <f t="shared" si="49"/>
        <v>11.166666666666666</v>
      </c>
    </row>
    <row r="95" spans="8:13">
      <c r="H95" s="9" t="s">
        <v>3</v>
      </c>
      <c r="I95" s="10">
        <f>SUM(I85:I94)</f>
        <v>433.2</v>
      </c>
      <c r="J95" s="10">
        <f>SUM(J85:J94)</f>
        <v>441.83</v>
      </c>
      <c r="K95" s="10">
        <f>SUM(K85:K94)</f>
        <v>447.84999999999997</v>
      </c>
      <c r="L95" s="10">
        <f t="shared" si="48"/>
        <v>1322.8799999999999</v>
      </c>
      <c r="M95" s="12">
        <f>L95/30</f>
        <v>44.095999999999997</v>
      </c>
    </row>
    <row r="96" spans="8:13">
      <c r="H96" s="9"/>
      <c r="I96" s="9" t="s">
        <v>15</v>
      </c>
      <c r="J96" s="9">
        <f>L95*L95/30</f>
        <v>58333.716479999988</v>
      </c>
      <c r="K96" s="9" t="s">
        <v>16</v>
      </c>
      <c r="L96" s="10">
        <f>SUMSQ(I85:K94)-J96</f>
        <v>6572.2461200000107</v>
      </c>
      <c r="M96" s="11"/>
    </row>
    <row r="97" spans="2:40">
      <c r="H97" s="9"/>
      <c r="I97" s="9"/>
      <c r="J97" s="9" t="s">
        <v>17</v>
      </c>
      <c r="K97" s="9"/>
      <c r="L97" s="9"/>
      <c r="M97" s="9"/>
    </row>
    <row r="98" spans="2:40">
      <c r="H98" s="9" t="s">
        <v>18</v>
      </c>
      <c r="I98" s="9" t="s">
        <v>19</v>
      </c>
      <c r="J98" s="9" t="s">
        <v>20</v>
      </c>
      <c r="K98" s="9" t="s">
        <v>21</v>
      </c>
      <c r="L98" s="9" t="s">
        <v>22</v>
      </c>
      <c r="M98" s="9"/>
    </row>
    <row r="99" spans="2:40">
      <c r="H99" s="9" t="s">
        <v>23</v>
      </c>
      <c r="I99" s="9">
        <v>2</v>
      </c>
      <c r="J99" s="9">
        <f>SUMSQ(I95:K95)/10-J96</f>
        <v>10.844660000002477</v>
      </c>
      <c r="K99" s="9">
        <f>J99/I99</f>
        <v>5.4223300000012387</v>
      </c>
      <c r="L99" s="9">
        <f>K99/K101</f>
        <v>1.3835492833803833</v>
      </c>
      <c r="M99" s="13" t="str">
        <f>IF(L99&gt;3.55,"s","ns")</f>
        <v>ns</v>
      </c>
    </row>
    <row r="100" spans="2:40">
      <c r="H100" s="9" t="s">
        <v>24</v>
      </c>
      <c r="I100" s="9">
        <v>9</v>
      </c>
      <c r="J100" s="9">
        <f>SUMSQ(L85:L94)/3-J96</f>
        <v>6490.8568533333382</v>
      </c>
      <c r="K100" s="9">
        <f>J100/I100</f>
        <v>721.20631703703759</v>
      </c>
      <c r="L100" s="9">
        <f>K100/K101</f>
        <v>184.02134932875182</v>
      </c>
      <c r="M100" s="13" t="str">
        <f>IF(L100&gt;2.47,"s","ns")</f>
        <v>s</v>
      </c>
    </row>
    <row r="101" spans="2:40">
      <c r="H101" s="9" t="s">
        <v>25</v>
      </c>
      <c r="I101" s="9">
        <v>18</v>
      </c>
      <c r="J101" s="9">
        <f>L96-J99-J100</f>
        <v>70.544606666670006</v>
      </c>
      <c r="K101" s="10">
        <f>J101/I101</f>
        <v>3.9191448148150005</v>
      </c>
      <c r="L101" s="9"/>
      <c r="M101" s="9"/>
    </row>
    <row r="102" spans="2:40">
      <c r="H102" s="9"/>
      <c r="I102" s="9"/>
      <c r="J102" s="9"/>
      <c r="K102" s="9"/>
      <c r="L102" s="9"/>
      <c r="M102" s="9"/>
    </row>
    <row r="103" spans="2:40">
      <c r="H103" s="9"/>
      <c r="I103" s="9" t="s">
        <v>26</v>
      </c>
      <c r="J103" s="11">
        <f>(K101/3)^0.5</f>
        <v>1.1429705179655043</v>
      </c>
      <c r="K103" s="9"/>
      <c r="L103" s="9"/>
      <c r="M103" s="9"/>
    </row>
    <row r="104" spans="2:40">
      <c r="H104" s="9"/>
      <c r="I104" s="9" t="s">
        <v>27</v>
      </c>
      <c r="J104" s="11">
        <f>J103*1.414*2.101</f>
        <v>3.3955528163591717</v>
      </c>
      <c r="K104" s="9"/>
      <c r="L104" s="9"/>
      <c r="M104" s="9"/>
    </row>
    <row r="105" spans="2:40">
      <c r="H105" s="9"/>
      <c r="I105" s="9" t="s">
        <v>28</v>
      </c>
      <c r="J105" s="11">
        <f>J103*1.414*2.878</f>
        <v>4.6513093790964763</v>
      </c>
      <c r="K105" s="9"/>
      <c r="L105" s="9"/>
      <c r="M105" s="9"/>
    </row>
    <row r="106" spans="2:40">
      <c r="H106" s="9"/>
      <c r="I106" s="9" t="s">
        <v>29</v>
      </c>
      <c r="J106" s="14">
        <f>K101^0.5/M95*100</f>
        <v>4.4894843266272915</v>
      </c>
      <c r="K106" s="9"/>
      <c r="L106" s="9"/>
      <c r="M106" s="9"/>
    </row>
    <row r="107" spans="2:40">
      <c r="B107" s="16" t="s">
        <v>91</v>
      </c>
      <c r="C107" s="16"/>
    </row>
    <row r="110" spans="2:40">
      <c r="B110" t="s">
        <v>69</v>
      </c>
      <c r="I110" t="s">
        <v>70</v>
      </c>
      <c r="Q110" t="s">
        <v>73</v>
      </c>
      <c r="Z110" t="s">
        <v>76</v>
      </c>
      <c r="AF110" t="s">
        <v>78</v>
      </c>
      <c r="AI110" s="32"/>
      <c r="AJ110" s="32"/>
      <c r="AK110" s="32" t="s">
        <v>79</v>
      </c>
      <c r="AL110" s="32"/>
      <c r="AM110" s="32"/>
      <c r="AN110" s="32"/>
    </row>
    <row r="111" spans="2:40">
      <c r="AI111" s="32"/>
      <c r="AJ111" s="32"/>
      <c r="AK111" s="32"/>
      <c r="AL111" s="32"/>
      <c r="AM111" s="32"/>
      <c r="AN111" s="32"/>
    </row>
    <row r="112" spans="2:40">
      <c r="G112" s="32"/>
      <c r="H112" s="32"/>
      <c r="I112" s="32"/>
      <c r="J112" s="32"/>
      <c r="K112" s="32"/>
      <c r="L112" s="32"/>
      <c r="M112" s="32"/>
      <c r="P112" s="32"/>
      <c r="Q112" s="32"/>
      <c r="R112" s="32"/>
      <c r="S112" s="32"/>
      <c r="T112" s="32"/>
      <c r="U112" s="32"/>
      <c r="X112" s="32"/>
      <c r="Y112" s="32"/>
      <c r="Z112" s="32"/>
      <c r="AA112" s="32"/>
      <c r="AB112" s="32"/>
      <c r="AC112" s="32"/>
      <c r="AI112" s="32"/>
      <c r="AJ112" s="32"/>
      <c r="AK112" s="32"/>
      <c r="AL112" s="32"/>
      <c r="AM112" s="32"/>
      <c r="AN112" s="32"/>
    </row>
    <row r="113" spans="1:40">
      <c r="A113" s="33" t="s">
        <v>46</v>
      </c>
      <c r="B113" s="33" t="s">
        <v>0</v>
      </c>
      <c r="C113" s="33" t="s">
        <v>1</v>
      </c>
      <c r="D113" s="33" t="s">
        <v>2</v>
      </c>
      <c r="E113" s="33" t="s">
        <v>3</v>
      </c>
      <c r="F113" s="33" t="s">
        <v>4</v>
      </c>
      <c r="G113" s="32"/>
      <c r="H113" s="33" t="s">
        <v>46</v>
      </c>
      <c r="I113" s="33" t="s">
        <v>0</v>
      </c>
      <c r="J113" s="33" t="s">
        <v>1</v>
      </c>
      <c r="K113" s="33" t="s">
        <v>2</v>
      </c>
      <c r="L113" s="33" t="s">
        <v>3</v>
      </c>
      <c r="M113" s="33" t="s">
        <v>4</v>
      </c>
      <c r="P113" s="33" t="s">
        <v>46</v>
      </c>
      <c r="Q113" s="33" t="s">
        <v>0</v>
      </c>
      <c r="R113" s="33" t="s">
        <v>1</v>
      </c>
      <c r="S113" s="33" t="s">
        <v>2</v>
      </c>
      <c r="T113" s="33" t="s">
        <v>3</v>
      </c>
      <c r="U113" s="33" t="s">
        <v>4</v>
      </c>
      <c r="X113" s="33" t="s">
        <v>46</v>
      </c>
      <c r="Y113" s="33" t="s">
        <v>0</v>
      </c>
      <c r="Z113" s="33" t="s">
        <v>1</v>
      </c>
      <c r="AA113" s="33" t="s">
        <v>2</v>
      </c>
      <c r="AB113" s="33" t="s">
        <v>3</v>
      </c>
      <c r="AC113" s="33" t="s">
        <v>4</v>
      </c>
      <c r="AE113" s="9" t="s">
        <v>0</v>
      </c>
      <c r="AF113" s="9" t="s">
        <v>1</v>
      </c>
      <c r="AG113" s="9" t="s">
        <v>2</v>
      </c>
      <c r="AI113" s="33" t="s">
        <v>46</v>
      </c>
      <c r="AJ113" s="33" t="s">
        <v>0</v>
      </c>
      <c r="AK113" s="33" t="s">
        <v>1</v>
      </c>
      <c r="AL113" s="33" t="s">
        <v>2</v>
      </c>
      <c r="AM113" s="33" t="s">
        <v>3</v>
      </c>
      <c r="AN113" s="33" t="s">
        <v>4</v>
      </c>
    </row>
    <row r="114" spans="1:40">
      <c r="A114" s="33" t="s">
        <v>5</v>
      </c>
      <c r="B114" s="32">
        <v>15</v>
      </c>
      <c r="C114" s="32">
        <v>14.2</v>
      </c>
      <c r="D114" s="32">
        <v>15.5</v>
      </c>
      <c r="E114" s="36">
        <f>SUM(B114:D114)</f>
        <v>44.7</v>
      </c>
      <c r="F114" s="42">
        <f>E114/3</f>
        <v>14.9</v>
      </c>
      <c r="G114" s="32"/>
      <c r="H114" s="33" t="s">
        <v>5</v>
      </c>
      <c r="I114" s="44">
        <v>0.82799999999999996</v>
      </c>
      <c r="J114" s="44">
        <v>0.83</v>
      </c>
      <c r="K114" s="44">
        <v>0.82499999999999996</v>
      </c>
      <c r="L114" s="45">
        <f>SUM(I114:K114)</f>
        <v>2.4829999999999997</v>
      </c>
      <c r="M114" s="37">
        <f>L114/3</f>
        <v>0.82766666666666655</v>
      </c>
      <c r="P114" s="33" t="s">
        <v>5</v>
      </c>
      <c r="Q114" s="46">
        <f>B114*I114</f>
        <v>12.42</v>
      </c>
      <c r="R114" s="46">
        <f>C114*J114</f>
        <v>11.786</v>
      </c>
      <c r="S114" s="46">
        <f>D114*K114</f>
        <v>12.7875</v>
      </c>
      <c r="T114" s="36">
        <f>SUM(Q114:S114)</f>
        <v>36.993499999999997</v>
      </c>
      <c r="U114" s="34">
        <f>T114/3</f>
        <v>12.331166666666666</v>
      </c>
      <c r="V114">
        <v>3.0859999999999999</v>
      </c>
      <c r="X114" s="33" t="s">
        <v>5</v>
      </c>
      <c r="Y114" s="48">
        <f>Q114*V114</f>
        <v>38.328119999999998</v>
      </c>
      <c r="Z114" s="48">
        <f>R114*V114</f>
        <v>36.371595999999997</v>
      </c>
      <c r="AA114" s="48">
        <f>S114*V114</f>
        <v>39.462224999999997</v>
      </c>
      <c r="AB114" s="45">
        <f>SUM(Y114:AA114)</f>
        <v>114.16194099999998</v>
      </c>
      <c r="AC114" s="42">
        <f>AB114/3</f>
        <v>38.053980333333328</v>
      </c>
      <c r="AE114">
        <v>85.17</v>
      </c>
      <c r="AF114">
        <v>87.6</v>
      </c>
      <c r="AG114">
        <v>88.98</v>
      </c>
      <c r="AI114" s="33" t="s">
        <v>5</v>
      </c>
      <c r="AJ114" s="48">
        <f>Y114+AE114</f>
        <v>123.49812</v>
      </c>
      <c r="AK114" s="48">
        <f>Z114+AF114</f>
        <v>123.97159599999999</v>
      </c>
      <c r="AL114" s="48">
        <f>AA114+AG114</f>
        <v>128.44222500000001</v>
      </c>
      <c r="AM114" s="36">
        <f>SUM(AJ114:AL114)</f>
        <v>375.91194100000001</v>
      </c>
      <c r="AN114" s="42">
        <f>AM114/3</f>
        <v>125.30398033333334</v>
      </c>
    </row>
    <row r="115" spans="1:40">
      <c r="A115" s="33" t="s">
        <v>6</v>
      </c>
      <c r="B115" s="32">
        <v>16</v>
      </c>
      <c r="C115" s="32">
        <v>15.5</v>
      </c>
      <c r="D115" s="32">
        <v>15.9</v>
      </c>
      <c r="E115" s="36">
        <f t="shared" ref="E115:E124" si="50">SUM(B115:D115)</f>
        <v>47.4</v>
      </c>
      <c r="F115" s="42">
        <f t="shared" ref="F115:F123" si="51">E115/3</f>
        <v>15.799999999999999</v>
      </c>
      <c r="G115" s="32"/>
      <c r="H115" s="33" t="s">
        <v>6</v>
      </c>
      <c r="I115" s="44">
        <v>0.83499999999999996</v>
      </c>
      <c r="J115" s="44">
        <v>0.83599999999999997</v>
      </c>
      <c r="K115" s="44">
        <v>0.84</v>
      </c>
      <c r="L115" s="45">
        <f t="shared" ref="L115:L124" si="52">SUM(I115:K115)</f>
        <v>2.5109999999999997</v>
      </c>
      <c r="M115" s="37">
        <f t="shared" ref="M115:M123" si="53">L115/3</f>
        <v>0.83699999999999986</v>
      </c>
      <c r="P115" s="33" t="s">
        <v>6</v>
      </c>
      <c r="Q115" s="46">
        <f t="shared" ref="Q115:Q123" si="54">B115*I115</f>
        <v>13.36</v>
      </c>
      <c r="R115" s="46">
        <f t="shared" ref="R115:R123" si="55">C115*J115</f>
        <v>12.958</v>
      </c>
      <c r="S115" s="46">
        <f t="shared" ref="S115:S123" si="56">D115*K115</f>
        <v>13.356</v>
      </c>
      <c r="T115" s="36">
        <f t="shared" ref="T115:T124" si="57">SUM(Q115:S115)</f>
        <v>39.673999999999999</v>
      </c>
      <c r="U115" s="34">
        <f t="shared" ref="U115:U123" si="58">T115/3</f>
        <v>13.224666666666666</v>
      </c>
      <c r="V115">
        <v>3.0859999999999999</v>
      </c>
      <c r="X115" s="33" t="s">
        <v>6</v>
      </c>
      <c r="Y115" s="48">
        <f t="shared" ref="Y115:Y123" si="59">Q115*V115</f>
        <v>41.228959999999994</v>
      </c>
      <c r="Z115" s="48">
        <f t="shared" ref="Z115:Z123" si="60">R115*V115</f>
        <v>39.988388</v>
      </c>
      <c r="AA115" s="48">
        <f t="shared" ref="AA115:AA123" si="61">S115*V115</f>
        <v>41.216615999999995</v>
      </c>
      <c r="AB115" s="45">
        <f t="shared" ref="AB115:AB124" si="62">SUM(Y115:AA115)</f>
        <v>122.43396399999997</v>
      </c>
      <c r="AC115" s="42">
        <f t="shared" ref="AC115:AC123" si="63">AB115/3</f>
        <v>40.811321333333325</v>
      </c>
      <c r="AE115">
        <v>93.02</v>
      </c>
      <c r="AF115">
        <v>96.52</v>
      </c>
      <c r="AG115">
        <v>97.03</v>
      </c>
      <c r="AI115" s="33" t="s">
        <v>6</v>
      </c>
      <c r="AJ115" s="48">
        <f t="shared" ref="AJ115:AJ123" si="64">Y115+AE115</f>
        <v>134.24895999999998</v>
      </c>
      <c r="AK115" s="48">
        <f t="shared" ref="AK115:AK123" si="65">Z115+AF115</f>
        <v>136.508388</v>
      </c>
      <c r="AL115" s="48">
        <f t="shared" ref="AL115:AL123" si="66">AA115+AG115</f>
        <v>138.24661599999999</v>
      </c>
      <c r="AM115" s="36">
        <f t="shared" ref="AM115:AM124" si="67">SUM(AJ115:AL115)</f>
        <v>409.003964</v>
      </c>
      <c r="AN115" s="42">
        <f t="shared" ref="AN115:AN123" si="68">AM115/3</f>
        <v>136.33465466666667</v>
      </c>
    </row>
    <row r="116" spans="1:40">
      <c r="A116" s="33" t="s">
        <v>7</v>
      </c>
      <c r="B116" s="32">
        <v>15</v>
      </c>
      <c r="C116" s="32">
        <v>15.9</v>
      </c>
      <c r="D116" s="32">
        <v>15.6</v>
      </c>
      <c r="E116" s="36">
        <f t="shared" si="50"/>
        <v>46.5</v>
      </c>
      <c r="F116" s="42">
        <f t="shared" si="51"/>
        <v>15.5</v>
      </c>
      <c r="G116" s="32"/>
      <c r="H116" s="33" t="s">
        <v>7</v>
      </c>
      <c r="I116" s="44">
        <v>0.84199999999999997</v>
      </c>
      <c r="J116" s="44">
        <v>0.83299999999999996</v>
      </c>
      <c r="K116" s="44">
        <v>0.83</v>
      </c>
      <c r="L116" s="45">
        <f t="shared" si="52"/>
        <v>2.5049999999999999</v>
      </c>
      <c r="M116" s="37">
        <f t="shared" si="53"/>
        <v>0.83499999999999996</v>
      </c>
      <c r="P116" s="33" t="s">
        <v>7</v>
      </c>
      <c r="Q116" s="46">
        <f t="shared" si="54"/>
        <v>12.629999999999999</v>
      </c>
      <c r="R116" s="46">
        <f t="shared" si="55"/>
        <v>13.2447</v>
      </c>
      <c r="S116" s="46">
        <f t="shared" si="56"/>
        <v>12.947999999999999</v>
      </c>
      <c r="T116" s="36">
        <f t="shared" si="57"/>
        <v>38.822699999999998</v>
      </c>
      <c r="U116" s="34">
        <f t="shared" si="58"/>
        <v>12.940899999999999</v>
      </c>
      <c r="V116">
        <v>3.0859999999999999</v>
      </c>
      <c r="X116" s="33" t="s">
        <v>7</v>
      </c>
      <c r="Y116" s="48">
        <f t="shared" si="59"/>
        <v>38.976179999999992</v>
      </c>
      <c r="Z116" s="48">
        <f t="shared" si="60"/>
        <v>40.873144199999999</v>
      </c>
      <c r="AA116" s="48">
        <f t="shared" si="61"/>
        <v>39.957527999999996</v>
      </c>
      <c r="AB116" s="45">
        <f t="shared" si="62"/>
        <v>119.80685219999998</v>
      </c>
      <c r="AC116" s="42">
        <f t="shared" si="63"/>
        <v>39.935617399999991</v>
      </c>
      <c r="AE116">
        <v>96.04</v>
      </c>
      <c r="AF116">
        <v>99.45</v>
      </c>
      <c r="AG116">
        <v>100.23</v>
      </c>
      <c r="AI116" s="33" t="s">
        <v>7</v>
      </c>
      <c r="AJ116" s="48">
        <f t="shared" si="64"/>
        <v>135.01617999999999</v>
      </c>
      <c r="AK116" s="48">
        <f t="shared" si="65"/>
        <v>140.3231442</v>
      </c>
      <c r="AL116" s="48">
        <f t="shared" si="66"/>
        <v>140.18752799999999</v>
      </c>
      <c r="AM116" s="36">
        <f t="shared" si="67"/>
        <v>415.52685219999995</v>
      </c>
      <c r="AN116" s="42">
        <f t="shared" si="68"/>
        <v>138.50895073333331</v>
      </c>
    </row>
    <row r="117" spans="1:40">
      <c r="A117" s="33" t="s">
        <v>8</v>
      </c>
      <c r="B117" s="32">
        <v>17.8</v>
      </c>
      <c r="C117" s="32">
        <v>17</v>
      </c>
      <c r="D117" s="32">
        <v>16.5</v>
      </c>
      <c r="E117" s="36">
        <f t="shared" si="50"/>
        <v>51.3</v>
      </c>
      <c r="F117" s="42">
        <f t="shared" si="51"/>
        <v>17.099999999999998</v>
      </c>
      <c r="G117" s="32"/>
      <c r="H117" s="33" t="s">
        <v>8</v>
      </c>
      <c r="I117" s="44">
        <v>0.83599999999999997</v>
      </c>
      <c r="J117" s="44">
        <v>0.84299999999999997</v>
      </c>
      <c r="K117" s="44">
        <v>0.85</v>
      </c>
      <c r="L117" s="45">
        <f t="shared" si="52"/>
        <v>2.5289999999999999</v>
      </c>
      <c r="M117" s="37">
        <f t="shared" si="53"/>
        <v>0.84299999999999997</v>
      </c>
      <c r="P117" s="33" t="s">
        <v>8</v>
      </c>
      <c r="Q117" s="46">
        <f t="shared" si="54"/>
        <v>14.880800000000001</v>
      </c>
      <c r="R117" s="46">
        <f t="shared" si="55"/>
        <v>14.331</v>
      </c>
      <c r="S117" s="46">
        <f t="shared" si="56"/>
        <v>14.025</v>
      </c>
      <c r="T117" s="36">
        <f t="shared" si="57"/>
        <v>43.236800000000002</v>
      </c>
      <c r="U117" s="34">
        <f t="shared" si="58"/>
        <v>14.412266666666667</v>
      </c>
      <c r="V117">
        <v>3.0859999999999999</v>
      </c>
      <c r="X117" s="33" t="s">
        <v>8</v>
      </c>
      <c r="Y117" s="48">
        <f t="shared" si="59"/>
        <v>45.922148800000002</v>
      </c>
      <c r="Z117" s="48">
        <f t="shared" si="60"/>
        <v>44.225465999999997</v>
      </c>
      <c r="AA117" s="48">
        <f t="shared" si="61"/>
        <v>43.281149999999997</v>
      </c>
      <c r="AB117" s="45">
        <f t="shared" si="62"/>
        <v>133.42876480000001</v>
      </c>
      <c r="AC117" s="42">
        <f t="shared" si="63"/>
        <v>44.476254933333337</v>
      </c>
      <c r="AE117">
        <v>97.08</v>
      </c>
      <c r="AF117">
        <v>100.11</v>
      </c>
      <c r="AG117">
        <v>96.38</v>
      </c>
      <c r="AI117" s="33" t="s">
        <v>8</v>
      </c>
      <c r="AJ117" s="48">
        <f t="shared" si="64"/>
        <v>143.00214879999999</v>
      </c>
      <c r="AK117" s="48">
        <f t="shared" si="65"/>
        <v>144.335466</v>
      </c>
      <c r="AL117" s="48">
        <f t="shared" si="66"/>
        <v>139.66114999999999</v>
      </c>
      <c r="AM117" s="36">
        <f t="shared" si="67"/>
        <v>426.9987648</v>
      </c>
      <c r="AN117" s="42">
        <f t="shared" si="68"/>
        <v>142.33292159999999</v>
      </c>
    </row>
    <row r="118" spans="1:40">
      <c r="A118" s="33" t="s">
        <v>9</v>
      </c>
      <c r="B118" s="32">
        <v>18.5</v>
      </c>
      <c r="C118" s="32">
        <v>18.399999999999999</v>
      </c>
      <c r="D118" s="32">
        <v>19.8</v>
      </c>
      <c r="E118" s="36">
        <f t="shared" si="50"/>
        <v>56.7</v>
      </c>
      <c r="F118" s="42">
        <f t="shared" si="51"/>
        <v>18.900000000000002</v>
      </c>
      <c r="G118" s="32"/>
      <c r="H118" s="33" t="s">
        <v>9</v>
      </c>
      <c r="I118" s="44">
        <v>0.88100000000000001</v>
      </c>
      <c r="J118" s="44">
        <v>0.876</v>
      </c>
      <c r="K118" s="44">
        <v>0.86799999999999999</v>
      </c>
      <c r="L118" s="45">
        <f t="shared" si="52"/>
        <v>2.625</v>
      </c>
      <c r="M118" s="37">
        <f t="shared" si="53"/>
        <v>0.875</v>
      </c>
      <c r="P118" s="33" t="s">
        <v>9</v>
      </c>
      <c r="Q118" s="46">
        <f t="shared" si="54"/>
        <v>16.298500000000001</v>
      </c>
      <c r="R118" s="46">
        <f t="shared" si="55"/>
        <v>16.118399999999998</v>
      </c>
      <c r="S118" s="46">
        <f t="shared" si="56"/>
        <v>17.186399999999999</v>
      </c>
      <c r="T118" s="36">
        <f t="shared" si="57"/>
        <v>49.603299999999997</v>
      </c>
      <c r="U118" s="34">
        <f t="shared" si="58"/>
        <v>16.534433333333332</v>
      </c>
      <c r="V118">
        <v>3.0859999999999999</v>
      </c>
      <c r="X118" s="33" t="s">
        <v>9</v>
      </c>
      <c r="Y118" s="48">
        <f t="shared" si="59"/>
        <v>50.297170999999999</v>
      </c>
      <c r="Z118" s="48">
        <f t="shared" si="60"/>
        <v>49.741382399999992</v>
      </c>
      <c r="AA118" s="48">
        <f t="shared" si="61"/>
        <v>53.037230399999991</v>
      </c>
      <c r="AB118" s="45">
        <f t="shared" si="62"/>
        <v>153.07578379999998</v>
      </c>
      <c r="AC118" s="42">
        <f t="shared" si="63"/>
        <v>51.025261266666661</v>
      </c>
      <c r="AE118">
        <v>115.45</v>
      </c>
      <c r="AF118">
        <v>111.73</v>
      </c>
      <c r="AG118">
        <v>112.4</v>
      </c>
      <c r="AI118" s="33" t="s">
        <v>9</v>
      </c>
      <c r="AJ118" s="48">
        <f t="shared" si="64"/>
        <v>165.74717100000001</v>
      </c>
      <c r="AK118" s="48">
        <f t="shared" si="65"/>
        <v>161.47138239999998</v>
      </c>
      <c r="AL118" s="48">
        <f t="shared" si="66"/>
        <v>165.4372304</v>
      </c>
      <c r="AM118" s="36">
        <f t="shared" si="67"/>
        <v>492.65578379999999</v>
      </c>
      <c r="AN118" s="42">
        <f t="shared" si="68"/>
        <v>164.21859459999999</v>
      </c>
    </row>
    <row r="119" spans="1:40">
      <c r="A119" s="33" t="s">
        <v>10</v>
      </c>
      <c r="B119" s="32">
        <v>18</v>
      </c>
      <c r="C119" s="32">
        <v>17.899999999999999</v>
      </c>
      <c r="D119" s="32">
        <v>17.8</v>
      </c>
      <c r="E119" s="36">
        <f t="shared" si="50"/>
        <v>53.7</v>
      </c>
      <c r="F119" s="42">
        <f t="shared" si="51"/>
        <v>17.900000000000002</v>
      </c>
      <c r="G119" s="32"/>
      <c r="H119" s="33" t="s">
        <v>10</v>
      </c>
      <c r="I119" s="44">
        <v>0.88200000000000001</v>
      </c>
      <c r="J119" s="44">
        <v>0.89500000000000002</v>
      </c>
      <c r="K119" s="44">
        <v>0.90500000000000003</v>
      </c>
      <c r="L119" s="45">
        <f t="shared" si="52"/>
        <v>2.6820000000000004</v>
      </c>
      <c r="M119" s="37">
        <f t="shared" si="53"/>
        <v>0.89400000000000013</v>
      </c>
      <c r="P119" s="33" t="s">
        <v>10</v>
      </c>
      <c r="Q119" s="46">
        <f t="shared" si="54"/>
        <v>15.875999999999999</v>
      </c>
      <c r="R119" s="46">
        <f t="shared" si="55"/>
        <v>16.020499999999998</v>
      </c>
      <c r="S119" s="46">
        <f t="shared" si="56"/>
        <v>16.109000000000002</v>
      </c>
      <c r="T119" s="36">
        <f t="shared" si="57"/>
        <v>48.005499999999998</v>
      </c>
      <c r="U119" s="34">
        <f t="shared" si="58"/>
        <v>16.001833333333334</v>
      </c>
      <c r="V119">
        <v>3.0859999999999999</v>
      </c>
      <c r="X119" s="33" t="s">
        <v>10</v>
      </c>
      <c r="Y119" s="48">
        <f t="shared" si="59"/>
        <v>48.993335999999999</v>
      </c>
      <c r="Z119" s="48">
        <f t="shared" si="60"/>
        <v>49.43926299999999</v>
      </c>
      <c r="AA119" s="48">
        <f t="shared" si="61"/>
        <v>49.712374000000004</v>
      </c>
      <c r="AB119" s="45">
        <f t="shared" si="62"/>
        <v>148.14497299999999</v>
      </c>
      <c r="AC119" s="42">
        <f t="shared" si="63"/>
        <v>49.381657666666662</v>
      </c>
      <c r="AE119">
        <v>119.706</v>
      </c>
      <c r="AF119">
        <v>113.855</v>
      </c>
      <c r="AG119">
        <v>114.651</v>
      </c>
      <c r="AI119" s="33" t="s">
        <v>10</v>
      </c>
      <c r="AJ119" s="48">
        <f t="shared" si="64"/>
        <v>168.69933600000002</v>
      </c>
      <c r="AK119" s="48">
        <f t="shared" si="65"/>
        <v>163.294263</v>
      </c>
      <c r="AL119" s="48">
        <f t="shared" si="66"/>
        <v>164.36337399999999</v>
      </c>
      <c r="AM119" s="36">
        <f t="shared" si="67"/>
        <v>496.35697300000004</v>
      </c>
      <c r="AN119" s="42">
        <f t="shared" si="68"/>
        <v>165.45232433333334</v>
      </c>
    </row>
    <row r="120" spans="1:40">
      <c r="A120" s="33" t="s">
        <v>11</v>
      </c>
      <c r="B120" s="32">
        <v>19</v>
      </c>
      <c r="C120" s="32">
        <v>19.3</v>
      </c>
      <c r="D120" s="32">
        <v>19</v>
      </c>
      <c r="E120" s="36">
        <f t="shared" si="50"/>
        <v>57.3</v>
      </c>
      <c r="F120" s="42">
        <f t="shared" si="51"/>
        <v>19.099999999999998</v>
      </c>
      <c r="G120" s="32"/>
      <c r="H120" s="33" t="s">
        <v>11</v>
      </c>
      <c r="I120" s="44">
        <v>0.88800000000000001</v>
      </c>
      <c r="J120" s="44">
        <v>0.89500000000000002</v>
      </c>
      <c r="K120" s="44">
        <v>0.90600000000000003</v>
      </c>
      <c r="L120" s="45">
        <f t="shared" si="52"/>
        <v>2.6890000000000001</v>
      </c>
      <c r="M120" s="37">
        <f t="shared" si="53"/>
        <v>0.89633333333333332</v>
      </c>
      <c r="P120" s="33" t="s">
        <v>11</v>
      </c>
      <c r="Q120" s="46">
        <f t="shared" si="54"/>
        <v>16.872</v>
      </c>
      <c r="R120" s="46">
        <f t="shared" si="55"/>
        <v>17.273500000000002</v>
      </c>
      <c r="S120" s="46">
        <f t="shared" si="56"/>
        <v>17.214000000000002</v>
      </c>
      <c r="T120" s="36">
        <f t="shared" si="57"/>
        <v>51.359499999999997</v>
      </c>
      <c r="U120" s="34">
        <f t="shared" si="58"/>
        <v>17.119833333333332</v>
      </c>
      <c r="V120">
        <v>3.0859999999999999</v>
      </c>
      <c r="X120" s="33" t="s">
        <v>11</v>
      </c>
      <c r="Y120" s="48">
        <f t="shared" si="59"/>
        <v>52.066991999999999</v>
      </c>
      <c r="Z120" s="48">
        <f t="shared" si="60"/>
        <v>53.306021000000001</v>
      </c>
      <c r="AA120" s="48">
        <f t="shared" si="61"/>
        <v>53.122404000000003</v>
      </c>
      <c r="AB120" s="45">
        <f t="shared" si="62"/>
        <v>158.495417</v>
      </c>
      <c r="AC120" s="42">
        <f t="shared" si="63"/>
        <v>52.831805666666668</v>
      </c>
      <c r="AE120">
        <v>118.67</v>
      </c>
      <c r="AF120">
        <v>120.42</v>
      </c>
      <c r="AG120">
        <v>117.59</v>
      </c>
      <c r="AI120" s="33" t="s">
        <v>11</v>
      </c>
      <c r="AJ120" s="48">
        <f t="shared" si="64"/>
        <v>170.73699199999999</v>
      </c>
      <c r="AK120" s="48">
        <f t="shared" si="65"/>
        <v>173.726021</v>
      </c>
      <c r="AL120" s="48">
        <f t="shared" si="66"/>
        <v>170.71240399999999</v>
      </c>
      <c r="AM120" s="36">
        <f t="shared" si="67"/>
        <v>515.17541699999992</v>
      </c>
      <c r="AN120" s="42">
        <f t="shared" si="68"/>
        <v>171.72513899999998</v>
      </c>
    </row>
    <row r="121" spans="1:40">
      <c r="A121" s="33" t="s">
        <v>12</v>
      </c>
      <c r="B121" s="32">
        <v>18.3</v>
      </c>
      <c r="C121" s="32">
        <v>18.7</v>
      </c>
      <c r="D121" s="32">
        <v>19</v>
      </c>
      <c r="E121" s="36">
        <f t="shared" si="50"/>
        <v>56</v>
      </c>
      <c r="F121" s="42">
        <f t="shared" si="51"/>
        <v>18.666666666666668</v>
      </c>
      <c r="G121" s="32"/>
      <c r="H121" s="33" t="s">
        <v>12</v>
      </c>
      <c r="I121" s="44">
        <v>0.89200000000000002</v>
      </c>
      <c r="J121" s="44">
        <v>0.89200000000000002</v>
      </c>
      <c r="K121" s="44">
        <v>0.89100000000000001</v>
      </c>
      <c r="L121" s="45">
        <f t="shared" si="52"/>
        <v>2.6749999999999998</v>
      </c>
      <c r="M121" s="37">
        <f t="shared" si="53"/>
        <v>0.89166666666666661</v>
      </c>
      <c r="P121" s="33" t="s">
        <v>12</v>
      </c>
      <c r="Q121" s="46">
        <f t="shared" si="54"/>
        <v>16.323600000000003</v>
      </c>
      <c r="R121" s="46">
        <f t="shared" si="55"/>
        <v>16.680399999999999</v>
      </c>
      <c r="S121" s="46">
        <f t="shared" si="56"/>
        <v>16.929000000000002</v>
      </c>
      <c r="T121" s="36">
        <f t="shared" si="57"/>
        <v>49.933000000000007</v>
      </c>
      <c r="U121" s="34">
        <f t="shared" si="58"/>
        <v>16.644333333333336</v>
      </c>
      <c r="V121">
        <v>3.0859999999999999</v>
      </c>
      <c r="X121" s="33" t="s">
        <v>12</v>
      </c>
      <c r="Y121" s="48">
        <f t="shared" si="59"/>
        <v>50.374629600000006</v>
      </c>
      <c r="Z121" s="48">
        <f t="shared" si="60"/>
        <v>51.475714399999994</v>
      </c>
      <c r="AA121" s="48">
        <f t="shared" si="61"/>
        <v>52.242894000000007</v>
      </c>
      <c r="AB121" s="45">
        <f t="shared" si="62"/>
        <v>154.09323800000001</v>
      </c>
      <c r="AC121" s="42">
        <f t="shared" si="63"/>
        <v>51.364412666666674</v>
      </c>
      <c r="AE121">
        <v>114.92</v>
      </c>
      <c r="AF121">
        <v>115.48</v>
      </c>
      <c r="AG121">
        <v>116.77</v>
      </c>
      <c r="AI121" s="33" t="s">
        <v>12</v>
      </c>
      <c r="AJ121" s="48">
        <f t="shared" si="64"/>
        <v>165.29462960000001</v>
      </c>
      <c r="AK121" s="48">
        <f t="shared" si="65"/>
        <v>166.95571440000001</v>
      </c>
      <c r="AL121" s="48">
        <f t="shared" si="66"/>
        <v>169.01289400000002</v>
      </c>
      <c r="AM121" s="36">
        <f t="shared" si="67"/>
        <v>501.26323800000006</v>
      </c>
      <c r="AN121" s="42">
        <f t="shared" si="68"/>
        <v>167.08774600000001</v>
      </c>
    </row>
    <row r="122" spans="1:40">
      <c r="A122" s="33" t="s">
        <v>13</v>
      </c>
      <c r="B122" s="32">
        <v>13.2</v>
      </c>
      <c r="C122" s="32">
        <v>13.8</v>
      </c>
      <c r="D122" s="32">
        <v>12.8</v>
      </c>
      <c r="E122" s="36">
        <f t="shared" si="50"/>
        <v>39.799999999999997</v>
      </c>
      <c r="F122" s="42">
        <f t="shared" si="51"/>
        <v>13.266666666666666</v>
      </c>
      <c r="G122" s="32"/>
      <c r="H122" s="33" t="s">
        <v>13</v>
      </c>
      <c r="I122" s="44">
        <v>0.81499999999999995</v>
      </c>
      <c r="J122" s="44">
        <v>0.80500000000000005</v>
      </c>
      <c r="K122" s="44">
        <v>0.75600000000000001</v>
      </c>
      <c r="L122" s="45">
        <f t="shared" si="52"/>
        <v>2.3760000000000003</v>
      </c>
      <c r="M122" s="37">
        <f t="shared" si="53"/>
        <v>0.79200000000000015</v>
      </c>
      <c r="P122" s="33" t="s">
        <v>13</v>
      </c>
      <c r="Q122" s="46">
        <f t="shared" si="54"/>
        <v>10.757999999999999</v>
      </c>
      <c r="R122" s="46">
        <f t="shared" si="55"/>
        <v>11.109000000000002</v>
      </c>
      <c r="S122" s="46">
        <f t="shared" si="56"/>
        <v>9.6768000000000001</v>
      </c>
      <c r="T122" s="36">
        <f t="shared" si="57"/>
        <v>31.543800000000001</v>
      </c>
      <c r="U122" s="34">
        <f t="shared" si="58"/>
        <v>10.5146</v>
      </c>
      <c r="V122">
        <v>3.0859999999999999</v>
      </c>
      <c r="X122" s="33" t="s">
        <v>13</v>
      </c>
      <c r="Y122" s="48">
        <f t="shared" si="59"/>
        <v>33.199187999999992</v>
      </c>
      <c r="Z122" s="48">
        <f t="shared" si="60"/>
        <v>34.282374000000004</v>
      </c>
      <c r="AA122" s="48">
        <f t="shared" si="61"/>
        <v>29.8626048</v>
      </c>
      <c r="AB122" s="45">
        <f t="shared" si="62"/>
        <v>97.344166799999996</v>
      </c>
      <c r="AC122" s="42">
        <f t="shared" si="63"/>
        <v>32.448055599999996</v>
      </c>
      <c r="AE122">
        <v>75.02</v>
      </c>
      <c r="AF122">
        <v>72.709999999999994</v>
      </c>
      <c r="AG122">
        <v>74.14</v>
      </c>
      <c r="AI122" s="33" t="s">
        <v>13</v>
      </c>
      <c r="AJ122" s="48">
        <f t="shared" si="64"/>
        <v>108.21918799999999</v>
      </c>
      <c r="AK122" s="48">
        <f t="shared" si="65"/>
        <v>106.992374</v>
      </c>
      <c r="AL122" s="48">
        <f t="shared" si="66"/>
        <v>104.0026048</v>
      </c>
      <c r="AM122" s="36">
        <f t="shared" si="67"/>
        <v>319.21416679999999</v>
      </c>
      <c r="AN122" s="42">
        <f t="shared" si="68"/>
        <v>106.40472226666667</v>
      </c>
    </row>
    <row r="123" spans="1:40">
      <c r="A123" s="33" t="s">
        <v>14</v>
      </c>
      <c r="B123" s="32">
        <v>10.6</v>
      </c>
      <c r="C123" s="32">
        <v>10</v>
      </c>
      <c r="D123" s="32">
        <v>10</v>
      </c>
      <c r="E123" s="36">
        <f t="shared" si="50"/>
        <v>30.6</v>
      </c>
      <c r="F123" s="42">
        <f t="shared" si="51"/>
        <v>10.200000000000001</v>
      </c>
      <c r="G123" s="32"/>
      <c r="H123" s="33" t="s">
        <v>14</v>
      </c>
      <c r="I123" s="44">
        <v>0.61199999999999999</v>
      </c>
      <c r="J123" s="44">
        <v>0.61799999999999999</v>
      </c>
      <c r="K123" s="44">
        <v>0.57599999999999996</v>
      </c>
      <c r="L123" s="45">
        <f t="shared" si="52"/>
        <v>1.806</v>
      </c>
      <c r="M123" s="37">
        <f t="shared" si="53"/>
        <v>0.60199999999999998</v>
      </c>
      <c r="P123" s="33" t="s">
        <v>14</v>
      </c>
      <c r="Q123" s="46">
        <f t="shared" si="54"/>
        <v>6.4871999999999996</v>
      </c>
      <c r="R123" s="46">
        <f t="shared" si="55"/>
        <v>6.18</v>
      </c>
      <c r="S123" s="46">
        <f t="shared" si="56"/>
        <v>5.76</v>
      </c>
      <c r="T123" s="36">
        <f t="shared" si="57"/>
        <v>18.427199999999999</v>
      </c>
      <c r="U123" s="34">
        <f t="shared" si="58"/>
        <v>6.1423999999999994</v>
      </c>
      <c r="V123">
        <v>3.0859999999999999</v>
      </c>
      <c r="X123" s="33" t="s">
        <v>14</v>
      </c>
      <c r="Y123" s="48">
        <f t="shared" si="59"/>
        <v>20.019499199999998</v>
      </c>
      <c r="Z123" s="48">
        <f t="shared" si="60"/>
        <v>19.071479999999998</v>
      </c>
      <c r="AA123" s="48">
        <f t="shared" si="61"/>
        <v>17.775359999999999</v>
      </c>
      <c r="AB123" s="45">
        <f t="shared" si="62"/>
        <v>56.866339199999992</v>
      </c>
      <c r="AC123" s="42">
        <f t="shared" si="63"/>
        <v>18.955446399999996</v>
      </c>
      <c r="AE123">
        <v>36.340000000000003</v>
      </c>
      <c r="AF123">
        <v>29.19</v>
      </c>
      <c r="AG123">
        <v>31.55</v>
      </c>
      <c r="AI123" s="33" t="s">
        <v>14</v>
      </c>
      <c r="AJ123" s="48">
        <f t="shared" si="64"/>
        <v>56.359499200000002</v>
      </c>
      <c r="AK123" s="48">
        <f t="shared" si="65"/>
        <v>48.261479999999999</v>
      </c>
      <c r="AL123" s="48">
        <f t="shared" si="66"/>
        <v>49.325360000000003</v>
      </c>
      <c r="AM123" s="36">
        <f t="shared" si="67"/>
        <v>153.94633920000001</v>
      </c>
      <c r="AN123" s="42">
        <f t="shared" si="68"/>
        <v>51.315446400000006</v>
      </c>
    </row>
    <row r="124" spans="1:40">
      <c r="A124" s="33" t="s">
        <v>3</v>
      </c>
      <c r="B124" s="36">
        <f>SUM(B114:B123)</f>
        <v>161.39999999999998</v>
      </c>
      <c r="C124" s="36">
        <f>SUM(C114:C123)</f>
        <v>160.70000000000002</v>
      </c>
      <c r="D124" s="36">
        <f>SUM(D114:D123)</f>
        <v>161.9</v>
      </c>
      <c r="E124" s="36">
        <f t="shared" si="50"/>
        <v>484</v>
      </c>
      <c r="F124" s="38">
        <f>E124/30</f>
        <v>16.133333333333333</v>
      </c>
      <c r="G124" s="32"/>
      <c r="H124" s="33" t="s">
        <v>3</v>
      </c>
      <c r="I124" s="45">
        <f>SUM(I114:I123)</f>
        <v>8.3109999999999999</v>
      </c>
      <c r="J124" s="45">
        <f>SUM(J114:J123)</f>
        <v>8.3229999999999986</v>
      </c>
      <c r="K124" s="45">
        <f>SUM(K114:K123)</f>
        <v>8.2469999999999999</v>
      </c>
      <c r="L124" s="45">
        <f t="shared" si="52"/>
        <v>24.881</v>
      </c>
      <c r="M124" s="38">
        <f>L124/30</f>
        <v>0.8293666666666667</v>
      </c>
      <c r="P124" s="33" t="s">
        <v>3</v>
      </c>
      <c r="Q124" s="36">
        <f>SUM(Q114:Q123)</f>
        <v>135.90610000000001</v>
      </c>
      <c r="R124" s="36">
        <f>SUM(R114:R123)</f>
        <v>135.70150000000001</v>
      </c>
      <c r="S124" s="36">
        <f>SUM(S114:S123)</f>
        <v>135.99169999999998</v>
      </c>
      <c r="T124" s="36">
        <f t="shared" si="57"/>
        <v>407.59930000000003</v>
      </c>
      <c r="U124" s="47">
        <f>T124/30</f>
        <v>13.586643333333335</v>
      </c>
      <c r="X124" s="33" t="s">
        <v>3</v>
      </c>
      <c r="Y124" s="36">
        <f>SUM(Y114:Y123)</f>
        <v>419.40622459999992</v>
      </c>
      <c r="Z124" s="36">
        <f>SUM(Z114:Z123)</f>
        <v>418.77482900000001</v>
      </c>
      <c r="AA124" s="36">
        <f>SUM(AA114:AA123)</f>
        <v>419.67038619999994</v>
      </c>
      <c r="AB124" s="36">
        <f t="shared" si="62"/>
        <v>1257.8514397999998</v>
      </c>
      <c r="AC124" s="43">
        <f>AB124/30</f>
        <v>41.92838132666666</v>
      </c>
      <c r="AI124" s="33" t="s">
        <v>3</v>
      </c>
      <c r="AJ124" s="36">
        <f>SUM(AJ114:AJ123)</f>
        <v>1370.8222246</v>
      </c>
      <c r="AK124" s="36">
        <f>SUM(AK114:AK123)</f>
        <v>1365.8398289999998</v>
      </c>
      <c r="AL124" s="36">
        <f>SUM(AL114:AL123)</f>
        <v>1369.3913861999999</v>
      </c>
      <c r="AM124" s="36">
        <f t="shared" si="67"/>
        <v>4106.0534398</v>
      </c>
      <c r="AN124" s="43">
        <f>AM124/30</f>
        <v>136.86844799333332</v>
      </c>
    </row>
    <row r="125" spans="1:40">
      <c r="A125" s="33"/>
      <c r="B125" s="33" t="s">
        <v>15</v>
      </c>
      <c r="C125" s="33">
        <f>E124*E124/30</f>
        <v>7808.5333333333338</v>
      </c>
      <c r="D125" s="33" t="s">
        <v>16</v>
      </c>
      <c r="E125" s="36">
        <f>SUMSQ(B114:D123)-C125</f>
        <v>221.72666666666464</v>
      </c>
      <c r="F125" s="37"/>
      <c r="G125" s="32"/>
      <c r="H125" s="33"/>
      <c r="I125" s="33" t="s">
        <v>15</v>
      </c>
      <c r="J125" s="33">
        <f>L124*L124/30</f>
        <v>20.635472033333333</v>
      </c>
      <c r="K125" s="33" t="s">
        <v>16</v>
      </c>
      <c r="L125" s="36">
        <f>SUMSQ(I114:K123)-J125</f>
        <v>0.20773496666666702</v>
      </c>
      <c r="M125" s="37"/>
      <c r="P125" s="33"/>
      <c r="Q125" s="33" t="s">
        <v>15</v>
      </c>
      <c r="R125" s="33">
        <f>T124*T124/30</f>
        <v>5537.9063120163337</v>
      </c>
      <c r="S125" s="33" t="s">
        <v>16</v>
      </c>
      <c r="T125" s="36">
        <f>SUMSQ(Q114:S123)-R125</f>
        <v>315.57351143366668</v>
      </c>
      <c r="U125" s="34"/>
      <c r="X125" s="33"/>
      <c r="Y125" s="33" t="s">
        <v>15</v>
      </c>
      <c r="Z125" s="33">
        <f>AB124*AB124/30</f>
        <v>52739.674820231077</v>
      </c>
      <c r="AA125" s="33" t="s">
        <v>16</v>
      </c>
      <c r="AB125" s="36">
        <f>SUMSQ(Y114:AA123)-Z125</f>
        <v>3005.3315164933374</v>
      </c>
      <c r="AC125" s="37"/>
      <c r="AI125" s="33"/>
      <c r="AJ125" s="33" t="s">
        <v>15</v>
      </c>
      <c r="AK125" s="33">
        <f>AM124*AM124/30</f>
        <v>561989.16168311378</v>
      </c>
      <c r="AL125" s="33" t="s">
        <v>16</v>
      </c>
      <c r="AM125" s="36">
        <f>SUMSQ(AJ114:AL123)-AK125</f>
        <v>36463.237325800699</v>
      </c>
      <c r="AN125" s="37"/>
    </row>
    <row r="126" spans="1:40">
      <c r="A126" s="9"/>
      <c r="B126" s="9"/>
      <c r="C126" s="9" t="s">
        <v>17</v>
      </c>
      <c r="D126" s="9"/>
      <c r="E126" s="9"/>
      <c r="F126" s="9"/>
      <c r="H126" s="9"/>
      <c r="I126" s="9"/>
      <c r="J126" s="9" t="s">
        <v>17</v>
      </c>
      <c r="K126" s="9"/>
      <c r="L126" s="9"/>
      <c r="M126" s="9"/>
      <c r="P126" s="33"/>
      <c r="Q126" s="33"/>
      <c r="R126" s="33" t="s">
        <v>17</v>
      </c>
      <c r="S126" s="33"/>
      <c r="T126" s="33"/>
      <c r="U126" s="33"/>
      <c r="X126" s="9"/>
      <c r="Y126" s="9"/>
      <c r="Z126" s="9" t="s">
        <v>17</v>
      </c>
      <c r="AA126" s="9"/>
      <c r="AB126" s="9"/>
      <c r="AC126" s="9"/>
      <c r="AI126" s="9"/>
      <c r="AJ126" s="9"/>
      <c r="AK126" s="9" t="s">
        <v>17</v>
      </c>
      <c r="AL126" s="9"/>
      <c r="AM126" s="9"/>
      <c r="AN126" s="9"/>
    </row>
    <row r="127" spans="1:40">
      <c r="A127" s="9" t="s">
        <v>18</v>
      </c>
      <c r="B127" s="9" t="s">
        <v>19</v>
      </c>
      <c r="C127" s="9" t="s">
        <v>20</v>
      </c>
      <c r="D127" s="9" t="s">
        <v>21</v>
      </c>
      <c r="E127" s="9" t="s">
        <v>22</v>
      </c>
      <c r="F127" s="9"/>
      <c r="H127" s="9" t="s">
        <v>18</v>
      </c>
      <c r="I127" s="9" t="s">
        <v>19</v>
      </c>
      <c r="J127" s="9" t="s">
        <v>20</v>
      </c>
      <c r="K127" s="9" t="s">
        <v>21</v>
      </c>
      <c r="L127" s="9" t="s">
        <v>22</v>
      </c>
      <c r="M127" s="9"/>
      <c r="P127" s="9" t="s">
        <v>18</v>
      </c>
      <c r="Q127" s="9" t="s">
        <v>19</v>
      </c>
      <c r="R127" s="9" t="s">
        <v>20</v>
      </c>
      <c r="S127" s="9" t="s">
        <v>21</v>
      </c>
      <c r="T127" s="9" t="s">
        <v>22</v>
      </c>
      <c r="U127" s="9"/>
      <c r="X127" s="9" t="s">
        <v>18</v>
      </c>
      <c r="Y127" s="9" t="s">
        <v>19</v>
      </c>
      <c r="Z127" s="9" t="s">
        <v>20</v>
      </c>
      <c r="AA127" s="9" t="s">
        <v>21</v>
      </c>
      <c r="AB127" s="9" t="s">
        <v>22</v>
      </c>
      <c r="AC127" s="9"/>
      <c r="AI127" s="9" t="s">
        <v>18</v>
      </c>
      <c r="AJ127" s="9" t="s">
        <v>19</v>
      </c>
      <c r="AK127" s="9" t="s">
        <v>20</v>
      </c>
      <c r="AL127" s="9" t="s">
        <v>21</v>
      </c>
      <c r="AM127" s="9" t="s">
        <v>22</v>
      </c>
      <c r="AN127" s="9"/>
    </row>
    <row r="128" spans="1:40">
      <c r="A128" s="9" t="s">
        <v>23</v>
      </c>
      <c r="B128" s="9">
        <v>2</v>
      </c>
      <c r="C128" s="9">
        <f>SUMSQ(B124:D124)/10-C125</f>
        <v>7.2666666666009405E-2</v>
      </c>
      <c r="D128" s="9">
        <f>C128/B128</f>
        <v>3.6333333333004703E-2</v>
      </c>
      <c r="E128" s="9">
        <f>D128/D130</f>
        <v>0.14531180565716098</v>
      </c>
      <c r="F128" s="13" t="str">
        <f>IF(E128&gt;3.55,"s","ns")</f>
        <v>ns</v>
      </c>
      <c r="H128" s="9" t="s">
        <v>23</v>
      </c>
      <c r="I128" s="9">
        <v>2</v>
      </c>
      <c r="J128" s="9">
        <f>SUMSQ(I124:K124)/10-J125</f>
        <v>3.3386666666501696E-4</v>
      </c>
      <c r="K128" s="9">
        <f>J128/I128</f>
        <v>1.6693333333250848E-4</v>
      </c>
      <c r="L128" s="9">
        <f>K128/K130</f>
        <v>0.88062209370106559</v>
      </c>
      <c r="M128" s="13" t="str">
        <f>IF(L128&gt;3.55,"s","ns")</f>
        <v>ns</v>
      </c>
      <c r="P128" s="9" t="s">
        <v>23</v>
      </c>
      <c r="Q128" s="9">
        <v>2</v>
      </c>
      <c r="R128" s="9">
        <f>SUMSQ(Q124:S124)/10-R125</f>
        <v>4.4468186661106301E-3</v>
      </c>
      <c r="S128" s="9">
        <f>R128/Q128</f>
        <v>2.2234093330553151E-3</v>
      </c>
      <c r="T128" s="9">
        <f>S128/S130</f>
        <v>1.136244018763795E-2</v>
      </c>
      <c r="U128" s="13" t="str">
        <f>IF(T128&gt;3.55,"s","ns")</f>
        <v>ns</v>
      </c>
      <c r="X128" s="9" t="s">
        <v>23</v>
      </c>
      <c r="Y128" s="9">
        <v>2</v>
      </c>
      <c r="Z128" s="9">
        <f>SUMSQ(Y124:AA124)/10-Z125</f>
        <v>4.2348815113655291E-2</v>
      </c>
      <c r="AA128" s="9">
        <f>Z128/Y128</f>
        <v>2.1174407556827646E-2</v>
      </c>
      <c r="AB128" s="9">
        <f>AA128/AA130</f>
        <v>1.1362440191966893E-2</v>
      </c>
      <c r="AC128" s="13" t="str">
        <f>IF(AB128&gt;3.55,"s","ns")</f>
        <v>ns</v>
      </c>
      <c r="AI128" s="9" t="s">
        <v>23</v>
      </c>
      <c r="AJ128" s="9">
        <v>2</v>
      </c>
      <c r="AK128" s="9">
        <f>SUMSQ(AJ124:AL124)/10-AK125</f>
        <v>1.3161707661347464</v>
      </c>
      <c r="AL128" s="9">
        <f>AK128/AJ128</f>
        <v>0.65808538306737319</v>
      </c>
      <c r="AM128" s="9">
        <f>AL128/AL130</f>
        <v>8.4402208398854317E-2</v>
      </c>
      <c r="AN128" s="13" t="str">
        <f>IF(AM128&gt;3.55,"s","ns")</f>
        <v>ns</v>
      </c>
    </row>
    <row r="129" spans="1:42">
      <c r="A129" s="9" t="s">
        <v>24</v>
      </c>
      <c r="B129" s="9">
        <v>9</v>
      </c>
      <c r="C129" s="9">
        <f>SUMSQ(E114:E123)/3-C125</f>
        <v>217.15333333333365</v>
      </c>
      <c r="D129" s="9">
        <f>C129/B129</f>
        <v>24.128148148148185</v>
      </c>
      <c r="E129" s="9">
        <f>D129/D130</f>
        <v>96.498296548695691</v>
      </c>
      <c r="F129" s="13" t="str">
        <f>IF(E129&gt;2.47,"s","ns")</f>
        <v>s</v>
      </c>
      <c r="H129" s="9" t="s">
        <v>24</v>
      </c>
      <c r="I129" s="9">
        <v>9</v>
      </c>
      <c r="J129" s="9">
        <f>SUMSQ(L114:L123)/3-J125</f>
        <v>0.20398896666667099</v>
      </c>
      <c r="K129" s="9">
        <f>J129/I129</f>
        <v>2.266544074074122E-2</v>
      </c>
      <c r="L129" s="9">
        <f>K129/K130</f>
        <v>119.56682036661894</v>
      </c>
      <c r="M129" s="13" t="str">
        <f>IF(L129&gt;2.47,"s","ns")</f>
        <v>s</v>
      </c>
      <c r="P129" s="9" t="s">
        <v>24</v>
      </c>
      <c r="Q129" s="9">
        <v>9</v>
      </c>
      <c r="R129" s="9">
        <f>SUMSQ(T114:T123)/3-R125</f>
        <v>312.04681346699999</v>
      </c>
      <c r="S129" s="9">
        <f>R129/Q129</f>
        <v>34.671868162999999</v>
      </c>
      <c r="T129" s="9">
        <f>S129/S130</f>
        <v>177.18600994374566</v>
      </c>
      <c r="U129" s="13" t="str">
        <f>IF(T129&gt;2.47,"s","ns")</f>
        <v>s</v>
      </c>
      <c r="X129" s="9" t="s">
        <v>24</v>
      </c>
      <c r="Y129" s="9">
        <v>9</v>
      </c>
      <c r="Z129" s="9">
        <f>SUMSQ(AB114:AB123)/3-Z125</f>
        <v>2971.7453751843932</v>
      </c>
      <c r="AA129" s="9">
        <f>Z129/Y129</f>
        <v>330.19393057604367</v>
      </c>
      <c r="AB129" s="9">
        <f>AA129/AA130</f>
        <v>177.18600994392409</v>
      </c>
      <c r="AC129" s="13" t="str">
        <f>IF(AB129&gt;2.47,"s","ns")</f>
        <v>s</v>
      </c>
      <c r="AI129" s="9" t="s">
        <v>24</v>
      </c>
      <c r="AJ129" s="9">
        <v>9</v>
      </c>
      <c r="AK129" s="9">
        <f>SUMSQ(AM114:AM123)/3-AK125</f>
        <v>36321.574864102993</v>
      </c>
      <c r="AL129" s="9">
        <f>AK129/AJ129</f>
        <v>4035.7305404558883</v>
      </c>
      <c r="AM129" s="9">
        <f>AL129/AL130</f>
        <v>517.59935546586451</v>
      </c>
      <c r="AN129" s="13" t="str">
        <f>IF(AM129&gt;2.47,"s","ns")</f>
        <v>s</v>
      </c>
    </row>
    <row r="130" spans="1:42">
      <c r="A130" s="9" t="s">
        <v>25</v>
      </c>
      <c r="B130" s="9">
        <v>18</v>
      </c>
      <c r="C130" s="9">
        <f>E125-C128-C129</f>
        <v>4.5006666666649835</v>
      </c>
      <c r="D130" s="10">
        <f>C130/B130</f>
        <v>0.25003703703694352</v>
      </c>
      <c r="E130" s="9"/>
      <c r="F130" s="9"/>
      <c r="H130" s="9" t="s">
        <v>25</v>
      </c>
      <c r="I130" s="9">
        <v>18</v>
      </c>
      <c r="J130" s="9">
        <f>L125-J128-J129</f>
        <v>3.4121333333310133E-3</v>
      </c>
      <c r="K130" s="10">
        <f>J130/I130</f>
        <v>1.8956296296283406E-4</v>
      </c>
      <c r="L130" s="9"/>
      <c r="M130" s="9"/>
      <c r="P130" s="9" t="s">
        <v>25</v>
      </c>
      <c r="Q130" s="9">
        <v>18</v>
      </c>
      <c r="R130" s="9">
        <f>T125-R128-R129</f>
        <v>3.5222511480005778</v>
      </c>
      <c r="S130" s="10">
        <f>R130/Q130</f>
        <v>0.19568061933336545</v>
      </c>
      <c r="T130" s="9"/>
      <c r="U130" s="9"/>
      <c r="X130" s="9" t="s">
        <v>25</v>
      </c>
      <c r="Y130" s="9">
        <v>18</v>
      </c>
      <c r="Z130" s="9">
        <f>AB125-Z128-Z129</f>
        <v>33.543792493830551</v>
      </c>
      <c r="AA130" s="10">
        <f>Z130/Y130</f>
        <v>1.8635440274350306</v>
      </c>
      <c r="AB130" s="9"/>
      <c r="AC130" s="9"/>
      <c r="AI130" s="9" t="s">
        <v>25</v>
      </c>
      <c r="AJ130" s="9">
        <v>18</v>
      </c>
      <c r="AK130" s="9">
        <f>AM125-AK128-AK129</f>
        <v>140.34629093157127</v>
      </c>
      <c r="AL130" s="10">
        <f>AK130/AJ130</f>
        <v>7.7970161628650709</v>
      </c>
      <c r="AM130" s="9"/>
      <c r="AN130" s="9"/>
    </row>
    <row r="131" spans="1:42">
      <c r="A131" s="9"/>
      <c r="B131" s="9"/>
      <c r="C131" s="9"/>
      <c r="D131" s="9"/>
      <c r="E131" s="9"/>
      <c r="F131" s="9"/>
      <c r="H131" s="9"/>
      <c r="I131" s="9"/>
      <c r="J131" s="9"/>
      <c r="K131" s="9"/>
      <c r="L131" s="9"/>
      <c r="M131" s="9"/>
      <c r="P131" s="9"/>
      <c r="Q131" s="9"/>
      <c r="R131" s="9"/>
      <c r="S131" s="9"/>
      <c r="T131" s="9"/>
      <c r="U131" s="9"/>
      <c r="X131" s="9"/>
      <c r="Y131" s="9"/>
      <c r="Z131" s="9"/>
      <c r="AA131" s="9"/>
      <c r="AB131" s="9"/>
      <c r="AC131" s="9"/>
      <c r="AI131" s="9"/>
      <c r="AJ131" s="9"/>
      <c r="AK131" s="9"/>
      <c r="AL131" s="9"/>
      <c r="AM131" s="9"/>
      <c r="AN131" s="9"/>
    </row>
    <row r="132" spans="1:42">
      <c r="A132" s="9"/>
      <c r="B132" s="9" t="s">
        <v>26</v>
      </c>
      <c r="C132" s="25">
        <f>(D130/3)^0.5</f>
        <v>0.28869651714614519</v>
      </c>
      <c r="D132" s="9"/>
      <c r="E132" s="9"/>
      <c r="F132" s="9"/>
      <c r="H132" s="9"/>
      <c r="I132" s="9" t="s">
        <v>26</v>
      </c>
      <c r="J132" s="11">
        <f>(K130/3)^0.5</f>
        <v>7.9490662546581343E-3</v>
      </c>
      <c r="K132" s="9"/>
      <c r="L132" s="9"/>
      <c r="M132" s="9"/>
      <c r="P132" s="9"/>
      <c r="Q132" s="9" t="s">
        <v>26</v>
      </c>
      <c r="R132" s="11">
        <f>(S130/3)^0.5</f>
        <v>0.25539552288777856</v>
      </c>
      <c r="S132" s="9"/>
      <c r="T132" s="9"/>
      <c r="U132" s="9"/>
      <c r="X132" s="9"/>
      <c r="Y132" s="9" t="s">
        <v>26</v>
      </c>
      <c r="Z132" s="25">
        <f>(AA130/3)^0.5</f>
        <v>0.78815058363129031</v>
      </c>
      <c r="AA132" s="9"/>
      <c r="AB132" s="9"/>
      <c r="AC132" s="9"/>
      <c r="AI132" s="9"/>
      <c r="AJ132" s="9" t="s">
        <v>26</v>
      </c>
      <c r="AK132" s="25">
        <f>(AL130/3)^0.5</f>
        <v>1.6121431039525276</v>
      </c>
      <c r="AL132" s="9"/>
      <c r="AM132" s="9"/>
      <c r="AN132" s="9"/>
    </row>
    <row r="133" spans="1:42">
      <c r="A133" s="9"/>
      <c r="B133" s="9" t="s">
        <v>27</v>
      </c>
      <c r="C133" s="25">
        <f>C132*1.414*2.101</f>
        <v>0.85766365488900809</v>
      </c>
      <c r="D133" s="9"/>
      <c r="E133" s="9"/>
      <c r="F133" s="9"/>
      <c r="H133" s="9"/>
      <c r="I133" s="9" t="s">
        <v>27</v>
      </c>
      <c r="J133" s="11">
        <f>J132*1.414*2.101</f>
        <v>2.3615197316265948E-2</v>
      </c>
      <c r="K133" s="9"/>
      <c r="L133" s="9"/>
      <c r="M133" s="9"/>
      <c r="P133" s="9"/>
      <c r="Q133" s="9" t="s">
        <v>27</v>
      </c>
      <c r="R133" s="11">
        <f>R132*1.414*2.101</f>
        <v>0.75873259493233292</v>
      </c>
      <c r="S133" s="9"/>
      <c r="T133" s="9"/>
      <c r="U133" s="9"/>
      <c r="X133" s="9"/>
      <c r="Y133" s="9" t="s">
        <v>27</v>
      </c>
      <c r="Z133" s="25">
        <f>Z132*1.414*2.101</f>
        <v>2.3414487879600081</v>
      </c>
      <c r="AA133" s="9"/>
      <c r="AB133" s="9"/>
      <c r="AC133" s="9"/>
      <c r="AI133" s="9"/>
      <c r="AJ133" s="9" t="s">
        <v>27</v>
      </c>
      <c r="AK133" s="25">
        <f>AK132*1.414*2.101</f>
        <v>4.7893773032256242</v>
      </c>
      <c r="AL133" s="9"/>
      <c r="AM133" s="9"/>
      <c r="AN133" s="9"/>
    </row>
    <row r="134" spans="1:42">
      <c r="A134" s="9"/>
      <c r="B134" s="9" t="s">
        <v>28</v>
      </c>
      <c r="C134" s="25">
        <f>C132*1.414*2.878</f>
        <v>1.1748481669541007</v>
      </c>
      <c r="D134" s="9"/>
      <c r="E134" s="9"/>
      <c r="F134" s="9"/>
      <c r="H134" s="9"/>
      <c r="I134" s="9" t="s">
        <v>28</v>
      </c>
      <c r="J134" s="31">
        <f>J132*1.414*2.878</f>
        <v>3.2348661530801237E-2</v>
      </c>
      <c r="K134" s="9"/>
      <c r="L134" s="9"/>
      <c r="M134" s="9"/>
      <c r="P134" s="9"/>
      <c r="Q134" s="9" t="s">
        <v>28</v>
      </c>
      <c r="R134" s="11">
        <f>R132*1.414*2.878</f>
        <v>1.0393300372276317</v>
      </c>
      <c r="S134" s="9"/>
      <c r="T134" s="9"/>
      <c r="U134" s="9"/>
      <c r="X134" s="9"/>
      <c r="Y134" s="9" t="s">
        <v>28</v>
      </c>
      <c r="Z134" s="25">
        <f>Z132*1.414*2.878</f>
        <v>3.207372494882867</v>
      </c>
      <c r="AA134" s="9"/>
      <c r="AB134" s="9"/>
      <c r="AC134" s="9"/>
      <c r="AI134" s="9"/>
      <c r="AJ134" s="9" t="s">
        <v>28</v>
      </c>
      <c r="AK134" s="25">
        <f>AK132*1.414*2.878</f>
        <v>6.5606034643899793</v>
      </c>
      <c r="AL134" s="9"/>
      <c r="AM134" s="9"/>
      <c r="AN134" s="9"/>
    </row>
    <row r="135" spans="1:42">
      <c r="A135" s="9"/>
      <c r="B135" s="9" t="s">
        <v>29</v>
      </c>
      <c r="C135" s="14">
        <f>D130^0.5/F124*100</f>
        <v>3.0994031136279112</v>
      </c>
      <c r="D135" s="9"/>
      <c r="E135" s="9"/>
      <c r="F135" s="9"/>
      <c r="H135" s="9"/>
      <c r="I135" s="9" t="s">
        <v>29</v>
      </c>
      <c r="J135" s="14">
        <f>K130^0.5/M124*100</f>
        <v>1.6600843968247816</v>
      </c>
      <c r="K135" s="9"/>
      <c r="L135" s="9"/>
      <c r="M135" s="9"/>
      <c r="P135" s="9"/>
      <c r="Q135" s="9" t="s">
        <v>29</v>
      </c>
      <c r="R135" s="14">
        <f>S130^0.5/U124*100</f>
        <v>3.2558300885250717</v>
      </c>
      <c r="S135" s="9"/>
      <c r="T135" s="9"/>
      <c r="U135" s="9"/>
      <c r="X135" s="9"/>
      <c r="Y135" s="9" t="s">
        <v>29</v>
      </c>
      <c r="Z135" s="14">
        <f>AA130^0.5/AC124*100</f>
        <v>3.2558300885234441</v>
      </c>
      <c r="AA135" s="9"/>
      <c r="AB135" s="9"/>
      <c r="AC135" s="9"/>
      <c r="AI135" s="9"/>
      <c r="AJ135" s="9" t="s">
        <v>29</v>
      </c>
      <c r="AK135" s="14">
        <f>AL130^0.5/AN124*100</f>
        <v>2.040144245117459</v>
      </c>
      <c r="AL135" s="9"/>
      <c r="AM135" s="9"/>
      <c r="AN135" s="9"/>
    </row>
    <row r="139" spans="1:42">
      <c r="B139" t="s">
        <v>71</v>
      </c>
      <c r="J139" t="s">
        <v>72</v>
      </c>
      <c r="S139" t="s">
        <v>74</v>
      </c>
      <c r="AB139" s="32"/>
      <c r="AC139" s="32"/>
      <c r="AD139" s="32" t="s">
        <v>75</v>
      </c>
      <c r="AE139" s="32"/>
      <c r="AF139" s="32"/>
      <c r="AG139" s="32"/>
      <c r="AH139" s="32"/>
      <c r="AJ139" s="32"/>
      <c r="AK139" s="32"/>
      <c r="AL139" s="32" t="s">
        <v>77</v>
      </c>
      <c r="AM139" s="32"/>
      <c r="AN139" s="32"/>
      <c r="AO139" s="32"/>
      <c r="AP139" s="32"/>
    </row>
    <row r="140" spans="1:42">
      <c r="AB140" s="32"/>
      <c r="AC140" s="32"/>
      <c r="AD140" s="32"/>
      <c r="AE140" s="32"/>
      <c r="AF140" s="32"/>
      <c r="AG140" s="32"/>
      <c r="AH140" s="32"/>
      <c r="AJ140" s="32"/>
      <c r="AK140" s="32"/>
      <c r="AL140" s="32"/>
      <c r="AM140" s="32"/>
      <c r="AN140" s="32"/>
      <c r="AO140" s="32"/>
      <c r="AP140" s="32"/>
    </row>
    <row r="141" spans="1:42">
      <c r="P141" s="32"/>
      <c r="Q141" s="32"/>
      <c r="R141" s="32"/>
      <c r="S141" s="32"/>
      <c r="T141" s="32"/>
      <c r="U141" s="32"/>
      <c r="V141" s="32"/>
      <c r="AB141" s="32"/>
      <c r="AC141" s="32"/>
      <c r="AD141" s="32"/>
      <c r="AE141" s="32"/>
      <c r="AF141" s="32"/>
      <c r="AG141" s="32"/>
      <c r="AH141" s="32"/>
      <c r="AJ141" s="32"/>
      <c r="AK141" s="32"/>
      <c r="AL141" s="32"/>
      <c r="AM141" s="32"/>
      <c r="AN141" s="32"/>
      <c r="AO141" s="32"/>
      <c r="AP141" s="32"/>
    </row>
    <row r="142" spans="1:42">
      <c r="A142" s="33" t="s">
        <v>46</v>
      </c>
      <c r="B142" s="33" t="s">
        <v>0</v>
      </c>
      <c r="C142" s="33" t="s">
        <v>1</v>
      </c>
      <c r="D142" s="33" t="s">
        <v>2</v>
      </c>
      <c r="E142" s="33" t="s">
        <v>3</v>
      </c>
      <c r="F142" s="33" t="s">
        <v>4</v>
      </c>
      <c r="I142" s="33" t="s">
        <v>46</v>
      </c>
      <c r="J142" s="33" t="s">
        <v>0</v>
      </c>
      <c r="K142" s="33" t="s">
        <v>1</v>
      </c>
      <c r="L142" s="33" t="s">
        <v>2</v>
      </c>
      <c r="M142" s="33" t="s">
        <v>3</v>
      </c>
      <c r="N142" s="33" t="s">
        <v>4</v>
      </c>
      <c r="P142" s="32"/>
      <c r="Q142" s="33" t="s">
        <v>46</v>
      </c>
      <c r="R142" s="33" t="s">
        <v>0</v>
      </c>
      <c r="S142" s="33" t="s">
        <v>1</v>
      </c>
      <c r="T142" s="33" t="s">
        <v>2</v>
      </c>
      <c r="U142" s="33" t="s">
        <v>3</v>
      </c>
      <c r="V142" s="33" t="s">
        <v>4</v>
      </c>
      <c r="AB142" s="33" t="s">
        <v>46</v>
      </c>
      <c r="AC142" s="33" t="s">
        <v>0</v>
      </c>
      <c r="AD142" s="33" t="s">
        <v>1</v>
      </c>
      <c r="AE142" s="33" t="s">
        <v>2</v>
      </c>
      <c r="AF142" s="33" t="s">
        <v>3</v>
      </c>
      <c r="AG142" s="33" t="s">
        <v>4</v>
      </c>
      <c r="AH142" s="32"/>
      <c r="AJ142" s="33" t="s">
        <v>46</v>
      </c>
      <c r="AK142" s="33" t="s">
        <v>0</v>
      </c>
      <c r="AL142" s="33" t="s">
        <v>1</v>
      </c>
      <c r="AM142" s="33" t="s">
        <v>2</v>
      </c>
      <c r="AN142" s="33" t="s">
        <v>3</v>
      </c>
      <c r="AO142" s="33" t="s">
        <v>4</v>
      </c>
      <c r="AP142" s="32"/>
    </row>
    <row r="143" spans="1:42">
      <c r="A143" s="33" t="s">
        <v>5</v>
      </c>
      <c r="B143" s="32">
        <v>36.799999999999997</v>
      </c>
      <c r="C143" s="32">
        <v>38</v>
      </c>
      <c r="D143" s="32">
        <v>38.6</v>
      </c>
      <c r="E143" s="36">
        <f>SUM(B143:D143)</f>
        <v>113.4</v>
      </c>
      <c r="F143" s="42">
        <f>E143/3</f>
        <v>37.800000000000004</v>
      </c>
      <c r="I143" s="33" t="s">
        <v>5</v>
      </c>
      <c r="J143" s="32">
        <v>0.75</v>
      </c>
      <c r="K143" s="32">
        <v>0.747</v>
      </c>
      <c r="L143" s="32">
        <v>0.747</v>
      </c>
      <c r="M143" s="36">
        <f>SUM(J143:L143)</f>
        <v>2.2439999999999998</v>
      </c>
      <c r="N143" s="37">
        <f>M143/3</f>
        <v>0.74799999999999989</v>
      </c>
      <c r="P143" s="32"/>
      <c r="Q143" s="33" t="s">
        <v>5</v>
      </c>
      <c r="R143" s="33">
        <f>B143*J143</f>
        <v>27.599999999999998</v>
      </c>
      <c r="S143" s="33">
        <f>C143*K143</f>
        <v>28.385999999999999</v>
      </c>
      <c r="T143" s="33">
        <f>D143*L143</f>
        <v>28.834200000000003</v>
      </c>
      <c r="U143" s="36">
        <f>SUM(R143:T143)</f>
        <v>84.8202</v>
      </c>
      <c r="V143" s="34">
        <f>U143/3</f>
        <v>28.273399999999999</v>
      </c>
      <c r="X143">
        <v>12.42</v>
      </c>
      <c r="Y143">
        <v>11.79</v>
      </c>
      <c r="Z143">
        <v>12.79</v>
      </c>
      <c r="AB143" s="33" t="s">
        <v>5</v>
      </c>
      <c r="AC143" s="33">
        <f>R143+X143</f>
        <v>40.019999999999996</v>
      </c>
      <c r="AD143" s="33">
        <f>S143+Y143</f>
        <v>40.176000000000002</v>
      </c>
      <c r="AE143" s="33">
        <f>T143+Z143</f>
        <v>41.624200000000002</v>
      </c>
      <c r="AF143" s="36">
        <f>SUM(AC143:AE143)</f>
        <v>121.8202</v>
      </c>
      <c r="AG143" s="34">
        <f>AF143/3</f>
        <v>40.606733333333331</v>
      </c>
      <c r="AH143" s="32"/>
      <c r="AI143">
        <v>3.0859999999999999</v>
      </c>
      <c r="AJ143" s="33" t="s">
        <v>5</v>
      </c>
      <c r="AK143" s="48">
        <f>R143*AI143</f>
        <v>85.173599999999993</v>
      </c>
      <c r="AL143" s="48">
        <f>S143*AI143</f>
        <v>87.599195999999992</v>
      </c>
      <c r="AM143" s="48">
        <f>T143*AI143</f>
        <v>88.982341200000008</v>
      </c>
      <c r="AN143" s="45">
        <f>SUM(AK143:AM143)</f>
        <v>261.75513719999998</v>
      </c>
      <c r="AO143" s="42">
        <f>AN143/3</f>
        <v>87.251712399999988</v>
      </c>
      <c r="AP143" s="32"/>
    </row>
    <row r="144" spans="1:42">
      <c r="A144" s="33" t="s">
        <v>6</v>
      </c>
      <c r="B144" s="32">
        <v>38.4</v>
      </c>
      <c r="C144" s="32">
        <v>40.1</v>
      </c>
      <c r="D144" s="32">
        <v>39.799999999999997</v>
      </c>
      <c r="E144" s="36">
        <f t="shared" ref="E144:E153" si="69">SUM(B144:D144)</f>
        <v>118.3</v>
      </c>
      <c r="F144" s="42">
        <f t="shared" ref="F144:F152" si="70">E144/3</f>
        <v>39.43333333333333</v>
      </c>
      <c r="I144" s="33" t="s">
        <v>6</v>
      </c>
      <c r="J144" s="32">
        <v>0.78500000000000003</v>
      </c>
      <c r="K144" s="32">
        <v>0.78</v>
      </c>
      <c r="L144" s="32">
        <v>0.79</v>
      </c>
      <c r="M144" s="36">
        <f t="shared" ref="M144:M153" si="71">SUM(J144:L144)</f>
        <v>2.355</v>
      </c>
      <c r="N144" s="37">
        <f t="shared" ref="N144:N152" si="72">M144/3</f>
        <v>0.78500000000000003</v>
      </c>
      <c r="P144" s="32"/>
      <c r="Q144" s="33" t="s">
        <v>6</v>
      </c>
      <c r="R144" s="33">
        <f t="shared" ref="R144:R152" si="73">B144*J144</f>
        <v>30.143999999999998</v>
      </c>
      <c r="S144" s="33">
        <f t="shared" ref="S144:S152" si="74">C144*K144</f>
        <v>31.278000000000002</v>
      </c>
      <c r="T144" s="33">
        <f t="shared" ref="T144:T152" si="75">D144*L144</f>
        <v>31.442</v>
      </c>
      <c r="U144" s="36">
        <f t="shared" ref="U144:U153" si="76">SUM(R144:T144)</f>
        <v>92.864000000000004</v>
      </c>
      <c r="V144" s="34">
        <f t="shared" ref="V144:V152" si="77">U144/3</f>
        <v>30.954666666666668</v>
      </c>
      <c r="X144">
        <v>13.36</v>
      </c>
      <c r="Y144">
        <v>12.96</v>
      </c>
      <c r="Z144">
        <v>13.36</v>
      </c>
      <c r="AB144" s="33" t="s">
        <v>6</v>
      </c>
      <c r="AC144" s="33">
        <f t="shared" ref="AC144:AC152" si="78">R144+X144</f>
        <v>43.503999999999998</v>
      </c>
      <c r="AD144" s="33">
        <f t="shared" ref="AD144:AD152" si="79">S144+Y144</f>
        <v>44.238</v>
      </c>
      <c r="AE144" s="33">
        <f t="shared" ref="AE144:AE152" si="80">T144+Z144</f>
        <v>44.802</v>
      </c>
      <c r="AF144" s="36">
        <f t="shared" ref="AF144:AF153" si="81">SUM(AC144:AE144)</f>
        <v>132.54399999999998</v>
      </c>
      <c r="AG144" s="34">
        <f t="shared" ref="AG144:AG152" si="82">AF144/3</f>
        <v>44.181333333333328</v>
      </c>
      <c r="AH144" s="32"/>
      <c r="AI144">
        <v>3.0859999999999999</v>
      </c>
      <c r="AJ144" s="33" t="s">
        <v>6</v>
      </c>
      <c r="AK144" s="48">
        <f t="shared" ref="AK144:AK152" si="83">R144*AI144</f>
        <v>93.024383999999984</v>
      </c>
      <c r="AL144" s="48">
        <f t="shared" ref="AL144:AL152" si="84">S144*AI144</f>
        <v>96.523908000000006</v>
      </c>
      <c r="AM144" s="48">
        <f t="shared" ref="AM144:AM152" si="85">T144*AI144</f>
        <v>97.030011999999999</v>
      </c>
      <c r="AN144" s="45">
        <f t="shared" ref="AN144:AN153" si="86">SUM(AK144:AM144)</f>
        <v>286.578304</v>
      </c>
      <c r="AO144" s="42">
        <f t="shared" ref="AO144:AO152" si="87">AN144/3</f>
        <v>95.52610133333333</v>
      </c>
      <c r="AP144" s="32"/>
    </row>
    <row r="145" spans="1:42">
      <c r="A145" s="33" t="s">
        <v>7</v>
      </c>
      <c r="B145" s="32">
        <v>39.9</v>
      </c>
      <c r="C145" s="32">
        <v>41</v>
      </c>
      <c r="D145" s="32">
        <v>40</v>
      </c>
      <c r="E145" s="36">
        <f t="shared" si="69"/>
        <v>120.9</v>
      </c>
      <c r="F145" s="42">
        <f t="shared" si="70"/>
        <v>40.300000000000004</v>
      </c>
      <c r="I145" s="33" t="s">
        <v>7</v>
      </c>
      <c r="J145" s="32">
        <v>0.78</v>
      </c>
      <c r="K145" s="32">
        <v>0.78600000000000003</v>
      </c>
      <c r="L145" s="32">
        <v>0.81200000000000006</v>
      </c>
      <c r="M145" s="36">
        <f t="shared" si="71"/>
        <v>2.3780000000000001</v>
      </c>
      <c r="N145" s="37">
        <f t="shared" si="72"/>
        <v>0.79266666666666674</v>
      </c>
      <c r="P145" s="32"/>
      <c r="Q145" s="33" t="s">
        <v>7</v>
      </c>
      <c r="R145" s="33">
        <f t="shared" si="73"/>
        <v>31.122</v>
      </c>
      <c r="S145" s="33">
        <f t="shared" si="74"/>
        <v>32.225999999999999</v>
      </c>
      <c r="T145" s="33">
        <f t="shared" si="75"/>
        <v>32.480000000000004</v>
      </c>
      <c r="U145" s="36">
        <f t="shared" si="76"/>
        <v>95.828000000000003</v>
      </c>
      <c r="V145" s="34">
        <f t="shared" si="77"/>
        <v>31.942666666666668</v>
      </c>
      <c r="X145">
        <v>12.63</v>
      </c>
      <c r="Y145">
        <v>13.24</v>
      </c>
      <c r="Z145">
        <v>12.95</v>
      </c>
      <c r="AB145" s="33" t="s">
        <v>7</v>
      </c>
      <c r="AC145" s="33">
        <f t="shared" si="78"/>
        <v>43.752000000000002</v>
      </c>
      <c r="AD145" s="33">
        <f t="shared" si="79"/>
        <v>45.466000000000001</v>
      </c>
      <c r="AE145" s="33">
        <f t="shared" si="80"/>
        <v>45.430000000000007</v>
      </c>
      <c r="AF145" s="36">
        <f t="shared" si="81"/>
        <v>134.64800000000002</v>
      </c>
      <c r="AG145" s="34">
        <f t="shared" si="82"/>
        <v>44.882666666666672</v>
      </c>
      <c r="AH145" s="32"/>
      <c r="AI145">
        <v>3.0859999999999999</v>
      </c>
      <c r="AJ145" s="33" t="s">
        <v>7</v>
      </c>
      <c r="AK145" s="48">
        <f t="shared" si="83"/>
        <v>96.042491999999996</v>
      </c>
      <c r="AL145" s="48">
        <f t="shared" si="84"/>
        <v>99.449435999999992</v>
      </c>
      <c r="AM145" s="48">
        <f t="shared" si="85"/>
        <v>100.23328000000001</v>
      </c>
      <c r="AN145" s="45">
        <f t="shared" si="86"/>
        <v>295.72520799999995</v>
      </c>
      <c r="AO145" s="42">
        <f t="shared" si="87"/>
        <v>98.575069333333317</v>
      </c>
      <c r="AP145" s="32"/>
    </row>
    <row r="146" spans="1:42">
      <c r="A146" s="33" t="s">
        <v>8</v>
      </c>
      <c r="B146" s="32">
        <v>38.6</v>
      </c>
      <c r="C146" s="32">
        <v>40</v>
      </c>
      <c r="D146" s="32">
        <v>38.700000000000003</v>
      </c>
      <c r="E146" s="36">
        <f t="shared" si="69"/>
        <v>117.3</v>
      </c>
      <c r="F146" s="42">
        <f t="shared" si="70"/>
        <v>39.1</v>
      </c>
      <c r="I146" s="33" t="s">
        <v>8</v>
      </c>
      <c r="J146" s="32">
        <v>0.81499999999999995</v>
      </c>
      <c r="K146" s="32">
        <v>0.81100000000000005</v>
      </c>
      <c r="L146" s="32">
        <v>0.80700000000000005</v>
      </c>
      <c r="M146" s="36">
        <f t="shared" si="71"/>
        <v>2.4329999999999998</v>
      </c>
      <c r="N146" s="37">
        <f t="shared" si="72"/>
        <v>0.81099999999999994</v>
      </c>
      <c r="P146" s="32"/>
      <c r="Q146" s="33" t="s">
        <v>8</v>
      </c>
      <c r="R146" s="33">
        <f t="shared" si="73"/>
        <v>31.459</v>
      </c>
      <c r="S146" s="33">
        <f t="shared" si="74"/>
        <v>32.440000000000005</v>
      </c>
      <c r="T146" s="33">
        <f t="shared" si="75"/>
        <v>31.230900000000005</v>
      </c>
      <c r="U146" s="36">
        <f t="shared" si="76"/>
        <v>95.129900000000006</v>
      </c>
      <c r="V146" s="34">
        <f t="shared" si="77"/>
        <v>31.70996666666667</v>
      </c>
      <c r="X146">
        <v>14.88</v>
      </c>
      <c r="Y146">
        <v>14.33</v>
      </c>
      <c r="Z146">
        <v>14.03</v>
      </c>
      <c r="AB146" s="33" t="s">
        <v>8</v>
      </c>
      <c r="AC146" s="33">
        <f t="shared" si="78"/>
        <v>46.338999999999999</v>
      </c>
      <c r="AD146" s="33">
        <f t="shared" si="79"/>
        <v>46.77</v>
      </c>
      <c r="AE146" s="33">
        <f t="shared" si="80"/>
        <v>45.260900000000007</v>
      </c>
      <c r="AF146" s="36">
        <f t="shared" si="81"/>
        <v>138.36990000000003</v>
      </c>
      <c r="AG146" s="34">
        <f t="shared" si="82"/>
        <v>46.123300000000008</v>
      </c>
      <c r="AH146" s="32"/>
      <c r="AI146">
        <v>3.0859999999999999</v>
      </c>
      <c r="AJ146" s="33" t="s">
        <v>8</v>
      </c>
      <c r="AK146" s="48">
        <f t="shared" si="83"/>
        <v>97.082473999999991</v>
      </c>
      <c r="AL146" s="48">
        <f t="shared" si="84"/>
        <v>100.10984000000001</v>
      </c>
      <c r="AM146" s="48">
        <f t="shared" si="85"/>
        <v>96.378557400000005</v>
      </c>
      <c r="AN146" s="45">
        <f t="shared" si="86"/>
        <v>293.57087139999999</v>
      </c>
      <c r="AO146" s="42">
        <f t="shared" si="87"/>
        <v>97.856957133333324</v>
      </c>
      <c r="AP146" s="32"/>
    </row>
    <row r="147" spans="1:42">
      <c r="A147" s="33" t="s">
        <v>9</v>
      </c>
      <c r="B147" s="32">
        <v>43</v>
      </c>
      <c r="C147" s="32">
        <v>42.1</v>
      </c>
      <c r="D147" s="32">
        <v>42.7</v>
      </c>
      <c r="E147" s="36">
        <f t="shared" si="69"/>
        <v>127.8</v>
      </c>
      <c r="F147" s="42">
        <f t="shared" si="70"/>
        <v>42.6</v>
      </c>
      <c r="I147" s="33" t="s">
        <v>9</v>
      </c>
      <c r="J147" s="32">
        <v>0.87</v>
      </c>
      <c r="K147" s="32">
        <v>0.86</v>
      </c>
      <c r="L147" s="32">
        <v>0.85299999999999998</v>
      </c>
      <c r="M147" s="36">
        <f t="shared" si="71"/>
        <v>2.5830000000000002</v>
      </c>
      <c r="N147" s="37">
        <f t="shared" si="72"/>
        <v>0.8610000000000001</v>
      </c>
      <c r="P147" s="32"/>
      <c r="Q147" s="33" t="s">
        <v>9</v>
      </c>
      <c r="R147" s="33">
        <f t="shared" si="73"/>
        <v>37.409999999999997</v>
      </c>
      <c r="S147" s="33">
        <f t="shared" si="74"/>
        <v>36.206000000000003</v>
      </c>
      <c r="T147" s="33">
        <f t="shared" si="75"/>
        <v>36.423100000000005</v>
      </c>
      <c r="U147" s="36">
        <f t="shared" si="76"/>
        <v>110.0391</v>
      </c>
      <c r="V147" s="34">
        <f t="shared" si="77"/>
        <v>36.679700000000004</v>
      </c>
      <c r="X147">
        <v>16.3</v>
      </c>
      <c r="Y147">
        <v>16.12</v>
      </c>
      <c r="Z147">
        <v>17.190000000000001</v>
      </c>
      <c r="AB147" s="33" t="s">
        <v>9</v>
      </c>
      <c r="AC147" s="33">
        <f t="shared" si="78"/>
        <v>53.709999999999994</v>
      </c>
      <c r="AD147" s="33">
        <f t="shared" si="79"/>
        <v>52.326000000000008</v>
      </c>
      <c r="AE147" s="33">
        <f t="shared" si="80"/>
        <v>53.613100000000003</v>
      </c>
      <c r="AF147" s="36">
        <f t="shared" si="81"/>
        <v>159.6491</v>
      </c>
      <c r="AG147" s="34">
        <f t="shared" si="82"/>
        <v>53.216366666666666</v>
      </c>
      <c r="AH147" s="32"/>
      <c r="AI147">
        <v>3.0859999999999999</v>
      </c>
      <c r="AJ147" s="33" t="s">
        <v>9</v>
      </c>
      <c r="AK147" s="48">
        <f t="shared" si="83"/>
        <v>115.44725999999999</v>
      </c>
      <c r="AL147" s="48">
        <f t="shared" si="84"/>
        <v>111.73171600000001</v>
      </c>
      <c r="AM147" s="48">
        <f t="shared" si="85"/>
        <v>112.40168660000001</v>
      </c>
      <c r="AN147" s="45">
        <f t="shared" si="86"/>
        <v>339.58066259999998</v>
      </c>
      <c r="AO147" s="42">
        <f t="shared" si="87"/>
        <v>113.19355419999999</v>
      </c>
      <c r="AP147" s="32"/>
    </row>
    <row r="148" spans="1:42">
      <c r="A148" s="33" t="s">
        <v>10</v>
      </c>
      <c r="B148" s="32">
        <v>45</v>
      </c>
      <c r="C148" s="32">
        <v>43</v>
      </c>
      <c r="D148" s="32">
        <v>43.2</v>
      </c>
      <c r="E148" s="36">
        <f t="shared" si="69"/>
        <v>131.19999999999999</v>
      </c>
      <c r="F148" s="42">
        <f t="shared" si="70"/>
        <v>43.733333333333327</v>
      </c>
      <c r="I148" s="33" t="s">
        <v>10</v>
      </c>
      <c r="J148" s="32">
        <v>0.86199999999999999</v>
      </c>
      <c r="K148" s="32">
        <v>0.85799999999999998</v>
      </c>
      <c r="L148" s="32">
        <v>0.86</v>
      </c>
      <c r="M148" s="36">
        <f t="shared" si="71"/>
        <v>2.58</v>
      </c>
      <c r="N148" s="37">
        <f t="shared" si="72"/>
        <v>0.86</v>
      </c>
      <c r="P148" s="32"/>
      <c r="Q148" s="33" t="s">
        <v>10</v>
      </c>
      <c r="R148" s="33">
        <f t="shared" si="73"/>
        <v>38.79</v>
      </c>
      <c r="S148" s="33">
        <f t="shared" si="74"/>
        <v>36.893999999999998</v>
      </c>
      <c r="T148" s="33">
        <f t="shared" si="75"/>
        <v>37.152000000000001</v>
      </c>
      <c r="U148" s="36">
        <f t="shared" si="76"/>
        <v>112.836</v>
      </c>
      <c r="V148" s="34">
        <f t="shared" si="77"/>
        <v>37.612000000000002</v>
      </c>
      <c r="X148">
        <v>15.88</v>
      </c>
      <c r="Y148">
        <v>16.02</v>
      </c>
      <c r="Z148">
        <v>16.11</v>
      </c>
      <c r="AB148" s="33" t="s">
        <v>10</v>
      </c>
      <c r="AC148" s="33">
        <f t="shared" si="78"/>
        <v>54.67</v>
      </c>
      <c r="AD148" s="33">
        <f t="shared" si="79"/>
        <v>52.914000000000001</v>
      </c>
      <c r="AE148" s="33">
        <f t="shared" si="80"/>
        <v>53.262</v>
      </c>
      <c r="AF148" s="36">
        <f t="shared" si="81"/>
        <v>160.846</v>
      </c>
      <c r="AG148" s="34">
        <f t="shared" si="82"/>
        <v>53.615333333333332</v>
      </c>
      <c r="AH148" s="32"/>
      <c r="AI148">
        <v>3.0859999999999999</v>
      </c>
      <c r="AJ148" s="33" t="s">
        <v>10</v>
      </c>
      <c r="AK148" s="48">
        <f t="shared" si="83"/>
        <v>119.70594</v>
      </c>
      <c r="AL148" s="48">
        <f t="shared" si="84"/>
        <v>113.85488399999998</v>
      </c>
      <c r="AM148" s="48">
        <f t="shared" si="85"/>
        <v>114.651072</v>
      </c>
      <c r="AN148" s="45">
        <f t="shared" si="86"/>
        <v>348.21189599999997</v>
      </c>
      <c r="AO148" s="42">
        <f t="shared" si="87"/>
        <v>116.07063199999999</v>
      </c>
      <c r="AP148" s="32"/>
    </row>
    <row r="149" spans="1:42">
      <c r="A149" s="33" t="s">
        <v>11</v>
      </c>
      <c r="B149" s="32">
        <v>44.2</v>
      </c>
      <c r="C149" s="32">
        <v>44.8</v>
      </c>
      <c r="D149" s="32">
        <v>43.8</v>
      </c>
      <c r="E149" s="36">
        <f t="shared" si="69"/>
        <v>132.80000000000001</v>
      </c>
      <c r="F149" s="42">
        <f t="shared" si="70"/>
        <v>44.266666666666673</v>
      </c>
      <c r="I149" s="33" t="s">
        <v>11</v>
      </c>
      <c r="J149" s="32">
        <v>0.87</v>
      </c>
      <c r="K149" s="32">
        <v>0.871</v>
      </c>
      <c r="L149" s="32">
        <v>0.87</v>
      </c>
      <c r="M149" s="36">
        <f t="shared" si="71"/>
        <v>2.6110000000000002</v>
      </c>
      <c r="N149" s="37">
        <f t="shared" si="72"/>
        <v>0.8703333333333334</v>
      </c>
      <c r="P149" s="32"/>
      <c r="Q149" s="33" t="s">
        <v>11</v>
      </c>
      <c r="R149" s="33">
        <f t="shared" si="73"/>
        <v>38.454000000000001</v>
      </c>
      <c r="S149" s="33">
        <f t="shared" si="74"/>
        <v>39.020799999999994</v>
      </c>
      <c r="T149" s="33">
        <f t="shared" si="75"/>
        <v>38.105999999999995</v>
      </c>
      <c r="U149" s="36">
        <f t="shared" si="76"/>
        <v>115.58079999999998</v>
      </c>
      <c r="V149" s="34">
        <f t="shared" si="77"/>
        <v>38.526933333333325</v>
      </c>
      <c r="X149">
        <v>16.87</v>
      </c>
      <c r="Y149">
        <v>17.27</v>
      </c>
      <c r="Z149">
        <v>17.21</v>
      </c>
      <c r="AB149" s="33" t="s">
        <v>11</v>
      </c>
      <c r="AC149" s="33">
        <f t="shared" si="78"/>
        <v>55.323999999999998</v>
      </c>
      <c r="AD149" s="33">
        <f t="shared" si="79"/>
        <v>56.29079999999999</v>
      </c>
      <c r="AE149" s="33">
        <f t="shared" si="80"/>
        <v>55.315999999999995</v>
      </c>
      <c r="AF149" s="36">
        <f t="shared" si="81"/>
        <v>166.93079999999998</v>
      </c>
      <c r="AG149" s="34">
        <f t="shared" si="82"/>
        <v>55.643599999999992</v>
      </c>
      <c r="AH149" s="32"/>
      <c r="AI149">
        <v>3.0859999999999999</v>
      </c>
      <c r="AJ149" s="33" t="s">
        <v>11</v>
      </c>
      <c r="AK149" s="48">
        <f t="shared" si="83"/>
        <v>118.669044</v>
      </c>
      <c r="AL149" s="48">
        <f t="shared" si="84"/>
        <v>120.41818879999998</v>
      </c>
      <c r="AM149" s="48">
        <f t="shared" si="85"/>
        <v>117.59511599999998</v>
      </c>
      <c r="AN149" s="45">
        <f t="shared" si="86"/>
        <v>356.68234879999994</v>
      </c>
      <c r="AO149" s="42">
        <f t="shared" si="87"/>
        <v>118.89411626666664</v>
      </c>
      <c r="AP149" s="32"/>
    </row>
    <row r="150" spans="1:42">
      <c r="A150" s="33" t="s">
        <v>12</v>
      </c>
      <c r="B150" s="32">
        <v>43</v>
      </c>
      <c r="C150" s="32">
        <v>43.2</v>
      </c>
      <c r="D150" s="32">
        <v>44</v>
      </c>
      <c r="E150" s="36">
        <f t="shared" si="69"/>
        <v>130.19999999999999</v>
      </c>
      <c r="F150" s="42">
        <f t="shared" si="70"/>
        <v>43.4</v>
      </c>
      <c r="I150" s="33" t="s">
        <v>12</v>
      </c>
      <c r="J150" s="32">
        <v>0.86599999999999999</v>
      </c>
      <c r="K150" s="32">
        <v>0.86399999999999999</v>
      </c>
      <c r="L150" s="32">
        <v>0.86</v>
      </c>
      <c r="M150" s="36">
        <f t="shared" si="71"/>
        <v>2.59</v>
      </c>
      <c r="N150" s="37">
        <f t="shared" si="72"/>
        <v>0.86333333333333329</v>
      </c>
      <c r="P150" s="32"/>
      <c r="Q150" s="33" t="s">
        <v>12</v>
      </c>
      <c r="R150" s="33">
        <f t="shared" si="73"/>
        <v>37.238</v>
      </c>
      <c r="S150" s="33">
        <f t="shared" si="74"/>
        <v>37.324800000000003</v>
      </c>
      <c r="T150" s="33">
        <f t="shared" si="75"/>
        <v>37.839999999999996</v>
      </c>
      <c r="U150" s="36">
        <f t="shared" si="76"/>
        <v>112.40280000000001</v>
      </c>
      <c r="V150" s="34">
        <f t="shared" si="77"/>
        <v>37.467600000000004</v>
      </c>
      <c r="X150">
        <v>16.32</v>
      </c>
      <c r="Y150">
        <v>16.68</v>
      </c>
      <c r="Z150">
        <v>16.93</v>
      </c>
      <c r="AB150" s="33" t="s">
        <v>12</v>
      </c>
      <c r="AC150" s="33">
        <f t="shared" si="78"/>
        <v>53.558</v>
      </c>
      <c r="AD150" s="33">
        <f t="shared" si="79"/>
        <v>54.004800000000003</v>
      </c>
      <c r="AE150" s="33">
        <f t="shared" si="80"/>
        <v>54.769999999999996</v>
      </c>
      <c r="AF150" s="36">
        <f t="shared" si="81"/>
        <v>162.33280000000002</v>
      </c>
      <c r="AG150" s="34">
        <f t="shared" si="82"/>
        <v>54.110933333333342</v>
      </c>
      <c r="AH150" s="32"/>
      <c r="AI150">
        <v>3.0859999999999999</v>
      </c>
      <c r="AJ150" s="33" t="s">
        <v>12</v>
      </c>
      <c r="AK150" s="48">
        <f t="shared" si="83"/>
        <v>114.91646799999999</v>
      </c>
      <c r="AL150" s="48">
        <f t="shared" si="84"/>
        <v>115.18433280000001</v>
      </c>
      <c r="AM150" s="48">
        <f t="shared" si="85"/>
        <v>116.77423999999998</v>
      </c>
      <c r="AN150" s="45">
        <f t="shared" si="86"/>
        <v>346.87504079999997</v>
      </c>
      <c r="AO150" s="42">
        <f t="shared" si="87"/>
        <v>115.62501359999999</v>
      </c>
      <c r="AP150" s="32"/>
    </row>
    <row r="151" spans="1:42">
      <c r="A151" s="33" t="s">
        <v>13</v>
      </c>
      <c r="B151" s="32">
        <v>34</v>
      </c>
      <c r="C151" s="32">
        <v>32.5</v>
      </c>
      <c r="D151" s="32">
        <v>33</v>
      </c>
      <c r="E151" s="36">
        <f t="shared" si="69"/>
        <v>99.5</v>
      </c>
      <c r="F151" s="42">
        <f t="shared" si="70"/>
        <v>33.166666666666664</v>
      </c>
      <c r="I151" s="33" t="s">
        <v>13</v>
      </c>
      <c r="J151" s="32">
        <v>0.71499999999999997</v>
      </c>
      <c r="K151" s="32">
        <v>0.72499999999999998</v>
      </c>
      <c r="L151" s="32">
        <v>0.72799999999999998</v>
      </c>
      <c r="M151" s="36">
        <f t="shared" si="71"/>
        <v>2.1680000000000001</v>
      </c>
      <c r="N151" s="37">
        <f t="shared" si="72"/>
        <v>0.72266666666666668</v>
      </c>
      <c r="P151" s="32"/>
      <c r="Q151" s="33" t="s">
        <v>13</v>
      </c>
      <c r="R151" s="33">
        <f t="shared" si="73"/>
        <v>24.31</v>
      </c>
      <c r="S151" s="33">
        <f t="shared" si="74"/>
        <v>23.5625</v>
      </c>
      <c r="T151" s="33">
        <f t="shared" si="75"/>
        <v>24.024000000000001</v>
      </c>
      <c r="U151" s="36">
        <f t="shared" si="76"/>
        <v>71.896500000000003</v>
      </c>
      <c r="V151" s="34">
        <f t="shared" si="77"/>
        <v>23.965500000000002</v>
      </c>
      <c r="X151">
        <v>10.76</v>
      </c>
      <c r="Y151">
        <v>11.11</v>
      </c>
      <c r="Z151">
        <v>9.68</v>
      </c>
      <c r="AB151" s="33" t="s">
        <v>13</v>
      </c>
      <c r="AC151" s="33">
        <f t="shared" si="78"/>
        <v>35.07</v>
      </c>
      <c r="AD151" s="33">
        <f t="shared" si="79"/>
        <v>34.672499999999999</v>
      </c>
      <c r="AE151" s="33">
        <f t="shared" si="80"/>
        <v>33.704000000000001</v>
      </c>
      <c r="AF151" s="36">
        <f t="shared" si="81"/>
        <v>103.44650000000001</v>
      </c>
      <c r="AG151" s="34">
        <f t="shared" si="82"/>
        <v>34.482166666666672</v>
      </c>
      <c r="AH151" s="32"/>
      <c r="AI151">
        <v>3.0859999999999999</v>
      </c>
      <c r="AJ151" s="33" t="s">
        <v>13</v>
      </c>
      <c r="AK151" s="48">
        <f t="shared" si="83"/>
        <v>75.020659999999992</v>
      </c>
      <c r="AL151" s="48">
        <f t="shared" si="84"/>
        <v>72.713875000000002</v>
      </c>
      <c r="AM151" s="48">
        <f t="shared" si="85"/>
        <v>74.138064</v>
      </c>
      <c r="AN151" s="45">
        <f t="shared" si="86"/>
        <v>221.87259899999998</v>
      </c>
      <c r="AO151" s="42">
        <f t="shared" si="87"/>
        <v>73.957532999999998</v>
      </c>
      <c r="AP151" s="32"/>
    </row>
    <row r="152" spans="1:42">
      <c r="A152" s="33" t="s">
        <v>14</v>
      </c>
      <c r="B152" s="32">
        <v>23</v>
      </c>
      <c r="C152" s="32">
        <v>22</v>
      </c>
      <c r="D152" s="32">
        <v>21.3</v>
      </c>
      <c r="E152" s="36">
        <f t="shared" si="69"/>
        <v>66.3</v>
      </c>
      <c r="F152" s="42">
        <f t="shared" si="70"/>
        <v>22.099999999999998</v>
      </c>
      <c r="I152" s="33" t="s">
        <v>14</v>
      </c>
      <c r="J152" s="32">
        <v>0.51200000000000001</v>
      </c>
      <c r="K152" s="32">
        <v>0.43</v>
      </c>
      <c r="L152" s="32">
        <v>0.48</v>
      </c>
      <c r="M152" s="36">
        <f t="shared" si="71"/>
        <v>1.4219999999999999</v>
      </c>
      <c r="N152" s="37">
        <f t="shared" si="72"/>
        <v>0.47399999999999998</v>
      </c>
      <c r="P152" s="32"/>
      <c r="Q152" s="33" t="s">
        <v>14</v>
      </c>
      <c r="R152" s="33">
        <f t="shared" si="73"/>
        <v>11.776</v>
      </c>
      <c r="S152" s="33">
        <f t="shared" si="74"/>
        <v>9.4599999999999991</v>
      </c>
      <c r="T152" s="33">
        <f t="shared" si="75"/>
        <v>10.224</v>
      </c>
      <c r="U152" s="36">
        <f t="shared" si="76"/>
        <v>31.459999999999997</v>
      </c>
      <c r="V152" s="34">
        <f t="shared" si="77"/>
        <v>10.486666666666666</v>
      </c>
      <c r="X152">
        <v>6.49</v>
      </c>
      <c r="Y152">
        <v>6.18</v>
      </c>
      <c r="Z152">
        <v>5.76</v>
      </c>
      <c r="AB152" s="33" t="s">
        <v>14</v>
      </c>
      <c r="AC152" s="33">
        <f t="shared" si="78"/>
        <v>18.265999999999998</v>
      </c>
      <c r="AD152" s="33">
        <f t="shared" si="79"/>
        <v>15.639999999999999</v>
      </c>
      <c r="AE152" s="33">
        <f t="shared" si="80"/>
        <v>15.984</v>
      </c>
      <c r="AF152" s="36">
        <f t="shared" si="81"/>
        <v>49.89</v>
      </c>
      <c r="AG152" s="34">
        <f t="shared" si="82"/>
        <v>16.63</v>
      </c>
      <c r="AH152" s="32"/>
      <c r="AI152">
        <v>3.0859999999999999</v>
      </c>
      <c r="AJ152" s="33" t="s">
        <v>14</v>
      </c>
      <c r="AK152" s="48">
        <f t="shared" si="83"/>
        <v>36.340736</v>
      </c>
      <c r="AL152" s="48">
        <f t="shared" si="84"/>
        <v>29.193559999999994</v>
      </c>
      <c r="AM152" s="48">
        <f t="shared" si="85"/>
        <v>31.551264</v>
      </c>
      <c r="AN152" s="45">
        <f t="shared" si="86"/>
        <v>97.085560000000001</v>
      </c>
      <c r="AO152" s="42">
        <f t="shared" si="87"/>
        <v>32.361853333333336</v>
      </c>
      <c r="AP152" s="32"/>
    </row>
    <row r="153" spans="1:42">
      <c r="A153" s="33" t="s">
        <v>3</v>
      </c>
      <c r="B153" s="36">
        <f>SUM(B143:B152)</f>
        <v>385.9</v>
      </c>
      <c r="C153" s="36">
        <f>SUM(C143:C152)</f>
        <v>386.7</v>
      </c>
      <c r="D153" s="36">
        <f>SUM(D143:D152)</f>
        <v>385.1</v>
      </c>
      <c r="E153" s="36">
        <f t="shared" si="69"/>
        <v>1157.6999999999998</v>
      </c>
      <c r="F153" s="43">
        <f>E153/30</f>
        <v>38.589999999999996</v>
      </c>
      <c r="I153" s="33" t="s">
        <v>3</v>
      </c>
      <c r="J153" s="36">
        <f>SUM(J143:J152)</f>
        <v>7.8249999999999993</v>
      </c>
      <c r="K153" s="36">
        <f>SUM(K143:K152)</f>
        <v>7.7319999999999984</v>
      </c>
      <c r="L153" s="36">
        <f>SUM(L143:L152)</f>
        <v>7.8070000000000004</v>
      </c>
      <c r="M153" s="36">
        <f t="shared" si="71"/>
        <v>23.363999999999997</v>
      </c>
      <c r="N153" s="38">
        <f>M153/30</f>
        <v>0.77879999999999994</v>
      </c>
      <c r="P153" s="32"/>
      <c r="Q153" s="33" t="s">
        <v>3</v>
      </c>
      <c r="R153" s="36">
        <f>SUM(R143:R152)</f>
        <v>308.303</v>
      </c>
      <c r="S153" s="36">
        <f>SUM(S143:S152)</f>
        <v>306.79809999999998</v>
      </c>
      <c r="T153" s="36">
        <f>SUM(T143:T152)</f>
        <v>307.75619999999998</v>
      </c>
      <c r="U153" s="36">
        <f t="shared" si="76"/>
        <v>922.8572999999999</v>
      </c>
      <c r="V153" s="47">
        <f>U153/30</f>
        <v>30.761909999999997</v>
      </c>
      <c r="AB153" s="33" t="s">
        <v>3</v>
      </c>
      <c r="AC153" s="36">
        <f>SUM(AC143:AC152)</f>
        <v>444.21300000000002</v>
      </c>
      <c r="AD153" s="36">
        <f>SUM(AD143:AD152)</f>
        <v>442.49809999999997</v>
      </c>
      <c r="AE153" s="36">
        <f>SUM(AE143:AE152)</f>
        <v>443.76619999999997</v>
      </c>
      <c r="AF153" s="36">
        <f t="shared" si="81"/>
        <v>1330.4773</v>
      </c>
      <c r="AG153" s="47">
        <f>AF153/30</f>
        <v>44.349243333333334</v>
      </c>
      <c r="AH153" s="32"/>
      <c r="AJ153" s="33" t="s">
        <v>3</v>
      </c>
      <c r="AK153" s="36">
        <f>SUM(AK143:AK152)</f>
        <v>951.42305799999997</v>
      </c>
      <c r="AL153" s="36">
        <f>SUM(AL143:AL152)</f>
        <v>946.77893660000007</v>
      </c>
      <c r="AM153" s="36">
        <f>SUM(AM143:AM152)</f>
        <v>949.73563319999994</v>
      </c>
      <c r="AN153" s="36">
        <f t="shared" si="86"/>
        <v>2847.9376278</v>
      </c>
      <c r="AO153" s="43">
        <f>AN153/30</f>
        <v>94.931254260000003</v>
      </c>
      <c r="AP153" s="32"/>
    </row>
    <row r="154" spans="1:42">
      <c r="A154" s="33"/>
      <c r="B154" s="33" t="s">
        <v>15</v>
      </c>
      <c r="C154" s="33">
        <f>E153*E153/30</f>
        <v>44675.642999999989</v>
      </c>
      <c r="D154" s="33" t="s">
        <v>16</v>
      </c>
      <c r="E154" s="36">
        <f>SUMSQ(B143:D152)-C154</f>
        <v>1223.06700000001</v>
      </c>
      <c r="F154" s="37"/>
      <c r="I154" s="33"/>
      <c r="J154" s="33" t="s">
        <v>15</v>
      </c>
      <c r="K154" s="33">
        <f>M153*M153/30</f>
        <v>18.195883199999994</v>
      </c>
      <c r="L154" s="33" t="s">
        <v>16</v>
      </c>
      <c r="M154" s="36">
        <f>SUMSQ(J143:L152)-K154</f>
        <v>0.38578280000000476</v>
      </c>
      <c r="N154" s="37"/>
      <c r="P154" s="32"/>
      <c r="Q154" s="33"/>
      <c r="R154" s="33" t="s">
        <v>15</v>
      </c>
      <c r="S154" s="33">
        <f>U153*U153/30</f>
        <v>28388.853205442996</v>
      </c>
      <c r="T154" s="33" t="s">
        <v>16</v>
      </c>
      <c r="U154" s="36">
        <f>SUMSQ(R143:T152)-S154</f>
        <v>1969.3103675470047</v>
      </c>
      <c r="V154" s="37"/>
      <c r="AB154" s="33"/>
      <c r="AC154" s="33" t="s">
        <v>15</v>
      </c>
      <c r="AD154" s="33">
        <f>AF153*AF153/30</f>
        <v>59005.661527176337</v>
      </c>
      <c r="AE154" s="33" t="s">
        <v>16</v>
      </c>
      <c r="AF154" s="36">
        <f>SUMSQ(AC143:AE152)-AD154</f>
        <v>3826.467063813674</v>
      </c>
      <c r="AG154" s="37"/>
      <c r="AH154" s="32"/>
      <c r="AJ154" s="33"/>
      <c r="AK154" s="33" t="s">
        <v>15</v>
      </c>
      <c r="AL154" s="33">
        <f>AN153*AN153/30</f>
        <v>270358.29106130305</v>
      </c>
      <c r="AM154" s="33" t="s">
        <v>16</v>
      </c>
      <c r="AN154" s="36">
        <f>SUMSQ(AK143:AM152)-AL154</f>
        <v>18754.522477055551</v>
      </c>
      <c r="AO154" s="37"/>
      <c r="AP154" s="32"/>
    </row>
    <row r="155" spans="1:42">
      <c r="A155" s="9"/>
      <c r="B155" s="9"/>
      <c r="C155" s="9" t="s">
        <v>17</v>
      </c>
      <c r="D155" s="9"/>
      <c r="E155" s="9"/>
      <c r="F155" s="9"/>
      <c r="I155" s="9"/>
      <c r="J155" s="9"/>
      <c r="K155" s="9" t="s">
        <v>17</v>
      </c>
      <c r="L155" s="9"/>
      <c r="M155" s="9"/>
      <c r="N155" s="9"/>
      <c r="Q155" s="9"/>
      <c r="R155" s="9"/>
      <c r="S155" s="9" t="s">
        <v>17</v>
      </c>
      <c r="T155" s="9"/>
      <c r="U155" s="9"/>
      <c r="V155" s="9"/>
      <c r="AB155" s="9"/>
      <c r="AC155" s="9"/>
      <c r="AD155" s="9" t="s">
        <v>17</v>
      </c>
      <c r="AE155" s="9"/>
      <c r="AF155" s="9"/>
      <c r="AG155" s="9"/>
      <c r="AJ155" s="33"/>
      <c r="AK155" s="33"/>
      <c r="AL155" s="33" t="s">
        <v>17</v>
      </c>
      <c r="AM155" s="33"/>
      <c r="AN155" s="33"/>
      <c r="AO155" s="33"/>
      <c r="AP155" s="32"/>
    </row>
    <row r="156" spans="1:42">
      <c r="A156" s="9" t="s">
        <v>18</v>
      </c>
      <c r="B156" s="9" t="s">
        <v>19</v>
      </c>
      <c r="C156" s="9" t="s">
        <v>20</v>
      </c>
      <c r="D156" s="9" t="s">
        <v>21</v>
      </c>
      <c r="E156" s="9" t="s">
        <v>22</v>
      </c>
      <c r="F156" s="9"/>
      <c r="I156" s="9" t="s">
        <v>18</v>
      </c>
      <c r="J156" s="9" t="s">
        <v>19</v>
      </c>
      <c r="K156" s="9" t="s">
        <v>20</v>
      </c>
      <c r="L156" s="9" t="s">
        <v>21</v>
      </c>
      <c r="M156" s="9" t="s">
        <v>22</v>
      </c>
      <c r="N156" s="9"/>
      <c r="Q156" s="9" t="s">
        <v>18</v>
      </c>
      <c r="R156" s="9" t="s">
        <v>19</v>
      </c>
      <c r="S156" s="9" t="s">
        <v>20</v>
      </c>
      <c r="T156" s="9" t="s">
        <v>21</v>
      </c>
      <c r="U156" s="9" t="s">
        <v>22</v>
      </c>
      <c r="V156" s="9"/>
      <c r="AB156" s="9" t="s">
        <v>18</v>
      </c>
      <c r="AC156" s="9" t="s">
        <v>19</v>
      </c>
      <c r="AD156" s="9" t="s">
        <v>20</v>
      </c>
      <c r="AE156" s="9" t="s">
        <v>21</v>
      </c>
      <c r="AF156" s="9" t="s">
        <v>22</v>
      </c>
      <c r="AG156" s="9"/>
      <c r="AJ156" s="9" t="s">
        <v>18</v>
      </c>
      <c r="AK156" s="9" t="s">
        <v>19</v>
      </c>
      <c r="AL156" s="9" t="s">
        <v>20</v>
      </c>
      <c r="AM156" s="9" t="s">
        <v>21</v>
      </c>
      <c r="AN156" s="9" t="s">
        <v>22</v>
      </c>
      <c r="AO156" s="9"/>
    </row>
    <row r="157" spans="1:42">
      <c r="A157" s="9" t="s">
        <v>23</v>
      </c>
      <c r="B157" s="9">
        <v>2</v>
      </c>
      <c r="C157" s="9">
        <f>SUMSQ(B153:D153)/10-C154</f>
        <v>0.12800000000424916</v>
      </c>
      <c r="D157" s="9">
        <f>C157/B157</f>
        <v>6.400000000212458E-2</v>
      </c>
      <c r="E157" s="9">
        <f>D157/D159</f>
        <v>9.8472760431895845E-2</v>
      </c>
      <c r="F157" s="13" t="str">
        <f>IF(E157&gt;3.55,"s","ns")</f>
        <v>ns</v>
      </c>
      <c r="I157" s="9" t="s">
        <v>23</v>
      </c>
      <c r="J157" s="9">
        <v>2</v>
      </c>
      <c r="K157" s="9">
        <f>SUMSQ(J153:L153)/10-K154</f>
        <v>4.8660000000211312E-4</v>
      </c>
      <c r="L157" s="9">
        <f>K157/J157</f>
        <v>2.4330000000105656E-4</v>
      </c>
      <c r="M157" s="9">
        <f>L157/L159</f>
        <v>1.1339524606919569</v>
      </c>
      <c r="N157" s="13" t="str">
        <f>IF(M157&gt;3.55,"s","ns")</f>
        <v>ns</v>
      </c>
      <c r="Q157" s="9" t="s">
        <v>23</v>
      </c>
      <c r="R157" s="9">
        <v>2</v>
      </c>
      <c r="S157" s="9">
        <f>SUMSQ(R153:T153)/10-S154</f>
        <v>0.11605566200159956</v>
      </c>
      <c r="T157" s="9">
        <f>S157/R157</f>
        <v>5.8027831000799779E-2</v>
      </c>
      <c r="U157" s="9">
        <f>T157/T159</f>
        <v>0.10262085715080906</v>
      </c>
      <c r="V157" s="13" t="str">
        <f>IF(U157&gt;3.55,"s","ns")</f>
        <v>ns</v>
      </c>
      <c r="AB157" s="9" t="s">
        <v>23</v>
      </c>
      <c r="AC157" s="9">
        <v>2</v>
      </c>
      <c r="AD157" s="9">
        <f>SUMSQ(AC153:AE153)/10-AD154</f>
        <v>0.15828632866760017</v>
      </c>
      <c r="AE157" s="9">
        <f>AD157/AC157</f>
        <v>7.9143164333800087E-2</v>
      </c>
      <c r="AF157" s="9">
        <f>AE157/AE159</f>
        <v>9.6617588952968861E-2</v>
      </c>
      <c r="AG157" s="13" t="str">
        <f>IF(AF157&gt;3.55,"s","ns")</f>
        <v>ns</v>
      </c>
      <c r="AJ157" s="9" t="s">
        <v>23</v>
      </c>
      <c r="AK157" s="9">
        <v>2</v>
      </c>
      <c r="AL157" s="9">
        <f>SUMSQ(AK153:AM153)/10-AL154</f>
        <v>1.1052440272178501</v>
      </c>
      <c r="AM157" s="9">
        <f>AL157/AK157</f>
        <v>0.55262201360892504</v>
      </c>
      <c r="AN157" s="9">
        <f>AM157/AM159</f>
        <v>0.10262085714464184</v>
      </c>
      <c r="AO157" s="13" t="str">
        <f>IF(AN157&gt;3.55,"s","ns")</f>
        <v>ns</v>
      </c>
    </row>
    <row r="158" spans="1:42">
      <c r="A158" s="9" t="s">
        <v>24</v>
      </c>
      <c r="B158" s="9">
        <v>9</v>
      </c>
      <c r="C158" s="9">
        <f>SUMSQ(E143:E152)/3-C154</f>
        <v>1211.2403333333496</v>
      </c>
      <c r="D158" s="9">
        <f>C158/B158</f>
        <v>134.58225925926106</v>
      </c>
      <c r="E158" s="9">
        <f>D158/D159</f>
        <v>207.07322771844639</v>
      </c>
      <c r="F158" s="13" t="str">
        <f>IF(E158&gt;2.47,"s","ns")</f>
        <v>s</v>
      </c>
      <c r="I158" s="9" t="s">
        <v>24</v>
      </c>
      <c r="J158" s="9">
        <v>9</v>
      </c>
      <c r="K158" s="9">
        <f>SUMSQ(M143:M152)/3-K154</f>
        <v>0.38143413333333953</v>
      </c>
      <c r="L158" s="9">
        <f>K158/J158</f>
        <v>4.2381570370371061E-2</v>
      </c>
      <c r="M158" s="9">
        <f>L158/L159</f>
        <v>197.52850805286843</v>
      </c>
      <c r="N158" s="13" t="str">
        <f>IF(M158&gt;2.47,"s","ns")</f>
        <v>s</v>
      </c>
      <c r="Q158" s="9" t="s">
        <v>24</v>
      </c>
      <c r="R158" s="9">
        <v>9</v>
      </c>
      <c r="S158" s="9">
        <f>SUMSQ(U143:U152)/3-S154</f>
        <v>1959.0160597536706</v>
      </c>
      <c r="T158" s="9">
        <f>S158/R158</f>
        <v>217.66845108374116</v>
      </c>
      <c r="U158" s="9">
        <f>T158/T159</f>
        <v>384.94154683456293</v>
      </c>
      <c r="V158" s="13" t="str">
        <f>IF(U158&gt;2.47,"s","ns")</f>
        <v>s</v>
      </c>
      <c r="AB158" s="9" t="s">
        <v>24</v>
      </c>
      <c r="AC158" s="9">
        <v>9</v>
      </c>
      <c r="AD158" s="9">
        <f>SUMSQ(AF143:AF152)/3-AD154</f>
        <v>3811.56428868699</v>
      </c>
      <c r="AE158" s="9">
        <f>AD158/AC158</f>
        <v>423.50714318744332</v>
      </c>
      <c r="AF158" s="9">
        <f>AE158/AE159</f>
        <v>517.01545450660433</v>
      </c>
      <c r="AG158" s="13" t="str">
        <f>IF(AF158&gt;2.47,"s","ns")</f>
        <v>s</v>
      </c>
      <c r="AJ158" s="9" t="s">
        <v>24</v>
      </c>
      <c r="AK158" s="9">
        <v>9</v>
      </c>
      <c r="AL158" s="9">
        <f>SUMSQ(AN143:AN152)/3-AL154</f>
        <v>18656.485707393731</v>
      </c>
      <c r="AM158" s="9">
        <f>AL158/AK158</f>
        <v>2072.9428563770812</v>
      </c>
      <c r="AN158" s="9">
        <f>AM158/AM159</f>
        <v>384.9415468342512</v>
      </c>
      <c r="AO158" s="13" t="str">
        <f>IF(AN158&gt;2.47,"s","ns")</f>
        <v>s</v>
      </c>
    </row>
    <row r="159" spans="1:42">
      <c r="A159" s="9" t="s">
        <v>25</v>
      </c>
      <c r="B159" s="9">
        <v>18</v>
      </c>
      <c r="C159" s="9">
        <f>E154-C157-C158</f>
        <v>11.698666666656209</v>
      </c>
      <c r="D159" s="10">
        <f>C159/B159</f>
        <v>0.64992592592534493</v>
      </c>
      <c r="E159" s="9"/>
      <c r="F159" s="9"/>
      <c r="I159" s="9" t="s">
        <v>25</v>
      </c>
      <c r="J159" s="9">
        <v>18</v>
      </c>
      <c r="K159" s="9">
        <f>M154-K157-K158</f>
        <v>3.8620666666631109E-3</v>
      </c>
      <c r="L159" s="10">
        <f>K159/J159</f>
        <v>2.1455925925906172E-4</v>
      </c>
      <c r="M159" s="9"/>
      <c r="N159" s="9"/>
      <c r="Q159" s="9" t="s">
        <v>25</v>
      </c>
      <c r="R159" s="9">
        <v>18</v>
      </c>
      <c r="S159" s="9">
        <f>U154-S157-S158</f>
        <v>10.178252131332556</v>
      </c>
      <c r="T159" s="10">
        <f>S159/R159</f>
        <v>0.56545845174069753</v>
      </c>
      <c r="U159" s="9"/>
      <c r="V159" s="9"/>
      <c r="AB159" s="9" t="s">
        <v>25</v>
      </c>
      <c r="AC159" s="9">
        <v>18</v>
      </c>
      <c r="AD159" s="9">
        <f>AF154-AD157-AD158</f>
        <v>14.744488798016391</v>
      </c>
      <c r="AE159" s="10">
        <f>AD159/AC159</f>
        <v>0.81913826655646615</v>
      </c>
      <c r="AF159" s="9"/>
      <c r="AG159" s="9"/>
      <c r="AJ159" s="9" t="s">
        <v>25</v>
      </c>
      <c r="AK159" s="9">
        <v>18</v>
      </c>
      <c r="AL159" s="9">
        <f>AN154-AL157-AL158</f>
        <v>96.931525634601712</v>
      </c>
      <c r="AM159" s="10">
        <f>AL159/AK159</f>
        <v>5.3850847574778733</v>
      </c>
      <c r="AN159" s="9"/>
      <c r="AO159" s="9"/>
    </row>
    <row r="160" spans="1:42">
      <c r="A160" s="9"/>
      <c r="B160" s="9"/>
      <c r="C160" s="9"/>
      <c r="D160" s="9"/>
      <c r="E160" s="9"/>
      <c r="F160" s="9"/>
      <c r="I160" s="9"/>
      <c r="J160" s="9"/>
      <c r="K160" s="9"/>
      <c r="L160" s="9"/>
      <c r="M160" s="9"/>
      <c r="N160" s="9"/>
      <c r="Q160" s="9"/>
      <c r="R160" s="9"/>
      <c r="S160" s="9"/>
      <c r="T160" s="9"/>
      <c r="U160" s="9"/>
      <c r="V160" s="9"/>
      <c r="AB160" s="9"/>
      <c r="AC160" s="9"/>
      <c r="AD160" s="9"/>
      <c r="AE160" s="9"/>
      <c r="AF160" s="9"/>
      <c r="AG160" s="9"/>
      <c r="AJ160" s="9"/>
      <c r="AK160" s="9"/>
      <c r="AL160" s="9"/>
      <c r="AM160" s="9"/>
      <c r="AN160" s="9"/>
      <c r="AO160" s="9"/>
    </row>
    <row r="161" spans="1:41">
      <c r="A161" s="9"/>
      <c r="B161" s="9" t="s">
        <v>26</v>
      </c>
      <c r="C161" s="11">
        <f>(D159/3)^0.5</f>
        <v>0.46544814459663314</v>
      </c>
      <c r="D161" s="9"/>
      <c r="E161" s="9"/>
      <c r="F161" s="9"/>
      <c r="I161" s="9"/>
      <c r="J161" s="9" t="s">
        <v>26</v>
      </c>
      <c r="K161" s="31">
        <f>(L159/3)^0.5</f>
        <v>8.4569352064653956E-3</v>
      </c>
      <c r="L161" s="9"/>
      <c r="M161" s="9"/>
      <c r="N161" s="9"/>
      <c r="Q161" s="9"/>
      <c r="R161" s="9" t="s">
        <v>26</v>
      </c>
      <c r="S161" s="11">
        <f>(T159/3)^0.5</f>
        <v>0.43414991717174439</v>
      </c>
      <c r="T161" s="9"/>
      <c r="U161" s="9"/>
      <c r="V161" s="9"/>
      <c r="AB161" s="9"/>
      <c r="AC161" s="9" t="s">
        <v>26</v>
      </c>
      <c r="AD161" s="11">
        <f>(AE159/3)^0.5</f>
        <v>0.52253812191279914</v>
      </c>
      <c r="AE161" s="9"/>
      <c r="AF161" s="9"/>
      <c r="AG161" s="9"/>
      <c r="AJ161" s="9"/>
      <c r="AK161" s="9" t="s">
        <v>26</v>
      </c>
      <c r="AL161" s="25">
        <f>(AM159/3)^0.5</f>
        <v>1.3397866443925408</v>
      </c>
      <c r="AM161" s="9"/>
      <c r="AN161" s="9"/>
      <c r="AO161" s="9"/>
    </row>
    <row r="162" spans="1:41">
      <c r="A162" s="9"/>
      <c r="B162" s="9" t="s">
        <v>27</v>
      </c>
      <c r="C162" s="11">
        <f>C161*1.414*2.101</f>
        <v>1.3827598642417021</v>
      </c>
      <c r="D162" s="9"/>
      <c r="E162" s="9"/>
      <c r="F162" s="9"/>
      <c r="I162" s="9"/>
      <c r="J162" s="9" t="s">
        <v>27</v>
      </c>
      <c r="K162" s="31">
        <f>K161*1.414*2.101</f>
        <v>2.5123981508460288E-2</v>
      </c>
      <c r="L162" s="9"/>
      <c r="M162" s="9"/>
      <c r="N162" s="9"/>
      <c r="Q162" s="9"/>
      <c r="R162" s="9" t="s">
        <v>27</v>
      </c>
      <c r="S162" s="11">
        <f>S161*1.414*2.101</f>
        <v>1.2897786520326586</v>
      </c>
      <c r="T162" s="9"/>
      <c r="U162" s="9"/>
      <c r="V162" s="9"/>
      <c r="AB162" s="9"/>
      <c r="AC162" s="9" t="s">
        <v>27</v>
      </c>
      <c r="AD162" s="11">
        <f>AD161*1.414*2.101</f>
        <v>1.5523635681122505</v>
      </c>
      <c r="AE162" s="9"/>
      <c r="AF162" s="9"/>
      <c r="AG162" s="9"/>
      <c r="AJ162" s="9"/>
      <c r="AK162" s="9" t="s">
        <v>27</v>
      </c>
      <c r="AL162" s="25">
        <f>AL161*1.414*2.101</f>
        <v>3.9802569201743814</v>
      </c>
      <c r="AM162" s="9"/>
      <c r="AN162" s="9"/>
      <c r="AO162" s="9"/>
    </row>
    <row r="163" spans="1:41">
      <c r="A163" s="9"/>
      <c r="B163" s="9" t="s">
        <v>28</v>
      </c>
      <c r="C163" s="11">
        <f>C161*1.414*2.878</f>
        <v>1.8941375008508419</v>
      </c>
      <c r="D163" s="9"/>
      <c r="E163" s="9"/>
      <c r="F163" s="9"/>
      <c r="I163" s="9"/>
      <c r="J163" s="9" t="s">
        <v>28</v>
      </c>
      <c r="K163" s="11">
        <f>K161*1.414*2.878</f>
        <v>3.4415430167229276E-2</v>
      </c>
      <c r="L163" s="9"/>
      <c r="M163" s="9"/>
      <c r="N163" s="9"/>
      <c r="Q163" s="9"/>
      <c r="R163" s="9" t="s">
        <v>28</v>
      </c>
      <c r="S163" s="11">
        <f>S161*1.414*2.878</f>
        <v>1.7667696147310765</v>
      </c>
      <c r="T163" s="9"/>
      <c r="U163" s="9"/>
      <c r="V163" s="9"/>
      <c r="AB163" s="9"/>
      <c r="AC163" s="9" t="s">
        <v>28</v>
      </c>
      <c r="AD163" s="11">
        <f>AD161*1.414*2.878</f>
        <v>2.1264647068191609</v>
      </c>
      <c r="AE163" s="9"/>
      <c r="AF163" s="9"/>
      <c r="AG163" s="9"/>
      <c r="AJ163" s="9"/>
      <c r="AK163" s="9" t="s">
        <v>28</v>
      </c>
      <c r="AL163" s="25">
        <f>AL161*1.414*2.878</f>
        <v>5.4522510310622891</v>
      </c>
      <c r="AM163" s="9"/>
      <c r="AN163" s="9"/>
      <c r="AO163" s="9"/>
    </row>
    <row r="164" spans="1:41">
      <c r="A164" s="9"/>
      <c r="B164" s="9" t="s">
        <v>29</v>
      </c>
      <c r="C164" s="14">
        <f>D159^0.5/F153*100</f>
        <v>2.0890900096658047</v>
      </c>
      <c r="D164" s="9"/>
      <c r="E164" s="9"/>
      <c r="F164" s="9"/>
      <c r="I164" s="9"/>
      <c r="J164" s="9" t="s">
        <v>29</v>
      </c>
      <c r="K164" s="14">
        <f>L159^0.5/N153*100</f>
        <v>1.8808219637796688</v>
      </c>
      <c r="L164" s="9"/>
      <c r="M164" s="9"/>
      <c r="N164" s="9"/>
      <c r="Q164" s="9"/>
      <c r="R164" s="9" t="s">
        <v>29</v>
      </c>
      <c r="S164" s="14">
        <f>T159^0.5/V153*100</f>
        <v>2.4444831762503725</v>
      </c>
      <c r="T164" s="9"/>
      <c r="U164" s="9"/>
      <c r="V164" s="9"/>
      <c r="AB164" s="9"/>
      <c r="AC164" s="9" t="s">
        <v>29</v>
      </c>
      <c r="AD164" s="14">
        <f>AE159^0.5/AG153*100</f>
        <v>2.0407621596653809</v>
      </c>
      <c r="AE164" s="9"/>
      <c r="AF164" s="9"/>
      <c r="AG164" s="9"/>
      <c r="AJ164" s="9"/>
      <c r="AK164" s="9" t="s">
        <v>29</v>
      </c>
      <c r="AL164" s="14">
        <f>AM159^0.5/AO153*100</f>
        <v>2.4444831762513535</v>
      </c>
      <c r="AM164" s="9"/>
      <c r="AN164" s="9"/>
      <c r="AO164" s="9"/>
    </row>
    <row r="170" spans="1:41">
      <c r="K170" s="9" t="s">
        <v>46</v>
      </c>
      <c r="L170" s="9"/>
      <c r="M170" s="9"/>
      <c r="N170" s="9"/>
      <c r="O170" s="9"/>
      <c r="P170" s="9"/>
    </row>
    <row r="171" spans="1:41">
      <c r="K171" s="9"/>
      <c r="L171" s="9"/>
      <c r="M171" s="9"/>
      <c r="N171" s="9"/>
      <c r="O171" s="10"/>
      <c r="P171" s="11"/>
    </row>
    <row r="172" spans="1:41">
      <c r="K172" s="9"/>
      <c r="L172" s="9"/>
      <c r="M172" s="9"/>
      <c r="N172" s="9"/>
      <c r="O172" s="10"/>
      <c r="P172" s="11"/>
    </row>
    <row r="173" spans="1:41">
      <c r="K173" s="9"/>
      <c r="L173" s="9"/>
      <c r="M173" s="9"/>
      <c r="N173" s="9"/>
      <c r="O173" s="10"/>
      <c r="P173" s="11"/>
    </row>
    <row r="174" spans="1:41">
      <c r="K174" s="9"/>
      <c r="L174" s="9"/>
      <c r="M174" s="9"/>
      <c r="N174" s="9"/>
      <c r="O174" s="10"/>
      <c r="P174" s="11"/>
    </row>
    <row r="175" spans="1:41">
      <c r="K175" s="9"/>
      <c r="L175" s="9"/>
      <c r="M175" s="9"/>
      <c r="N175" s="9"/>
      <c r="O175" s="10"/>
      <c r="P175" s="11"/>
    </row>
    <row r="176" spans="1:41">
      <c r="K176" s="9"/>
      <c r="L176" s="9"/>
      <c r="M176" s="9"/>
      <c r="N176" s="9"/>
      <c r="O176" s="10"/>
      <c r="P176" s="11"/>
    </row>
    <row r="177" spans="11:16">
      <c r="K177" s="9"/>
      <c r="L177" s="9"/>
      <c r="M177" s="9"/>
      <c r="N177" s="9"/>
      <c r="O177" s="10"/>
      <c r="P177" s="11"/>
    </row>
    <row r="178" spans="11:16">
      <c r="K178" s="9"/>
      <c r="L178" s="9"/>
      <c r="M178" s="9"/>
      <c r="N178" s="9"/>
      <c r="O178" s="10"/>
      <c r="P178" s="11"/>
    </row>
    <row r="179" spans="11:16">
      <c r="K179" s="9"/>
      <c r="L179" s="9"/>
      <c r="M179" s="9"/>
      <c r="N179" s="9"/>
      <c r="O179" s="10"/>
      <c r="P179" s="11"/>
    </row>
    <row r="180" spans="11:16">
      <c r="K180" s="9"/>
      <c r="L180" s="9"/>
      <c r="M180" s="9"/>
      <c r="N180" s="9"/>
      <c r="O180" s="10"/>
      <c r="P180" s="11"/>
    </row>
    <row r="181" spans="11:16">
      <c r="K181" s="9"/>
      <c r="L181" s="10"/>
      <c r="M181" s="10"/>
      <c r="N181" s="10"/>
      <c r="O181" s="10"/>
      <c r="P181" s="12"/>
    </row>
    <row r="182" spans="11:16">
      <c r="K182" s="9"/>
      <c r="L182" s="9"/>
      <c r="M182" s="9"/>
      <c r="N182" s="9"/>
      <c r="O182" s="10"/>
      <c r="P182" s="11"/>
    </row>
    <row r="183" spans="11:16">
      <c r="K183" s="9"/>
      <c r="L183" s="9"/>
      <c r="M183" s="9"/>
      <c r="N183" s="9"/>
      <c r="O183" s="9"/>
      <c r="P183" s="9"/>
    </row>
    <row r="184" spans="11:16">
      <c r="K184" s="9"/>
      <c r="L184" s="9"/>
      <c r="M184" s="9"/>
      <c r="N184" s="9"/>
      <c r="O184" s="9"/>
      <c r="P184" s="9"/>
    </row>
    <row r="185" spans="11:16">
      <c r="K185" s="9"/>
      <c r="L185" s="9"/>
      <c r="M185" s="9"/>
      <c r="N185" s="9"/>
      <c r="O185" s="9"/>
      <c r="P185" s="13"/>
    </row>
    <row r="186" spans="11:16">
      <c r="K186" s="9"/>
      <c r="L186" s="9"/>
      <c r="M186" s="9"/>
      <c r="N186" s="9"/>
      <c r="O186" s="9"/>
      <c r="P186" s="13"/>
    </row>
    <row r="187" spans="11:16">
      <c r="K187" s="9"/>
      <c r="L187" s="9"/>
      <c r="M187" s="9"/>
      <c r="N187" s="10"/>
      <c r="O187" s="9"/>
      <c r="P187" s="9"/>
    </row>
    <row r="188" spans="11:16">
      <c r="K188" s="9"/>
      <c r="L188" s="9"/>
      <c r="M188" s="9"/>
      <c r="N188" s="9"/>
      <c r="O188" s="9"/>
      <c r="P188" s="9"/>
    </row>
    <row r="189" spans="11:16">
      <c r="K189" s="9"/>
      <c r="L189" s="9"/>
      <c r="M189" s="11"/>
      <c r="N189" s="9"/>
      <c r="O189" s="9"/>
      <c r="P189" s="9"/>
    </row>
    <row r="190" spans="11:16">
      <c r="K190" s="9"/>
      <c r="L190" s="9"/>
      <c r="M190" s="11"/>
      <c r="N190" s="9"/>
      <c r="O190" s="9"/>
      <c r="P190" s="9"/>
    </row>
    <row r="191" spans="11:16">
      <c r="K191" s="9"/>
      <c r="L191" s="9"/>
      <c r="M191" s="11"/>
      <c r="N191" s="9"/>
      <c r="O191" s="9"/>
      <c r="P191" s="9"/>
    </row>
    <row r="192" spans="11:16">
      <c r="K192" s="9"/>
      <c r="L192" s="9"/>
      <c r="M192" s="14"/>
      <c r="N192" s="9"/>
      <c r="O192" s="9"/>
      <c r="P192" s="9"/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Z137"/>
  <sheetViews>
    <sheetView tabSelected="1" topLeftCell="A72" workbookViewId="0">
      <selection activeCell="E93" sqref="E93"/>
    </sheetView>
  </sheetViews>
  <sheetFormatPr defaultRowHeight="15"/>
  <sheetData>
    <row r="2" spans="1:26">
      <c r="C2" t="s">
        <v>64</v>
      </c>
      <c r="K2" t="s">
        <v>65</v>
      </c>
      <c r="S2" t="s">
        <v>66</v>
      </c>
    </row>
    <row r="4" spans="1:26">
      <c r="A4" s="9" t="s">
        <v>46</v>
      </c>
      <c r="B4" s="9" t="s">
        <v>0</v>
      </c>
      <c r="C4" s="9" t="s">
        <v>1</v>
      </c>
      <c r="D4" s="9" t="s">
        <v>2</v>
      </c>
      <c r="E4" s="9" t="s">
        <v>3</v>
      </c>
      <c r="F4" s="9" t="s">
        <v>4</v>
      </c>
      <c r="I4" s="9" t="s">
        <v>46</v>
      </c>
      <c r="J4" s="9" t="s">
        <v>0</v>
      </c>
      <c r="K4" s="9" t="s">
        <v>1</v>
      </c>
      <c r="L4" s="9" t="s">
        <v>2</v>
      </c>
      <c r="M4" s="9" t="s">
        <v>3</v>
      </c>
      <c r="N4" s="9" t="s">
        <v>4</v>
      </c>
      <c r="Q4" s="9" t="s">
        <v>46</v>
      </c>
      <c r="R4" s="9" t="s">
        <v>0</v>
      </c>
      <c r="S4" s="9" t="s">
        <v>1</v>
      </c>
      <c r="T4" s="9" t="s">
        <v>2</v>
      </c>
      <c r="U4" s="9" t="s">
        <v>3</v>
      </c>
      <c r="V4" s="9" t="s">
        <v>4</v>
      </c>
    </row>
    <row r="5" spans="1:26">
      <c r="A5" s="9" t="s">
        <v>5</v>
      </c>
      <c r="B5" s="9">
        <f>X5-W5</f>
        <v>142.39999999999998</v>
      </c>
      <c r="C5" s="9">
        <f>Y5-W5</f>
        <v>151.19999999999999</v>
      </c>
      <c r="D5" s="9">
        <f>Z5-W5</f>
        <v>149.80000000000001</v>
      </c>
      <c r="E5" s="10">
        <f>SUM(B5:D5)</f>
        <v>443.4</v>
      </c>
      <c r="F5" s="26">
        <f>E5/3</f>
        <v>147.79999999999998</v>
      </c>
      <c r="I5" s="9" t="s">
        <v>5</v>
      </c>
      <c r="J5" s="9">
        <v>18.2</v>
      </c>
      <c r="K5" s="9">
        <v>21.2</v>
      </c>
      <c r="L5" s="9">
        <v>21.3</v>
      </c>
      <c r="M5" s="10">
        <f>SUM(J5:L5)</f>
        <v>60.7</v>
      </c>
      <c r="N5" s="25">
        <f>M5/3</f>
        <v>20.233333333333334</v>
      </c>
      <c r="Q5" s="9" t="s">
        <v>5</v>
      </c>
      <c r="R5" s="9">
        <v>126.7</v>
      </c>
      <c r="S5" s="9">
        <v>124.2</v>
      </c>
      <c r="T5" s="9">
        <v>123.8</v>
      </c>
      <c r="U5" s="10">
        <f>SUM(R5:T5)</f>
        <v>374.7</v>
      </c>
      <c r="V5" s="25">
        <f>U5/3</f>
        <v>124.89999999999999</v>
      </c>
      <c r="W5" s="9">
        <v>120</v>
      </c>
      <c r="X5" s="9">
        <v>262.39999999999998</v>
      </c>
      <c r="Y5" s="9">
        <v>271.2</v>
      </c>
      <c r="Z5" s="9">
        <v>269.8</v>
      </c>
    </row>
    <row r="6" spans="1:26">
      <c r="A6" s="9" t="s">
        <v>6</v>
      </c>
      <c r="B6" s="9">
        <f t="shared" ref="B6:B14" si="0">X6-W6</f>
        <v>144.5</v>
      </c>
      <c r="C6" s="9">
        <f t="shared" ref="C6:C14" si="1">Y6-W6</f>
        <v>148.39999999999998</v>
      </c>
      <c r="D6" s="9">
        <f t="shared" ref="D6:D14" si="2">Z6-W6</f>
        <v>142.10000000000002</v>
      </c>
      <c r="E6" s="10">
        <f t="shared" ref="E6:E15" si="3">SUM(B6:D6)</f>
        <v>435</v>
      </c>
      <c r="F6" s="26">
        <f t="shared" ref="F6:F14" si="4">E6/3</f>
        <v>145</v>
      </c>
      <c r="I6" s="9" t="s">
        <v>6</v>
      </c>
      <c r="J6" s="9">
        <v>26.5</v>
      </c>
      <c r="K6" s="9">
        <v>20.399999999999999</v>
      </c>
      <c r="L6" s="9">
        <v>25.3</v>
      </c>
      <c r="M6" s="10">
        <f t="shared" ref="M6:M15" si="5">SUM(J6:L6)</f>
        <v>72.2</v>
      </c>
      <c r="N6" s="25">
        <f t="shared" ref="N6:N14" si="6">M6/3</f>
        <v>24.066666666666666</v>
      </c>
      <c r="Q6" s="9" t="s">
        <v>6</v>
      </c>
      <c r="R6" s="9">
        <v>125.2</v>
      </c>
      <c r="S6" s="9">
        <v>128.19999999999999</v>
      </c>
      <c r="T6" s="9">
        <v>132.5</v>
      </c>
      <c r="U6" s="10">
        <f t="shared" ref="U6:U15" si="7">SUM(R6:T6)</f>
        <v>385.9</v>
      </c>
      <c r="V6" s="25">
        <f t="shared" ref="V6:V14" si="8">U6/3</f>
        <v>128.63333333333333</v>
      </c>
      <c r="W6" s="9">
        <v>120</v>
      </c>
      <c r="X6" s="9">
        <v>264.5</v>
      </c>
      <c r="Y6" s="9">
        <v>268.39999999999998</v>
      </c>
      <c r="Z6" s="9">
        <v>262.10000000000002</v>
      </c>
    </row>
    <row r="7" spans="1:26">
      <c r="A7" s="9" t="s">
        <v>7</v>
      </c>
      <c r="B7" s="9">
        <f t="shared" si="0"/>
        <v>153.5</v>
      </c>
      <c r="C7" s="9">
        <f t="shared" si="1"/>
        <v>149.39999999999998</v>
      </c>
      <c r="D7" s="9">
        <f t="shared" si="2"/>
        <v>132.1</v>
      </c>
      <c r="E7" s="10">
        <f t="shared" si="3"/>
        <v>435</v>
      </c>
      <c r="F7" s="26">
        <f t="shared" si="4"/>
        <v>145</v>
      </c>
      <c r="I7" s="9" t="s">
        <v>7</v>
      </c>
      <c r="J7" s="9">
        <v>21.1</v>
      </c>
      <c r="K7" s="9">
        <v>21.3</v>
      </c>
      <c r="L7" s="9">
        <v>23.3</v>
      </c>
      <c r="M7" s="10">
        <f t="shared" si="5"/>
        <v>65.7</v>
      </c>
      <c r="N7" s="25">
        <f t="shared" si="6"/>
        <v>21.900000000000002</v>
      </c>
      <c r="Q7" s="9" t="s">
        <v>7</v>
      </c>
      <c r="R7" s="9">
        <v>125</v>
      </c>
      <c r="S7" s="9">
        <v>129</v>
      </c>
      <c r="T7" s="9">
        <v>130</v>
      </c>
      <c r="U7" s="10">
        <f t="shared" si="7"/>
        <v>384</v>
      </c>
      <c r="V7" s="25">
        <f t="shared" si="8"/>
        <v>128</v>
      </c>
      <c r="W7" s="9">
        <v>120</v>
      </c>
      <c r="X7" s="9">
        <v>273.5</v>
      </c>
      <c r="Y7" s="9">
        <v>269.39999999999998</v>
      </c>
      <c r="Z7" s="9">
        <v>252.1</v>
      </c>
    </row>
    <row r="8" spans="1:26">
      <c r="A8" s="9" t="s">
        <v>8</v>
      </c>
      <c r="B8" s="9">
        <f t="shared" si="0"/>
        <v>158</v>
      </c>
      <c r="C8" s="9">
        <f t="shared" si="1"/>
        <v>149.5</v>
      </c>
      <c r="D8" s="9">
        <f t="shared" si="2"/>
        <v>146.39999999999998</v>
      </c>
      <c r="E8" s="10">
        <f t="shared" si="3"/>
        <v>453.9</v>
      </c>
      <c r="F8" s="26">
        <f t="shared" si="4"/>
        <v>151.29999999999998</v>
      </c>
      <c r="I8" s="9" t="s">
        <v>8</v>
      </c>
      <c r="J8" s="9">
        <v>26</v>
      </c>
      <c r="K8" s="9">
        <v>19</v>
      </c>
      <c r="L8" s="9">
        <v>19</v>
      </c>
      <c r="M8" s="10">
        <f t="shared" si="5"/>
        <v>64</v>
      </c>
      <c r="N8" s="25">
        <f t="shared" si="6"/>
        <v>21.333333333333332</v>
      </c>
      <c r="Q8" s="9" t="s">
        <v>8</v>
      </c>
      <c r="R8" s="9">
        <v>129.5</v>
      </c>
      <c r="S8" s="9">
        <v>130.30000000000001</v>
      </c>
      <c r="T8" s="9">
        <v>127.5</v>
      </c>
      <c r="U8" s="10">
        <f t="shared" si="7"/>
        <v>387.3</v>
      </c>
      <c r="V8" s="25">
        <f t="shared" si="8"/>
        <v>129.1</v>
      </c>
      <c r="W8" s="9">
        <v>120</v>
      </c>
      <c r="X8" s="9">
        <v>278</v>
      </c>
      <c r="Y8" s="9">
        <v>269.5</v>
      </c>
      <c r="Z8" s="9">
        <v>266.39999999999998</v>
      </c>
    </row>
    <row r="9" spans="1:26">
      <c r="A9" s="9" t="s">
        <v>9</v>
      </c>
      <c r="B9" s="9">
        <f t="shared" si="0"/>
        <v>152</v>
      </c>
      <c r="C9" s="9">
        <f t="shared" si="1"/>
        <v>155.19999999999999</v>
      </c>
      <c r="D9" s="9">
        <f t="shared" si="2"/>
        <v>155.10000000000002</v>
      </c>
      <c r="E9" s="10">
        <f t="shared" si="3"/>
        <v>462.3</v>
      </c>
      <c r="F9" s="26">
        <f t="shared" si="4"/>
        <v>154.1</v>
      </c>
      <c r="I9" s="9" t="s">
        <v>9</v>
      </c>
      <c r="J9" s="9">
        <v>25.2</v>
      </c>
      <c r="K9" s="9">
        <v>27.6</v>
      </c>
      <c r="L9" s="9">
        <v>26.1</v>
      </c>
      <c r="M9" s="10">
        <f t="shared" si="5"/>
        <v>78.900000000000006</v>
      </c>
      <c r="N9" s="25">
        <f t="shared" si="6"/>
        <v>26.3</v>
      </c>
      <c r="Q9" s="9" t="s">
        <v>9</v>
      </c>
      <c r="R9" s="9">
        <v>134</v>
      </c>
      <c r="S9" s="9">
        <v>133</v>
      </c>
      <c r="T9" s="9">
        <v>130.4</v>
      </c>
      <c r="U9" s="10">
        <f t="shared" si="7"/>
        <v>397.4</v>
      </c>
      <c r="V9" s="25">
        <f t="shared" si="8"/>
        <v>132.46666666666667</v>
      </c>
      <c r="W9" s="9">
        <v>120</v>
      </c>
      <c r="X9" s="9">
        <v>272</v>
      </c>
      <c r="Y9" s="9">
        <v>275.2</v>
      </c>
      <c r="Z9" s="9">
        <v>275.10000000000002</v>
      </c>
    </row>
    <row r="10" spans="1:26">
      <c r="A10" s="9" t="s">
        <v>10</v>
      </c>
      <c r="B10" s="9">
        <f t="shared" si="0"/>
        <v>150</v>
      </c>
      <c r="C10" s="9">
        <f t="shared" si="1"/>
        <v>154.19999999999999</v>
      </c>
      <c r="D10" s="9">
        <f t="shared" si="2"/>
        <v>153.5</v>
      </c>
      <c r="E10" s="10">
        <f t="shared" si="3"/>
        <v>457.7</v>
      </c>
      <c r="F10" s="26">
        <f t="shared" si="4"/>
        <v>152.56666666666666</v>
      </c>
      <c r="I10" s="9" t="s">
        <v>10</v>
      </c>
      <c r="J10" s="9">
        <v>24.3</v>
      </c>
      <c r="K10" s="9">
        <v>25.1</v>
      </c>
      <c r="L10" s="9">
        <v>31.9</v>
      </c>
      <c r="M10" s="10">
        <f t="shared" si="5"/>
        <v>81.300000000000011</v>
      </c>
      <c r="N10" s="25">
        <f t="shared" si="6"/>
        <v>27.100000000000005</v>
      </c>
      <c r="Q10" s="9" t="s">
        <v>10</v>
      </c>
      <c r="R10" s="9">
        <v>129</v>
      </c>
      <c r="S10" s="9">
        <v>129.5</v>
      </c>
      <c r="T10" s="9">
        <v>131.80000000000001</v>
      </c>
      <c r="U10" s="10">
        <f t="shared" si="7"/>
        <v>390.3</v>
      </c>
      <c r="V10" s="25">
        <f t="shared" si="8"/>
        <v>130.1</v>
      </c>
      <c r="W10" s="9">
        <v>120</v>
      </c>
      <c r="X10" s="9">
        <v>270</v>
      </c>
      <c r="Y10" s="9">
        <v>274.2</v>
      </c>
      <c r="Z10" s="9">
        <v>273.5</v>
      </c>
    </row>
    <row r="11" spans="1:26">
      <c r="A11" s="9" t="s">
        <v>11</v>
      </c>
      <c r="B11" s="9">
        <f t="shared" si="0"/>
        <v>165</v>
      </c>
      <c r="C11" s="9">
        <f t="shared" si="1"/>
        <v>160.39999999999998</v>
      </c>
      <c r="D11" s="9">
        <f t="shared" si="2"/>
        <v>149</v>
      </c>
      <c r="E11" s="10">
        <f t="shared" si="3"/>
        <v>474.4</v>
      </c>
      <c r="F11" s="26">
        <f t="shared" si="4"/>
        <v>158.13333333333333</v>
      </c>
      <c r="I11" s="9" t="s">
        <v>11</v>
      </c>
      <c r="J11" s="9">
        <v>27.1</v>
      </c>
      <c r="K11" s="9">
        <v>28.2</v>
      </c>
      <c r="L11" s="9">
        <v>28.4</v>
      </c>
      <c r="M11" s="10">
        <f t="shared" si="5"/>
        <v>83.699999999999989</v>
      </c>
      <c r="N11" s="25">
        <f t="shared" si="6"/>
        <v>27.899999999999995</v>
      </c>
      <c r="Q11" s="9" t="s">
        <v>11</v>
      </c>
      <c r="R11" s="9">
        <v>132.1</v>
      </c>
      <c r="S11" s="9">
        <v>133.6</v>
      </c>
      <c r="T11" s="9">
        <v>133</v>
      </c>
      <c r="U11" s="10">
        <f>SUM(R11:T11)</f>
        <v>398.7</v>
      </c>
      <c r="V11" s="25">
        <f t="shared" si="8"/>
        <v>132.9</v>
      </c>
      <c r="W11" s="9">
        <v>120</v>
      </c>
      <c r="X11" s="9">
        <v>285</v>
      </c>
      <c r="Y11" s="9">
        <v>280.39999999999998</v>
      </c>
      <c r="Z11" s="9">
        <v>269</v>
      </c>
    </row>
    <row r="12" spans="1:26">
      <c r="A12" s="9" t="s">
        <v>12</v>
      </c>
      <c r="B12" s="9">
        <f t="shared" si="0"/>
        <v>149.5</v>
      </c>
      <c r="C12" s="9">
        <f t="shared" si="1"/>
        <v>154</v>
      </c>
      <c r="D12" s="9">
        <f t="shared" si="2"/>
        <v>149.80000000000001</v>
      </c>
      <c r="E12" s="10">
        <f t="shared" si="3"/>
        <v>453.3</v>
      </c>
      <c r="F12" s="26">
        <f t="shared" si="4"/>
        <v>151.1</v>
      </c>
      <c r="I12" s="9" t="s">
        <v>12</v>
      </c>
      <c r="J12" s="9">
        <v>25</v>
      </c>
      <c r="K12" s="9">
        <v>26</v>
      </c>
      <c r="L12" s="9">
        <v>28.2</v>
      </c>
      <c r="M12" s="10">
        <f t="shared" si="5"/>
        <v>79.2</v>
      </c>
      <c r="N12" s="25">
        <f t="shared" si="6"/>
        <v>26.400000000000002</v>
      </c>
      <c r="Q12" s="9" t="s">
        <v>12</v>
      </c>
      <c r="R12" s="9">
        <v>128.6</v>
      </c>
      <c r="S12" s="9">
        <v>131.80000000000001</v>
      </c>
      <c r="T12" s="9">
        <v>131.4</v>
      </c>
      <c r="U12" s="10">
        <f t="shared" si="7"/>
        <v>391.79999999999995</v>
      </c>
      <c r="V12" s="25">
        <f t="shared" si="8"/>
        <v>130.6</v>
      </c>
      <c r="W12" s="9">
        <v>120</v>
      </c>
      <c r="X12" s="9">
        <v>269.5</v>
      </c>
      <c r="Y12" s="9">
        <v>274</v>
      </c>
      <c r="Z12" s="9">
        <v>269.8</v>
      </c>
    </row>
    <row r="13" spans="1:26">
      <c r="A13" s="9" t="s">
        <v>13</v>
      </c>
      <c r="B13" s="9">
        <f t="shared" si="0"/>
        <v>143.19999999999999</v>
      </c>
      <c r="C13" s="9">
        <f t="shared" si="1"/>
        <v>140</v>
      </c>
      <c r="D13" s="9">
        <f t="shared" si="2"/>
        <v>139.80000000000001</v>
      </c>
      <c r="E13" s="10">
        <f t="shared" si="3"/>
        <v>423</v>
      </c>
      <c r="F13" s="26">
        <f t="shared" si="4"/>
        <v>141</v>
      </c>
      <c r="I13" s="9" t="s">
        <v>13</v>
      </c>
      <c r="J13" s="9">
        <v>18.2</v>
      </c>
      <c r="K13" s="9">
        <v>17.100000000000001</v>
      </c>
      <c r="L13" s="9">
        <v>18.3</v>
      </c>
      <c r="M13" s="10">
        <f t="shared" si="5"/>
        <v>53.599999999999994</v>
      </c>
      <c r="N13" s="25">
        <f t="shared" si="6"/>
        <v>17.866666666666664</v>
      </c>
      <c r="Q13" s="9" t="s">
        <v>13</v>
      </c>
      <c r="R13" s="9">
        <v>121.5</v>
      </c>
      <c r="S13" s="9">
        <v>120</v>
      </c>
      <c r="T13" s="9">
        <v>116.1</v>
      </c>
      <c r="U13" s="10">
        <f t="shared" si="7"/>
        <v>357.6</v>
      </c>
      <c r="V13" s="25">
        <f t="shared" si="8"/>
        <v>119.2</v>
      </c>
      <c r="W13" s="9">
        <v>120</v>
      </c>
      <c r="X13" s="9">
        <v>263.2</v>
      </c>
      <c r="Y13" s="9">
        <v>260</v>
      </c>
      <c r="Z13" s="9">
        <v>259.8</v>
      </c>
    </row>
    <row r="14" spans="1:26">
      <c r="A14" s="9" t="s">
        <v>14</v>
      </c>
      <c r="B14" s="9">
        <f t="shared" si="0"/>
        <v>123.5</v>
      </c>
      <c r="C14" s="9">
        <f t="shared" si="1"/>
        <v>125</v>
      </c>
      <c r="D14" s="9">
        <f t="shared" si="2"/>
        <v>123.5</v>
      </c>
      <c r="E14" s="10">
        <f t="shared" si="3"/>
        <v>372</v>
      </c>
      <c r="F14" s="26">
        <f t="shared" si="4"/>
        <v>124</v>
      </c>
      <c r="I14" s="9" t="s">
        <v>14</v>
      </c>
      <c r="J14" s="9">
        <v>10.4</v>
      </c>
      <c r="K14" s="9">
        <v>11.8</v>
      </c>
      <c r="L14" s="9">
        <v>11.3</v>
      </c>
      <c r="M14" s="10">
        <f t="shared" si="5"/>
        <v>33.5</v>
      </c>
      <c r="N14" s="25">
        <f t="shared" si="6"/>
        <v>11.166666666666666</v>
      </c>
      <c r="Q14" s="9" t="s">
        <v>14</v>
      </c>
      <c r="R14" s="9">
        <v>116</v>
      </c>
      <c r="S14" s="9">
        <v>112.5</v>
      </c>
      <c r="T14" s="9">
        <v>111.2</v>
      </c>
      <c r="U14" s="10">
        <f t="shared" si="7"/>
        <v>339.7</v>
      </c>
      <c r="V14" s="25">
        <f t="shared" si="8"/>
        <v>113.23333333333333</v>
      </c>
      <c r="W14" s="9">
        <v>120</v>
      </c>
      <c r="X14" s="9">
        <v>243.5</v>
      </c>
      <c r="Y14" s="9">
        <v>245</v>
      </c>
      <c r="Z14" s="9">
        <v>243.5</v>
      </c>
    </row>
    <row r="15" spans="1:26">
      <c r="A15" s="9" t="s">
        <v>3</v>
      </c>
      <c r="B15" s="10">
        <f>SUM(B5:B14)</f>
        <v>1481.6000000000001</v>
      </c>
      <c r="C15" s="10">
        <f>SUM(C5:C14)</f>
        <v>1487.3000000000002</v>
      </c>
      <c r="D15" s="10">
        <f>SUM(D5:D14)</f>
        <v>1441.1</v>
      </c>
      <c r="E15" s="10">
        <f t="shared" si="3"/>
        <v>4410</v>
      </c>
      <c r="F15" s="12">
        <f>E15/30</f>
        <v>147</v>
      </c>
      <c r="I15" s="9" t="s">
        <v>3</v>
      </c>
      <c r="J15" s="10">
        <f>SUM(J5:J14)</f>
        <v>222</v>
      </c>
      <c r="K15" s="10">
        <f>SUM(K5:K14)</f>
        <v>217.7</v>
      </c>
      <c r="L15" s="10">
        <f>SUM(L5:L14)</f>
        <v>233.10000000000002</v>
      </c>
      <c r="M15" s="10">
        <f t="shared" si="5"/>
        <v>672.8</v>
      </c>
      <c r="N15" s="12">
        <f>M15/30</f>
        <v>22.426666666666666</v>
      </c>
      <c r="Q15" s="9" t="s">
        <v>3</v>
      </c>
      <c r="R15" s="10">
        <f>SUM(R5:R14)</f>
        <v>1267.5999999999999</v>
      </c>
      <c r="S15" s="10">
        <f>SUM(S5:S14)</f>
        <v>1272.1000000000001</v>
      </c>
      <c r="T15" s="10">
        <f>SUM(T5:T14)</f>
        <v>1267.7</v>
      </c>
      <c r="U15" s="10">
        <f t="shared" si="7"/>
        <v>3807.3999999999996</v>
      </c>
      <c r="V15" s="12">
        <f>U15/30</f>
        <v>126.91333333333333</v>
      </c>
    </row>
    <row r="16" spans="1:26">
      <c r="A16" s="9"/>
      <c r="B16" s="9" t="s">
        <v>15</v>
      </c>
      <c r="C16" s="9">
        <f>E15*E15/30</f>
        <v>648270</v>
      </c>
      <c r="D16" s="9" t="s">
        <v>16</v>
      </c>
      <c r="E16" s="10">
        <f>SUMSQ(B5:D14)-C16</f>
        <v>3011.859999999986</v>
      </c>
      <c r="F16" s="11"/>
      <c r="I16" s="9"/>
      <c r="J16" s="9" t="s">
        <v>15</v>
      </c>
      <c r="K16" s="9">
        <f>M15*M15/30</f>
        <v>15088.661333333332</v>
      </c>
      <c r="L16" s="9" t="s">
        <v>16</v>
      </c>
      <c r="M16" s="10">
        <f>SUMSQ(J5:L14)-K16</f>
        <v>826.19866666666712</v>
      </c>
      <c r="N16" s="11"/>
      <c r="Q16" s="9"/>
      <c r="R16" s="9" t="s">
        <v>15</v>
      </c>
      <c r="S16" s="9">
        <f>U15*U15/30</f>
        <v>483209.82533333328</v>
      </c>
      <c r="T16" s="9" t="s">
        <v>16</v>
      </c>
      <c r="U16" s="10">
        <f>SUMSQ(R5:T14)-S16</f>
        <v>1146.5946666667587</v>
      </c>
      <c r="V16" s="11"/>
    </row>
    <row r="17" spans="1:35">
      <c r="A17" s="9"/>
      <c r="B17" s="9"/>
      <c r="C17" s="9" t="s">
        <v>17</v>
      </c>
      <c r="D17" s="9"/>
      <c r="E17" s="9"/>
      <c r="F17" s="9"/>
      <c r="I17" s="9"/>
      <c r="J17" s="9"/>
      <c r="K17" s="9" t="s">
        <v>17</v>
      </c>
      <c r="L17" s="9"/>
      <c r="M17" s="9"/>
      <c r="N17" s="9"/>
      <c r="Q17" s="9"/>
      <c r="R17" s="9"/>
      <c r="S17" s="9" t="s">
        <v>17</v>
      </c>
      <c r="T17" s="9"/>
      <c r="U17" s="9"/>
      <c r="V17" s="9"/>
    </row>
    <row r="18" spans="1:35">
      <c r="A18" s="9" t="s">
        <v>18</v>
      </c>
      <c r="B18" s="9" t="s">
        <v>19</v>
      </c>
      <c r="C18" s="9" t="s">
        <v>20</v>
      </c>
      <c r="D18" s="9" t="s">
        <v>21</v>
      </c>
      <c r="E18" s="9" t="s">
        <v>22</v>
      </c>
      <c r="F18" s="9"/>
      <c r="I18" s="9" t="s">
        <v>18</v>
      </c>
      <c r="J18" s="9" t="s">
        <v>19</v>
      </c>
      <c r="K18" s="9" t="s">
        <v>20</v>
      </c>
      <c r="L18" s="9" t="s">
        <v>21</v>
      </c>
      <c r="M18" s="9" t="s">
        <v>22</v>
      </c>
      <c r="N18" s="9"/>
      <c r="Q18" s="9" t="s">
        <v>18</v>
      </c>
      <c r="R18" s="9" t="s">
        <v>19</v>
      </c>
      <c r="S18" s="9" t="s">
        <v>20</v>
      </c>
      <c r="T18" s="9" t="s">
        <v>21</v>
      </c>
      <c r="U18" s="9" t="s">
        <v>22</v>
      </c>
      <c r="V18" s="9"/>
    </row>
    <row r="19" spans="1:35">
      <c r="A19" s="9" t="s">
        <v>23</v>
      </c>
      <c r="B19" s="9">
        <v>2</v>
      </c>
      <c r="C19" s="9">
        <f>SUMSQ(B15:D15)/10-C16</f>
        <v>126.90600000019185</v>
      </c>
      <c r="D19" s="9">
        <f>C19/B19</f>
        <v>63.453000000095926</v>
      </c>
      <c r="E19" s="9">
        <f>D19/D21</f>
        <v>2.5835483486724464</v>
      </c>
      <c r="F19" s="13" t="str">
        <f>IF(E19&gt;3.55,"s","ns")</f>
        <v>ns</v>
      </c>
      <c r="I19" s="9" t="s">
        <v>23</v>
      </c>
      <c r="J19" s="9">
        <v>2</v>
      </c>
      <c r="K19" s="9">
        <f>SUMSQ(J15:L15)/10-K16</f>
        <v>12.628666666667414</v>
      </c>
      <c r="L19" s="9">
        <f>K19/J19</f>
        <v>6.3143333333337068</v>
      </c>
      <c r="M19" s="9">
        <f>L19/L21</f>
        <v>1.1821560564982592</v>
      </c>
      <c r="N19" s="13" t="str">
        <f>IF(M19&gt;3.55,"s","ns")</f>
        <v>ns</v>
      </c>
      <c r="Q19" s="9" t="s">
        <v>23</v>
      </c>
      <c r="R19" s="9">
        <v>2</v>
      </c>
      <c r="S19" s="9">
        <f>SUMSQ(R15:T15)/10-S16</f>
        <v>1.3206666667247191</v>
      </c>
      <c r="T19" s="9">
        <f>S19/R19</f>
        <v>0.66033333336235955</v>
      </c>
      <c r="U19" s="9">
        <f>T19/T21</f>
        <v>0.12490629751355389</v>
      </c>
      <c r="V19" s="13" t="str">
        <f>IF(U19&gt;3.55,"s","ns")</f>
        <v>ns</v>
      </c>
    </row>
    <row r="20" spans="1:35">
      <c r="A20" s="9" t="s">
        <v>24</v>
      </c>
      <c r="B20" s="9">
        <v>9</v>
      </c>
      <c r="C20" s="9">
        <f>SUMSQ(E5:E14)/3-C16</f>
        <v>2442.8666666666977</v>
      </c>
      <c r="D20" s="9">
        <f>C20/B20</f>
        <v>271.4296296296331</v>
      </c>
      <c r="E20" s="9">
        <f>D20/D21</f>
        <v>11.051511692265963</v>
      </c>
      <c r="F20" s="13" t="str">
        <f>IF(E20&gt;2.47,"s","ns")</f>
        <v>s</v>
      </c>
      <c r="I20" s="9" t="s">
        <v>24</v>
      </c>
      <c r="J20" s="9">
        <v>9</v>
      </c>
      <c r="K20" s="9">
        <f>SUMSQ(M5:M14)/3-K16</f>
        <v>717.42533333333267</v>
      </c>
      <c r="L20" s="9">
        <f>K20/J20</f>
        <v>79.713925925925849</v>
      </c>
      <c r="M20" s="9">
        <f>L20/L21</f>
        <v>14.923871665614939</v>
      </c>
      <c r="N20" s="13" t="str">
        <f>IF(M20&gt;2.47,"s","ns")</f>
        <v>s</v>
      </c>
      <c r="Q20" s="9" t="s">
        <v>24</v>
      </c>
      <c r="R20" s="9">
        <v>9</v>
      </c>
      <c r="S20" s="9">
        <f>SUMSQ(U5:U14)/3-S16</f>
        <v>1050.1146666667191</v>
      </c>
      <c r="T20" s="9">
        <f>S20/R20</f>
        <v>116.67940740741324</v>
      </c>
      <c r="U20" s="9">
        <f>T20/T21</f>
        <v>22.07066043618611</v>
      </c>
      <c r="V20" s="13" t="str">
        <f>IF(U20&gt;2.47,"s","ns")</f>
        <v>s</v>
      </c>
    </row>
    <row r="21" spans="1:35">
      <c r="A21" s="9" t="s">
        <v>25</v>
      </c>
      <c r="B21" s="9">
        <v>18</v>
      </c>
      <c r="C21" s="9">
        <f>E16-C19-C20</f>
        <v>442.08733333309647</v>
      </c>
      <c r="D21" s="10">
        <f>C21/B21</f>
        <v>24.560407407394248</v>
      </c>
      <c r="E21" s="9"/>
      <c r="F21" s="9"/>
      <c r="I21" s="9" t="s">
        <v>25</v>
      </c>
      <c r="J21" s="9">
        <v>18</v>
      </c>
      <c r="K21" s="9">
        <f>M16-K19-K20</f>
        <v>96.144666666667035</v>
      </c>
      <c r="L21" s="10">
        <f>K21/J21</f>
        <v>5.3413703703703908</v>
      </c>
      <c r="M21" s="9"/>
      <c r="N21" s="9"/>
      <c r="Q21" s="9" t="s">
        <v>25</v>
      </c>
      <c r="R21" s="9">
        <v>18</v>
      </c>
      <c r="S21" s="9">
        <f>U16-S19-S20</f>
        <v>95.159333333314862</v>
      </c>
      <c r="T21" s="10">
        <f>S21/R21</f>
        <v>5.2866296296286031</v>
      </c>
      <c r="U21" s="9"/>
      <c r="V21" s="9"/>
    </row>
    <row r="22" spans="1:35">
      <c r="A22" s="9"/>
      <c r="B22" s="9"/>
      <c r="C22" s="9"/>
      <c r="D22" s="9"/>
      <c r="E22" s="9"/>
      <c r="F22" s="9"/>
      <c r="I22" s="9"/>
      <c r="J22" s="9"/>
      <c r="K22" s="9"/>
      <c r="L22" s="9"/>
      <c r="M22" s="9"/>
      <c r="N22" s="9"/>
      <c r="Q22" s="9"/>
      <c r="R22" s="9"/>
      <c r="S22" s="9"/>
      <c r="T22" s="9"/>
      <c r="U22" s="9"/>
      <c r="V22" s="9"/>
    </row>
    <row r="23" spans="1:35">
      <c r="A23" s="9"/>
      <c r="B23" s="9" t="s">
        <v>26</v>
      </c>
      <c r="C23" s="11">
        <f>(D21/3)^0.5</f>
        <v>2.8612588958588518</v>
      </c>
      <c r="D23" s="9"/>
      <c r="E23" s="9"/>
      <c r="F23" s="9"/>
      <c r="I23" s="9"/>
      <c r="J23" s="9" t="s">
        <v>26</v>
      </c>
      <c r="K23" s="11">
        <f>(L21/3)^0.5</f>
        <v>1.3343375847676118</v>
      </c>
      <c r="L23" s="9"/>
      <c r="M23" s="9"/>
      <c r="N23" s="9"/>
      <c r="Q23" s="9"/>
      <c r="R23" s="9" t="s">
        <v>26</v>
      </c>
      <c r="S23" s="25">
        <f>(T21/3)^0.5</f>
        <v>1.327482533422895</v>
      </c>
      <c r="T23" s="9"/>
      <c r="U23" s="9"/>
      <c r="V23" s="9"/>
    </row>
    <row r="24" spans="1:35">
      <c r="A24" s="9"/>
      <c r="B24" s="9" t="s">
        <v>27</v>
      </c>
      <c r="C24" s="11">
        <f>C23*1.414*2.101</f>
        <v>8.5002679854420187</v>
      </c>
      <c r="D24" s="9"/>
      <c r="E24" s="9"/>
      <c r="F24" s="9"/>
      <c r="I24" s="9"/>
      <c r="J24" s="9" t="s">
        <v>27</v>
      </c>
      <c r="K24" s="11">
        <f>K23*1.414*2.101</f>
        <v>3.9640687775538073</v>
      </c>
      <c r="L24" s="9"/>
      <c r="M24" s="9"/>
      <c r="N24" s="9"/>
      <c r="Q24" s="9"/>
      <c r="R24" s="9" t="s">
        <v>27</v>
      </c>
      <c r="S24" s="25">
        <f>S23*1.414*2.101</f>
        <v>3.9437036950482041</v>
      </c>
      <c r="T24" s="9"/>
      <c r="U24" s="9"/>
      <c r="V24" s="9"/>
    </row>
    <row r="25" spans="1:35">
      <c r="A25" s="9"/>
      <c r="B25" s="9" t="s">
        <v>28</v>
      </c>
      <c r="C25" s="11">
        <f>C23*1.414*2.878</f>
        <v>11.643870186626431</v>
      </c>
      <c r="D25" s="9"/>
      <c r="E25" s="9"/>
      <c r="F25" s="9"/>
      <c r="I25" s="9"/>
      <c r="J25" s="9" t="s">
        <v>28</v>
      </c>
      <c r="K25" s="11">
        <f>K23*1.414*2.878</f>
        <v>5.4300761265111177</v>
      </c>
      <c r="L25" s="9"/>
      <c r="M25" s="9"/>
      <c r="N25" s="9"/>
      <c r="Q25" s="9"/>
      <c r="R25" s="9" t="s">
        <v>28</v>
      </c>
      <c r="S25" s="11">
        <f>S23*1.414*2.878</f>
        <v>5.4021795499042033</v>
      </c>
      <c r="T25" s="9"/>
      <c r="U25" s="9"/>
      <c r="V25" s="9"/>
    </row>
    <row r="26" spans="1:35">
      <c r="A26" s="9"/>
      <c r="B26" s="9" t="s">
        <v>29</v>
      </c>
      <c r="C26" s="14">
        <f>D21^0.5/F15*100</f>
        <v>3.3713236607047339</v>
      </c>
      <c r="D26" s="9"/>
      <c r="E26" s="9"/>
      <c r="F26" s="9"/>
      <c r="I26" s="9"/>
      <c r="J26" s="9" t="s">
        <v>29</v>
      </c>
      <c r="K26" s="14">
        <f>L21^0.5/N15*100</f>
        <v>10.305323236918463</v>
      </c>
      <c r="L26" s="9"/>
      <c r="M26" s="9"/>
      <c r="N26" s="9"/>
      <c r="Q26" s="9"/>
      <c r="R26" s="9" t="s">
        <v>29</v>
      </c>
      <c r="S26" s="14">
        <f>T21^0.5/V15*100</f>
        <v>1.8116829285460194</v>
      </c>
      <c r="T26" s="9"/>
      <c r="U26" s="9"/>
      <c r="V26" s="9"/>
    </row>
    <row r="31" spans="1:35">
      <c r="C31" t="s">
        <v>80</v>
      </c>
      <c r="H31" t="s">
        <v>84</v>
      </c>
      <c r="M31" t="s">
        <v>88</v>
      </c>
      <c r="S31" t="s">
        <v>83</v>
      </c>
      <c r="X31" t="s">
        <v>89</v>
      </c>
      <c r="AD31" t="s">
        <v>82</v>
      </c>
      <c r="AI31" t="s">
        <v>90</v>
      </c>
    </row>
    <row r="34" spans="1:52">
      <c r="A34" s="9" t="s">
        <v>46</v>
      </c>
      <c r="B34" s="9" t="s">
        <v>0</v>
      </c>
      <c r="C34" s="9" t="s">
        <v>1</v>
      </c>
      <c r="D34" s="9" t="s">
        <v>2</v>
      </c>
      <c r="E34" s="9" t="s">
        <v>3</v>
      </c>
      <c r="F34" s="9" t="s">
        <v>4</v>
      </c>
      <c r="H34" s="9" t="s">
        <v>0</v>
      </c>
      <c r="I34" s="9" t="s">
        <v>1</v>
      </c>
      <c r="J34" s="9" t="s">
        <v>2</v>
      </c>
      <c r="L34" s="9" t="s">
        <v>46</v>
      </c>
      <c r="M34" s="9" t="s">
        <v>0</v>
      </c>
      <c r="N34" s="9" t="s">
        <v>1</v>
      </c>
      <c r="O34" s="9" t="s">
        <v>2</v>
      </c>
      <c r="P34" s="9" t="s">
        <v>3</v>
      </c>
      <c r="Q34" s="9" t="s">
        <v>4</v>
      </c>
      <c r="S34" s="9" t="s">
        <v>0</v>
      </c>
      <c r="T34" s="9" t="s">
        <v>1</v>
      </c>
      <c r="U34" s="9" t="s">
        <v>2</v>
      </c>
      <c r="W34" s="9" t="s">
        <v>46</v>
      </c>
      <c r="X34" s="9" t="s">
        <v>0</v>
      </c>
      <c r="Y34" s="9" t="s">
        <v>1</v>
      </c>
      <c r="Z34" s="9" t="s">
        <v>2</v>
      </c>
      <c r="AA34" s="9" t="s">
        <v>3</v>
      </c>
      <c r="AB34" s="9" t="s">
        <v>4</v>
      </c>
      <c r="AD34" s="9" t="s">
        <v>0</v>
      </c>
      <c r="AE34" s="9" t="s">
        <v>1</v>
      </c>
      <c r="AF34" s="9" t="s">
        <v>2</v>
      </c>
      <c r="AG34" s="9" t="s">
        <v>46</v>
      </c>
      <c r="AH34" s="9" t="s">
        <v>0</v>
      </c>
      <c r="AI34" s="9" t="s">
        <v>1</v>
      </c>
      <c r="AJ34" s="9" t="s">
        <v>2</v>
      </c>
      <c r="AK34" s="9" t="s">
        <v>3</v>
      </c>
      <c r="AL34" s="9" t="s">
        <v>4</v>
      </c>
    </row>
    <row r="35" spans="1:52">
      <c r="A35" s="9" t="s">
        <v>5</v>
      </c>
      <c r="B35" s="9">
        <v>36.78</v>
      </c>
      <c r="C35" s="9">
        <v>36.9</v>
      </c>
      <c r="D35" s="9">
        <v>36.78</v>
      </c>
      <c r="E35" s="10">
        <f>SUM(B35:D35)</f>
        <v>110.46000000000001</v>
      </c>
      <c r="F35" s="11">
        <f>E35/3</f>
        <v>36.82</v>
      </c>
      <c r="H35" s="9">
        <f>AO35-AN35</f>
        <v>0.96</v>
      </c>
      <c r="I35" s="9">
        <f>AP35-AN35</f>
        <v>1.22</v>
      </c>
      <c r="J35" s="9">
        <f>AQ35-AN35</f>
        <v>1.3299999999999998</v>
      </c>
      <c r="L35" s="9" t="s">
        <v>5</v>
      </c>
      <c r="M35" s="28">
        <f>B35*H35</f>
        <v>35.308799999999998</v>
      </c>
      <c r="N35" s="28">
        <f>C35*I35</f>
        <v>45.018000000000001</v>
      </c>
      <c r="O35" s="9">
        <f>D35*J35</f>
        <v>48.917399999999994</v>
      </c>
      <c r="P35" s="10">
        <f>SUM(M35:O35)</f>
        <v>129.24419999999998</v>
      </c>
      <c r="Q35" s="26">
        <f>P35/3</f>
        <v>43.081399999999995</v>
      </c>
      <c r="S35" s="9">
        <v>0.31</v>
      </c>
      <c r="T35" s="9">
        <v>0.53</v>
      </c>
      <c r="U35" s="9">
        <v>0.39</v>
      </c>
      <c r="W35" s="9" t="s">
        <v>5</v>
      </c>
      <c r="X35" s="28">
        <f>B35*S35</f>
        <v>11.4018</v>
      </c>
      <c r="Y35" s="28">
        <f>C35*T35</f>
        <v>19.556999999999999</v>
      </c>
      <c r="Z35" s="28">
        <f>D35*U35</f>
        <v>14.344200000000001</v>
      </c>
      <c r="AA35" s="10">
        <f>SUM(X35:Z35)</f>
        <v>45.302999999999997</v>
      </c>
      <c r="AB35" s="25">
        <f>AA35/3</f>
        <v>15.100999999999999</v>
      </c>
      <c r="AD35" s="9">
        <f>AW35-AZ35</f>
        <v>1.77</v>
      </c>
      <c r="AE35" s="9">
        <f>AX35-AZ35</f>
        <v>2.0100000000000002</v>
      </c>
      <c r="AF35" s="9">
        <f>AY35-AZ35</f>
        <v>1.83</v>
      </c>
      <c r="AG35" s="9" t="s">
        <v>5</v>
      </c>
      <c r="AH35" s="28">
        <f>B35*AD35</f>
        <v>65.1006</v>
      </c>
      <c r="AI35" s="28">
        <f>C35*AE35</f>
        <v>74.169000000000011</v>
      </c>
      <c r="AJ35" s="28">
        <f>D35*AF35</f>
        <v>67.307400000000001</v>
      </c>
      <c r="AK35" s="10">
        <f>SUM(AH35:AJ35)</f>
        <v>206.57700000000003</v>
      </c>
      <c r="AL35" s="25">
        <f>AK35/3</f>
        <v>68.859000000000009</v>
      </c>
      <c r="AN35">
        <v>0.8</v>
      </c>
      <c r="AO35" s="9">
        <v>1.76</v>
      </c>
      <c r="AP35" s="9">
        <v>2.02</v>
      </c>
      <c r="AQ35" s="9">
        <v>2.13</v>
      </c>
      <c r="AR35" s="9">
        <v>0.15</v>
      </c>
      <c r="AS35" s="9">
        <v>0.31</v>
      </c>
      <c r="AT35" s="9">
        <v>0.53</v>
      </c>
      <c r="AU35" s="9">
        <v>0.39</v>
      </c>
      <c r="AW35" s="9">
        <v>1.92</v>
      </c>
      <c r="AX35" s="9">
        <v>2.16</v>
      </c>
      <c r="AY35" s="9">
        <v>1.98</v>
      </c>
      <c r="AZ35" s="9">
        <v>0.15</v>
      </c>
    </row>
    <row r="36" spans="1:52">
      <c r="A36" s="9" t="s">
        <v>6</v>
      </c>
      <c r="B36" s="9">
        <v>44.75</v>
      </c>
      <c r="C36" s="9">
        <v>45</v>
      </c>
      <c r="D36" s="9">
        <v>45.04</v>
      </c>
      <c r="E36" s="10">
        <f t="shared" ref="E36:E45" si="9">SUM(B36:D36)</f>
        <v>134.79</v>
      </c>
      <c r="F36" s="11">
        <f t="shared" ref="F36:F44" si="10">E36/3</f>
        <v>44.93</v>
      </c>
      <c r="H36" s="9">
        <f t="shared" ref="H36:H44" si="11">AO36-AN36</f>
        <v>1.03</v>
      </c>
      <c r="I36" s="9">
        <f t="shared" ref="I36:I43" si="12">AP36-AN36</f>
        <v>1.3499999999999999</v>
      </c>
      <c r="J36" s="9">
        <f t="shared" ref="J36:J43" si="13">AQ36-AN36</f>
        <v>1.55</v>
      </c>
      <c r="L36" s="9" t="s">
        <v>6</v>
      </c>
      <c r="M36" s="28">
        <f t="shared" ref="M36:M44" si="14">B36*H36</f>
        <v>46.092500000000001</v>
      </c>
      <c r="N36" s="28">
        <f t="shared" ref="N36:N44" si="15">C36*I36</f>
        <v>60.749999999999993</v>
      </c>
      <c r="O36" s="9">
        <f t="shared" ref="O36:O44" si="16">D36*J36</f>
        <v>69.811999999999998</v>
      </c>
      <c r="P36" s="10">
        <f t="shared" ref="P36:P45" si="17">SUM(M36:O36)</f>
        <v>176.65449999999998</v>
      </c>
      <c r="Q36" s="26">
        <f t="shared" ref="Q36:Q44" si="18">P36/3</f>
        <v>58.884833333333326</v>
      </c>
      <c r="S36" s="9">
        <v>0.33</v>
      </c>
      <c r="T36" s="9">
        <v>0.55000000000000004</v>
      </c>
      <c r="U36" s="9">
        <v>0.48</v>
      </c>
      <c r="W36" s="9" t="s">
        <v>6</v>
      </c>
      <c r="X36" s="28">
        <f t="shared" ref="X36:X44" si="19">B36*S36</f>
        <v>14.7675</v>
      </c>
      <c r="Y36" s="28">
        <f t="shared" ref="Y36:Y44" si="20">C36*T36</f>
        <v>24.750000000000004</v>
      </c>
      <c r="Z36" s="28">
        <f t="shared" ref="Z36:Z44" si="21">D36*U36</f>
        <v>21.619199999999999</v>
      </c>
      <c r="AA36" s="10">
        <f t="shared" ref="AA36:AA45" si="22">SUM(X36:Z36)</f>
        <v>61.136700000000005</v>
      </c>
      <c r="AB36" s="25">
        <f t="shared" ref="AB36:AB44" si="23">AA36/3</f>
        <v>20.378900000000002</v>
      </c>
      <c r="AD36" s="9">
        <f t="shared" ref="AD36:AD44" si="24">AW36-AZ36</f>
        <v>1.87</v>
      </c>
      <c r="AE36" s="9">
        <f t="shared" ref="AE36:AE44" si="25">AX36-AZ36</f>
        <v>2.11</v>
      </c>
      <c r="AF36" s="9">
        <f t="shared" ref="AF36:AF44" si="26">AY36-AZ36</f>
        <v>1.9700000000000002</v>
      </c>
      <c r="AG36" s="9" t="s">
        <v>6</v>
      </c>
      <c r="AH36" s="28">
        <f t="shared" ref="AH36:AH44" si="27">B36*AD36</f>
        <v>83.682500000000005</v>
      </c>
      <c r="AI36" s="28">
        <f t="shared" ref="AI36:AI44" si="28">C36*AE36</f>
        <v>94.949999999999989</v>
      </c>
      <c r="AJ36" s="28">
        <f t="shared" ref="AJ36:AJ44" si="29">D36*AF36</f>
        <v>88.728800000000007</v>
      </c>
      <c r="AK36" s="10">
        <f t="shared" ref="AK36:AK45" si="30">SUM(AH36:AJ36)</f>
        <v>267.36130000000003</v>
      </c>
      <c r="AL36" s="25">
        <f t="shared" ref="AL36:AL44" si="31">AK36/3</f>
        <v>89.120433333333338</v>
      </c>
      <c r="AN36">
        <v>0.8</v>
      </c>
      <c r="AO36" s="9">
        <v>1.83</v>
      </c>
      <c r="AP36" s="9">
        <v>2.15</v>
      </c>
      <c r="AQ36" s="9">
        <v>2.35</v>
      </c>
      <c r="AR36" s="9">
        <v>0.15</v>
      </c>
      <c r="AS36" s="9">
        <v>0.33</v>
      </c>
      <c r="AT36" s="9">
        <v>0.55000000000000004</v>
      </c>
      <c r="AU36" s="9">
        <v>0.48</v>
      </c>
      <c r="AW36" s="9">
        <v>2.02</v>
      </c>
      <c r="AX36" s="9">
        <v>2.2599999999999998</v>
      </c>
      <c r="AY36" s="9">
        <v>2.12</v>
      </c>
      <c r="AZ36" s="9">
        <v>0.15</v>
      </c>
    </row>
    <row r="37" spans="1:52">
      <c r="A37" s="9" t="s">
        <v>7</v>
      </c>
      <c r="B37" s="9">
        <v>40.82</v>
      </c>
      <c r="C37" s="9">
        <v>40.619999999999997</v>
      </c>
      <c r="D37" s="9">
        <v>40.69</v>
      </c>
      <c r="E37" s="10">
        <f t="shared" si="9"/>
        <v>122.13</v>
      </c>
      <c r="F37" s="11">
        <f t="shared" si="10"/>
        <v>40.71</v>
      </c>
      <c r="H37" s="9">
        <f t="shared" si="11"/>
        <v>1.18</v>
      </c>
      <c r="I37" s="9">
        <f t="shared" si="12"/>
        <v>1.4200000000000002</v>
      </c>
      <c r="J37" s="9">
        <f t="shared" si="13"/>
        <v>1.51</v>
      </c>
      <c r="L37" s="9" t="s">
        <v>7</v>
      </c>
      <c r="M37" s="28">
        <f t="shared" si="14"/>
        <v>48.1676</v>
      </c>
      <c r="N37" s="28">
        <f t="shared" si="15"/>
        <v>57.680400000000006</v>
      </c>
      <c r="O37" s="9">
        <f t="shared" si="16"/>
        <v>61.441899999999997</v>
      </c>
      <c r="P37" s="10">
        <f t="shared" si="17"/>
        <v>167.28990000000002</v>
      </c>
      <c r="Q37" s="26">
        <f t="shared" si="18"/>
        <v>55.763300000000008</v>
      </c>
      <c r="S37" s="9">
        <v>0.27</v>
      </c>
      <c r="T37" s="9">
        <v>0.44</v>
      </c>
      <c r="U37" s="9">
        <v>0.41</v>
      </c>
      <c r="W37" s="9" t="s">
        <v>7</v>
      </c>
      <c r="X37" s="28">
        <f t="shared" si="19"/>
        <v>11.021400000000002</v>
      </c>
      <c r="Y37" s="28">
        <f t="shared" si="20"/>
        <v>17.872799999999998</v>
      </c>
      <c r="Z37" s="28">
        <f t="shared" si="21"/>
        <v>16.682899999999997</v>
      </c>
      <c r="AA37" s="10">
        <f t="shared" si="22"/>
        <v>45.577099999999994</v>
      </c>
      <c r="AB37" s="25">
        <f t="shared" si="23"/>
        <v>15.192366666666665</v>
      </c>
      <c r="AD37" s="9">
        <f t="shared" si="24"/>
        <v>1.77</v>
      </c>
      <c r="AE37" s="9">
        <f t="shared" si="25"/>
        <v>2.25</v>
      </c>
      <c r="AF37" s="9">
        <f t="shared" si="26"/>
        <v>2.0100000000000002</v>
      </c>
      <c r="AG37" s="9" t="s">
        <v>7</v>
      </c>
      <c r="AH37" s="28">
        <f t="shared" si="27"/>
        <v>72.251400000000004</v>
      </c>
      <c r="AI37" s="28">
        <f t="shared" si="28"/>
        <v>91.394999999999996</v>
      </c>
      <c r="AJ37" s="28">
        <f t="shared" si="29"/>
        <v>81.786900000000003</v>
      </c>
      <c r="AK37" s="10">
        <f t="shared" si="30"/>
        <v>245.4333</v>
      </c>
      <c r="AL37" s="25">
        <f t="shared" si="31"/>
        <v>81.811099999999996</v>
      </c>
      <c r="AN37">
        <v>0.8</v>
      </c>
      <c r="AO37" s="9">
        <v>1.98</v>
      </c>
      <c r="AP37" s="9">
        <v>2.2200000000000002</v>
      </c>
      <c r="AQ37" s="9">
        <v>2.31</v>
      </c>
      <c r="AR37" s="9">
        <v>0.15</v>
      </c>
      <c r="AS37" s="9">
        <v>0.27</v>
      </c>
      <c r="AT37" s="9">
        <v>0.44</v>
      </c>
      <c r="AU37" s="9">
        <v>0.41</v>
      </c>
      <c r="AW37" s="9">
        <v>1.92</v>
      </c>
      <c r="AX37" s="9">
        <v>2.4</v>
      </c>
      <c r="AY37" s="9">
        <v>2.16</v>
      </c>
      <c r="AZ37" s="9">
        <v>0.15</v>
      </c>
    </row>
    <row r="38" spans="1:52">
      <c r="A38" s="9" t="s">
        <v>8</v>
      </c>
      <c r="B38" s="9">
        <v>46.1</v>
      </c>
      <c r="C38" s="9">
        <v>46</v>
      </c>
      <c r="D38" s="9">
        <v>45.96</v>
      </c>
      <c r="E38" s="10">
        <f t="shared" si="9"/>
        <v>138.06</v>
      </c>
      <c r="F38" s="11">
        <f t="shared" si="10"/>
        <v>46.02</v>
      </c>
      <c r="H38" s="9">
        <f t="shared" si="11"/>
        <v>1.57</v>
      </c>
      <c r="I38" s="9">
        <f t="shared" si="12"/>
        <v>1.2</v>
      </c>
      <c r="J38" s="9">
        <f t="shared" si="13"/>
        <v>1.22</v>
      </c>
      <c r="L38" s="9" t="s">
        <v>8</v>
      </c>
      <c r="M38" s="28">
        <f t="shared" si="14"/>
        <v>72.37700000000001</v>
      </c>
      <c r="N38" s="28">
        <f t="shared" si="15"/>
        <v>55.199999999999996</v>
      </c>
      <c r="O38" s="9">
        <f t="shared" si="16"/>
        <v>56.071199999999997</v>
      </c>
      <c r="P38" s="10">
        <f t="shared" si="17"/>
        <v>183.6482</v>
      </c>
      <c r="Q38" s="26">
        <f t="shared" si="18"/>
        <v>61.21606666666667</v>
      </c>
      <c r="S38" s="9">
        <v>0.33</v>
      </c>
      <c r="T38" s="9">
        <v>0.51</v>
      </c>
      <c r="U38" s="9">
        <v>0.43</v>
      </c>
      <c r="W38" s="9" t="s">
        <v>8</v>
      </c>
      <c r="X38" s="28">
        <f t="shared" si="19"/>
        <v>15.213000000000001</v>
      </c>
      <c r="Y38" s="28">
        <f t="shared" si="20"/>
        <v>23.46</v>
      </c>
      <c r="Z38" s="28">
        <f t="shared" si="21"/>
        <v>19.762799999999999</v>
      </c>
      <c r="AA38" s="10">
        <f t="shared" si="22"/>
        <v>58.4358</v>
      </c>
      <c r="AB38" s="25">
        <f t="shared" si="23"/>
        <v>19.4786</v>
      </c>
      <c r="AD38" s="9">
        <f t="shared" si="24"/>
        <v>2.2600000000000002</v>
      </c>
      <c r="AE38" s="9">
        <f t="shared" si="25"/>
        <v>1.83</v>
      </c>
      <c r="AF38" s="9">
        <f t="shared" si="26"/>
        <v>2.0100000000000002</v>
      </c>
      <c r="AG38" s="9" t="s">
        <v>8</v>
      </c>
      <c r="AH38" s="28">
        <f t="shared" si="27"/>
        <v>104.18600000000001</v>
      </c>
      <c r="AI38" s="28">
        <f t="shared" si="28"/>
        <v>84.18</v>
      </c>
      <c r="AJ38" s="28">
        <f t="shared" si="29"/>
        <v>92.379600000000011</v>
      </c>
      <c r="AK38" s="10">
        <f t="shared" si="30"/>
        <v>280.74560000000002</v>
      </c>
      <c r="AL38" s="25">
        <f t="shared" si="31"/>
        <v>93.58186666666667</v>
      </c>
      <c r="AN38">
        <v>0.8</v>
      </c>
      <c r="AO38" s="9">
        <v>2.37</v>
      </c>
      <c r="AP38" s="9">
        <v>2</v>
      </c>
      <c r="AQ38" s="9">
        <v>2.02</v>
      </c>
      <c r="AR38" s="9">
        <v>0.15</v>
      </c>
      <c r="AS38" s="9">
        <v>0.33</v>
      </c>
      <c r="AT38" s="9">
        <v>0.51</v>
      </c>
      <c r="AU38" s="9">
        <v>0.43</v>
      </c>
      <c r="AW38" s="9">
        <v>2.41</v>
      </c>
      <c r="AX38" s="9">
        <v>1.98</v>
      </c>
      <c r="AY38" s="9">
        <v>2.16</v>
      </c>
      <c r="AZ38" s="9">
        <v>0.15</v>
      </c>
    </row>
    <row r="39" spans="1:52">
      <c r="A39" s="9" t="s">
        <v>9</v>
      </c>
      <c r="B39" s="9">
        <v>55.07</v>
      </c>
      <c r="C39" s="9">
        <v>55.7</v>
      </c>
      <c r="D39" s="9">
        <v>55</v>
      </c>
      <c r="E39" s="10">
        <f t="shared" si="9"/>
        <v>165.77</v>
      </c>
      <c r="F39" s="11">
        <f t="shared" si="10"/>
        <v>55.256666666666668</v>
      </c>
      <c r="H39" s="9">
        <f t="shared" si="11"/>
        <v>1.45</v>
      </c>
      <c r="I39" s="9">
        <f t="shared" si="12"/>
        <v>1.2299999999999998</v>
      </c>
      <c r="J39" s="9">
        <f t="shared" si="13"/>
        <v>1.6199999999999999</v>
      </c>
      <c r="L39" s="9" t="s">
        <v>9</v>
      </c>
      <c r="M39" s="28">
        <f t="shared" si="14"/>
        <v>79.851500000000001</v>
      </c>
      <c r="N39" s="28">
        <f t="shared" si="15"/>
        <v>68.510999999999996</v>
      </c>
      <c r="O39" s="9">
        <f t="shared" si="16"/>
        <v>89.1</v>
      </c>
      <c r="P39" s="10">
        <f t="shared" si="17"/>
        <v>237.46250000000001</v>
      </c>
      <c r="Q39" s="26">
        <f t="shared" si="18"/>
        <v>79.154166666666669</v>
      </c>
      <c r="S39" s="9">
        <v>0.41</v>
      </c>
      <c r="T39" s="9">
        <v>0.52</v>
      </c>
      <c r="U39" s="9">
        <v>0.43</v>
      </c>
      <c r="W39" s="9" t="s">
        <v>9</v>
      </c>
      <c r="X39" s="28">
        <f t="shared" si="19"/>
        <v>22.578699999999998</v>
      </c>
      <c r="Y39" s="28">
        <f t="shared" si="20"/>
        <v>28.964000000000002</v>
      </c>
      <c r="Z39" s="28">
        <f t="shared" si="21"/>
        <v>23.65</v>
      </c>
      <c r="AA39" s="10">
        <f t="shared" si="22"/>
        <v>75.192700000000002</v>
      </c>
      <c r="AB39" s="25">
        <f t="shared" si="23"/>
        <v>25.064233333333334</v>
      </c>
      <c r="AD39" s="9">
        <f t="shared" si="24"/>
        <v>1.9300000000000002</v>
      </c>
      <c r="AE39" s="9">
        <f t="shared" si="25"/>
        <v>2.1800000000000002</v>
      </c>
      <c r="AF39" s="9">
        <f t="shared" si="26"/>
        <v>2.06</v>
      </c>
      <c r="AG39" s="9" t="s">
        <v>9</v>
      </c>
      <c r="AH39" s="28">
        <f t="shared" si="27"/>
        <v>106.28510000000001</v>
      </c>
      <c r="AI39" s="28">
        <f t="shared" si="28"/>
        <v>121.42600000000002</v>
      </c>
      <c r="AJ39" s="28">
        <f t="shared" si="29"/>
        <v>113.3</v>
      </c>
      <c r="AK39" s="10">
        <f t="shared" si="30"/>
        <v>341.01110000000006</v>
      </c>
      <c r="AL39" s="25">
        <f t="shared" si="31"/>
        <v>113.67036666666668</v>
      </c>
      <c r="AN39">
        <v>0.8</v>
      </c>
      <c r="AO39" s="9">
        <v>2.25</v>
      </c>
      <c r="AP39" s="9">
        <v>2.0299999999999998</v>
      </c>
      <c r="AQ39" s="9">
        <v>2.42</v>
      </c>
      <c r="AR39" s="9">
        <v>0.15</v>
      </c>
      <c r="AS39" s="9">
        <v>0.41</v>
      </c>
      <c r="AT39" s="9">
        <v>0.52</v>
      </c>
      <c r="AU39" s="9">
        <v>0.43</v>
      </c>
      <c r="AW39" s="9">
        <v>2.08</v>
      </c>
      <c r="AX39" s="9">
        <v>2.33</v>
      </c>
      <c r="AY39" s="9">
        <v>2.21</v>
      </c>
      <c r="AZ39" s="9">
        <v>0.15</v>
      </c>
    </row>
    <row r="40" spans="1:52">
      <c r="A40" s="9" t="s">
        <v>10</v>
      </c>
      <c r="B40" s="9">
        <v>56.85</v>
      </c>
      <c r="C40" s="9">
        <v>56.22</v>
      </c>
      <c r="D40" s="9">
        <v>56.2</v>
      </c>
      <c r="E40" s="10">
        <f t="shared" si="9"/>
        <v>169.26999999999998</v>
      </c>
      <c r="F40" s="11">
        <f t="shared" si="10"/>
        <v>56.423333333333325</v>
      </c>
      <c r="H40" s="9">
        <f t="shared" si="11"/>
        <v>1.5199999999999998</v>
      </c>
      <c r="I40" s="9">
        <f t="shared" si="12"/>
        <v>1.28</v>
      </c>
      <c r="J40" s="9">
        <f t="shared" si="13"/>
        <v>1.5999999999999999</v>
      </c>
      <c r="L40" s="9" t="s">
        <v>10</v>
      </c>
      <c r="M40" s="28">
        <f t="shared" si="14"/>
        <v>86.411999999999992</v>
      </c>
      <c r="N40" s="28">
        <f t="shared" si="15"/>
        <v>71.961600000000004</v>
      </c>
      <c r="O40" s="9">
        <f t="shared" si="16"/>
        <v>89.92</v>
      </c>
      <c r="P40" s="10">
        <f t="shared" si="17"/>
        <v>248.29360000000003</v>
      </c>
      <c r="Q40" s="26">
        <f t="shared" si="18"/>
        <v>82.764533333333347</v>
      </c>
      <c r="S40" s="9">
        <v>0.57999999999999996</v>
      </c>
      <c r="T40" s="9">
        <v>0.42</v>
      </c>
      <c r="U40" s="9">
        <v>0.51</v>
      </c>
      <c r="W40" s="9" t="s">
        <v>10</v>
      </c>
      <c r="X40" s="28">
        <f t="shared" si="19"/>
        <v>32.972999999999999</v>
      </c>
      <c r="Y40" s="28">
        <f t="shared" si="20"/>
        <v>23.612399999999997</v>
      </c>
      <c r="Z40" s="28">
        <f t="shared" si="21"/>
        <v>28.662000000000003</v>
      </c>
      <c r="AA40" s="10">
        <f t="shared" si="22"/>
        <v>85.247399999999999</v>
      </c>
      <c r="AB40" s="25">
        <f t="shared" si="23"/>
        <v>28.415800000000001</v>
      </c>
      <c r="AD40" s="9">
        <f t="shared" si="24"/>
        <v>1.9900000000000002</v>
      </c>
      <c r="AE40" s="9">
        <f t="shared" si="25"/>
        <v>2.2200000000000002</v>
      </c>
      <c r="AF40" s="9">
        <f t="shared" si="26"/>
        <v>2.06</v>
      </c>
      <c r="AG40" s="9" t="s">
        <v>10</v>
      </c>
      <c r="AH40" s="28">
        <f t="shared" si="27"/>
        <v>113.13150000000002</v>
      </c>
      <c r="AI40" s="28">
        <f t="shared" si="28"/>
        <v>124.80840000000001</v>
      </c>
      <c r="AJ40" s="28">
        <f t="shared" si="29"/>
        <v>115.77200000000001</v>
      </c>
      <c r="AK40" s="10">
        <f t="shared" si="30"/>
        <v>353.71190000000001</v>
      </c>
      <c r="AL40" s="25">
        <f t="shared" si="31"/>
        <v>117.90396666666668</v>
      </c>
      <c r="AN40">
        <v>0.8</v>
      </c>
      <c r="AO40" s="9">
        <v>2.3199999999999998</v>
      </c>
      <c r="AP40" s="9">
        <v>2.08</v>
      </c>
      <c r="AQ40" s="9">
        <v>2.4</v>
      </c>
      <c r="AR40" s="9">
        <v>0.15</v>
      </c>
      <c r="AS40" s="9">
        <v>0.57999999999999996</v>
      </c>
      <c r="AT40" s="9">
        <v>0.42</v>
      </c>
      <c r="AU40" s="9">
        <v>0.51</v>
      </c>
      <c r="AW40" s="9">
        <v>2.14</v>
      </c>
      <c r="AX40" s="9">
        <v>2.37</v>
      </c>
      <c r="AY40" s="9">
        <v>2.21</v>
      </c>
      <c r="AZ40" s="9">
        <v>0.15</v>
      </c>
    </row>
    <row r="41" spans="1:52">
      <c r="A41" s="9" t="s">
        <v>11</v>
      </c>
      <c r="B41" s="9">
        <v>63.9</v>
      </c>
      <c r="C41" s="9">
        <v>64.099999999999994</v>
      </c>
      <c r="D41" s="9">
        <v>64.5</v>
      </c>
      <c r="E41" s="10">
        <f t="shared" si="9"/>
        <v>192.5</v>
      </c>
      <c r="F41" s="11">
        <f t="shared" si="10"/>
        <v>64.166666666666671</v>
      </c>
      <c r="H41" s="9">
        <f t="shared" si="11"/>
        <v>1.6500000000000001</v>
      </c>
      <c r="I41" s="9">
        <f t="shared" si="12"/>
        <v>1.43</v>
      </c>
      <c r="J41" s="9">
        <f t="shared" si="13"/>
        <v>1.78</v>
      </c>
      <c r="L41" s="9" t="s">
        <v>11</v>
      </c>
      <c r="M41" s="28">
        <f t="shared" si="14"/>
        <v>105.435</v>
      </c>
      <c r="N41" s="28">
        <f t="shared" si="15"/>
        <v>91.662999999999982</v>
      </c>
      <c r="O41" s="9">
        <f t="shared" si="16"/>
        <v>114.81</v>
      </c>
      <c r="P41" s="10">
        <f t="shared" si="17"/>
        <v>311.90800000000002</v>
      </c>
      <c r="Q41" s="26">
        <f t="shared" si="18"/>
        <v>103.96933333333334</v>
      </c>
      <c r="S41" s="9">
        <v>0.46</v>
      </c>
      <c r="T41" s="9">
        <v>0.63</v>
      </c>
      <c r="U41" s="9">
        <v>0.48</v>
      </c>
      <c r="W41" s="9" t="s">
        <v>11</v>
      </c>
      <c r="X41" s="28">
        <f t="shared" si="19"/>
        <v>29.394000000000002</v>
      </c>
      <c r="Y41" s="28">
        <f t="shared" si="20"/>
        <v>40.382999999999996</v>
      </c>
      <c r="Z41" s="28">
        <f t="shared" si="21"/>
        <v>30.959999999999997</v>
      </c>
      <c r="AA41" s="10">
        <f t="shared" si="22"/>
        <v>100.73699999999999</v>
      </c>
      <c r="AB41" s="25">
        <f t="shared" si="23"/>
        <v>33.579000000000001</v>
      </c>
      <c r="AD41" s="9">
        <f t="shared" si="24"/>
        <v>2.0500000000000003</v>
      </c>
      <c r="AE41" s="9">
        <f t="shared" si="25"/>
        <v>2.23</v>
      </c>
      <c r="AF41" s="9">
        <f t="shared" si="26"/>
        <v>2.16</v>
      </c>
      <c r="AG41" s="9" t="s">
        <v>11</v>
      </c>
      <c r="AH41" s="28">
        <f t="shared" si="27"/>
        <v>130.995</v>
      </c>
      <c r="AI41" s="28">
        <f t="shared" si="28"/>
        <v>142.94299999999998</v>
      </c>
      <c r="AJ41" s="28">
        <f t="shared" si="29"/>
        <v>139.32000000000002</v>
      </c>
      <c r="AK41" s="10">
        <f t="shared" si="30"/>
        <v>413.25800000000004</v>
      </c>
      <c r="AL41" s="25">
        <f t="shared" si="31"/>
        <v>137.75266666666667</v>
      </c>
      <c r="AN41">
        <v>0.8</v>
      </c>
      <c r="AO41" s="9">
        <v>2.4500000000000002</v>
      </c>
      <c r="AP41" s="9">
        <v>2.23</v>
      </c>
      <c r="AQ41" s="9">
        <v>2.58</v>
      </c>
      <c r="AR41" s="9">
        <v>0.15</v>
      </c>
      <c r="AS41" s="9">
        <v>0.46</v>
      </c>
      <c r="AT41" s="9">
        <v>0.63</v>
      </c>
      <c r="AU41" s="9">
        <v>0.48</v>
      </c>
      <c r="AW41" s="9">
        <v>2.2000000000000002</v>
      </c>
      <c r="AX41" s="9">
        <v>2.38</v>
      </c>
      <c r="AY41" s="9">
        <v>2.31</v>
      </c>
      <c r="AZ41" s="9">
        <v>0.15</v>
      </c>
    </row>
    <row r="42" spans="1:52">
      <c r="A42" s="9" t="s">
        <v>12</v>
      </c>
      <c r="B42" s="9">
        <v>49.2</v>
      </c>
      <c r="C42" s="9">
        <v>50.2</v>
      </c>
      <c r="D42" s="9">
        <v>51.33</v>
      </c>
      <c r="E42" s="10">
        <f t="shared" si="9"/>
        <v>150.73000000000002</v>
      </c>
      <c r="F42" s="11">
        <f t="shared" si="10"/>
        <v>50.243333333333339</v>
      </c>
      <c r="H42" s="9">
        <f t="shared" si="11"/>
        <v>1.91</v>
      </c>
      <c r="I42" s="9">
        <f t="shared" si="12"/>
        <v>1.51</v>
      </c>
      <c r="J42" s="9">
        <f t="shared" si="13"/>
        <v>1.68</v>
      </c>
      <c r="L42" s="9" t="s">
        <v>12</v>
      </c>
      <c r="M42" s="28">
        <f t="shared" si="14"/>
        <v>93.972000000000008</v>
      </c>
      <c r="N42" s="28">
        <f t="shared" si="15"/>
        <v>75.802000000000007</v>
      </c>
      <c r="O42" s="9">
        <f t="shared" si="16"/>
        <v>86.234399999999994</v>
      </c>
      <c r="P42" s="10">
        <f t="shared" si="17"/>
        <v>256.00839999999999</v>
      </c>
      <c r="Q42" s="26">
        <f t="shared" si="18"/>
        <v>85.336133333333336</v>
      </c>
      <c r="S42" s="9">
        <v>0.45</v>
      </c>
      <c r="T42" s="9">
        <v>0.63</v>
      </c>
      <c r="U42" s="9">
        <v>0.57999999999999996</v>
      </c>
      <c r="W42" s="9" t="s">
        <v>12</v>
      </c>
      <c r="X42" s="28">
        <f t="shared" si="19"/>
        <v>22.14</v>
      </c>
      <c r="Y42" s="28">
        <f t="shared" si="20"/>
        <v>31.626000000000001</v>
      </c>
      <c r="Z42" s="28">
        <f t="shared" si="21"/>
        <v>29.771399999999996</v>
      </c>
      <c r="AA42" s="10">
        <f t="shared" si="22"/>
        <v>83.537400000000005</v>
      </c>
      <c r="AB42" s="25">
        <f t="shared" si="23"/>
        <v>27.845800000000001</v>
      </c>
      <c r="AD42" s="9">
        <f t="shared" si="24"/>
        <v>2.13</v>
      </c>
      <c r="AE42" s="9">
        <f t="shared" si="25"/>
        <v>1.74</v>
      </c>
      <c r="AF42" s="9">
        <f t="shared" si="26"/>
        <v>1.83</v>
      </c>
      <c r="AG42" s="9" t="s">
        <v>12</v>
      </c>
      <c r="AH42" s="28">
        <f t="shared" si="27"/>
        <v>104.79600000000001</v>
      </c>
      <c r="AI42" s="28">
        <f t="shared" si="28"/>
        <v>87.347999999999999</v>
      </c>
      <c r="AJ42" s="28">
        <f t="shared" si="29"/>
        <v>93.933899999999994</v>
      </c>
      <c r="AK42" s="10">
        <f t="shared" si="30"/>
        <v>286.0779</v>
      </c>
      <c r="AL42" s="25">
        <f t="shared" si="31"/>
        <v>95.359300000000005</v>
      </c>
      <c r="AN42">
        <v>0.8</v>
      </c>
      <c r="AO42" s="9">
        <v>2.71</v>
      </c>
      <c r="AP42" s="9">
        <v>2.31</v>
      </c>
      <c r="AQ42" s="9">
        <v>2.48</v>
      </c>
      <c r="AR42" s="9">
        <v>0.15</v>
      </c>
      <c r="AS42" s="9">
        <v>0.45</v>
      </c>
      <c r="AT42" s="9">
        <v>0.63</v>
      </c>
      <c r="AU42" s="9">
        <v>0.57999999999999996</v>
      </c>
      <c r="AW42" s="9">
        <v>2.2799999999999998</v>
      </c>
      <c r="AX42" s="9">
        <v>1.89</v>
      </c>
      <c r="AY42" s="9">
        <v>1.98</v>
      </c>
      <c r="AZ42" s="9">
        <v>0.15</v>
      </c>
    </row>
    <row r="43" spans="1:52">
      <c r="A43" s="9" t="s">
        <v>13</v>
      </c>
      <c r="B43" s="9">
        <v>24.65</v>
      </c>
      <c r="C43" s="9">
        <v>24.45</v>
      </c>
      <c r="D43" s="9">
        <v>25.26</v>
      </c>
      <c r="E43" s="10">
        <f t="shared" si="9"/>
        <v>74.36</v>
      </c>
      <c r="F43" s="11">
        <f t="shared" si="10"/>
        <v>24.786666666666665</v>
      </c>
      <c r="H43" s="9">
        <f t="shared" si="11"/>
        <v>1.1299999999999999</v>
      </c>
      <c r="I43" s="9">
        <f t="shared" si="12"/>
        <v>1.3699999999999999</v>
      </c>
      <c r="J43" s="9">
        <f t="shared" si="13"/>
        <v>1.51</v>
      </c>
      <c r="L43" s="9" t="s">
        <v>13</v>
      </c>
      <c r="M43" s="28">
        <f t="shared" si="14"/>
        <v>27.854499999999994</v>
      </c>
      <c r="N43" s="28">
        <f t="shared" si="15"/>
        <v>33.496499999999997</v>
      </c>
      <c r="O43" s="9">
        <f t="shared" si="16"/>
        <v>38.142600000000002</v>
      </c>
      <c r="P43" s="10">
        <f t="shared" si="17"/>
        <v>99.493599999999986</v>
      </c>
      <c r="Q43" s="26">
        <f t="shared" si="18"/>
        <v>33.164533333333331</v>
      </c>
      <c r="S43" s="9">
        <v>0.48</v>
      </c>
      <c r="T43" s="9">
        <v>0.31</v>
      </c>
      <c r="U43" s="9">
        <v>0.41</v>
      </c>
      <c r="W43" s="9" t="s">
        <v>13</v>
      </c>
      <c r="X43" s="28">
        <f t="shared" si="19"/>
        <v>11.831999999999999</v>
      </c>
      <c r="Y43" s="28">
        <f t="shared" si="20"/>
        <v>7.5794999999999995</v>
      </c>
      <c r="Z43" s="28">
        <f t="shared" si="21"/>
        <v>10.3566</v>
      </c>
      <c r="AA43" s="10">
        <f t="shared" si="22"/>
        <v>29.768099999999997</v>
      </c>
      <c r="AB43" s="25">
        <f t="shared" si="23"/>
        <v>9.922699999999999</v>
      </c>
      <c r="AD43" s="9">
        <f t="shared" si="24"/>
        <v>1.6900000000000002</v>
      </c>
      <c r="AE43" s="9">
        <f t="shared" si="25"/>
        <v>1.4300000000000002</v>
      </c>
      <c r="AF43" s="9">
        <f t="shared" si="26"/>
        <v>1.61</v>
      </c>
      <c r="AG43" s="9" t="s">
        <v>13</v>
      </c>
      <c r="AH43" s="28">
        <f t="shared" si="27"/>
        <v>41.658500000000004</v>
      </c>
      <c r="AI43" s="28">
        <f t="shared" si="28"/>
        <v>34.963500000000003</v>
      </c>
      <c r="AJ43" s="28">
        <f t="shared" si="29"/>
        <v>40.668600000000005</v>
      </c>
      <c r="AK43" s="10">
        <f t="shared" si="30"/>
        <v>117.29060000000001</v>
      </c>
      <c r="AL43" s="25">
        <f t="shared" si="31"/>
        <v>39.096866666666671</v>
      </c>
      <c r="AN43">
        <v>0.8</v>
      </c>
      <c r="AO43" s="9">
        <v>1.93</v>
      </c>
      <c r="AP43" s="9">
        <v>2.17</v>
      </c>
      <c r="AQ43" s="9">
        <v>2.31</v>
      </c>
      <c r="AR43" s="9">
        <v>0.15</v>
      </c>
      <c r="AS43" s="9">
        <v>0.48</v>
      </c>
      <c r="AT43" s="9">
        <v>0.31</v>
      </c>
      <c r="AU43" s="9">
        <v>0.41</v>
      </c>
      <c r="AW43" s="9">
        <v>1.84</v>
      </c>
      <c r="AX43" s="9">
        <v>1.58</v>
      </c>
      <c r="AY43" s="9">
        <v>1.76</v>
      </c>
      <c r="AZ43" s="9">
        <v>0.15</v>
      </c>
    </row>
    <row r="44" spans="1:52">
      <c r="A44" s="9" t="s">
        <v>14</v>
      </c>
      <c r="B44" s="9">
        <v>14.8</v>
      </c>
      <c r="C44" s="9">
        <v>18.5</v>
      </c>
      <c r="D44" s="9">
        <v>15.1</v>
      </c>
      <c r="E44" s="10">
        <f t="shared" si="9"/>
        <v>48.4</v>
      </c>
      <c r="F44" s="11">
        <f t="shared" si="10"/>
        <v>16.133333333333333</v>
      </c>
      <c r="H44" s="9">
        <f t="shared" si="11"/>
        <v>0.62999999999999989</v>
      </c>
      <c r="I44" s="9">
        <f>AP44-AN44</f>
        <v>0.48</v>
      </c>
      <c r="J44" s="9">
        <v>0.36</v>
      </c>
      <c r="L44" s="9" t="s">
        <v>14</v>
      </c>
      <c r="M44" s="28">
        <f t="shared" si="14"/>
        <v>9.3239999999999981</v>
      </c>
      <c r="N44" s="28">
        <f t="shared" si="15"/>
        <v>8.879999999999999</v>
      </c>
      <c r="O44" s="9">
        <f t="shared" si="16"/>
        <v>5.4359999999999999</v>
      </c>
      <c r="P44" s="10">
        <f t="shared" si="17"/>
        <v>23.639999999999997</v>
      </c>
      <c r="Q44" s="26">
        <f t="shared" si="18"/>
        <v>7.879999999999999</v>
      </c>
      <c r="S44" s="9">
        <v>0.36</v>
      </c>
      <c r="T44" s="9">
        <v>0.17</v>
      </c>
      <c r="U44" s="9">
        <v>0.24</v>
      </c>
      <c r="W44" s="9" t="s">
        <v>14</v>
      </c>
      <c r="X44" s="28">
        <f t="shared" si="19"/>
        <v>5.3280000000000003</v>
      </c>
      <c r="Y44" s="28">
        <f t="shared" si="20"/>
        <v>3.145</v>
      </c>
      <c r="Z44" s="28">
        <f t="shared" si="21"/>
        <v>3.6239999999999997</v>
      </c>
      <c r="AA44" s="10">
        <f t="shared" si="22"/>
        <v>12.097000000000001</v>
      </c>
      <c r="AB44" s="25">
        <f t="shared" si="23"/>
        <v>4.0323333333333338</v>
      </c>
      <c r="AD44" s="9">
        <f t="shared" si="24"/>
        <v>1.3</v>
      </c>
      <c r="AE44" s="9">
        <f t="shared" si="25"/>
        <v>1.5</v>
      </c>
      <c r="AF44" s="9">
        <f t="shared" si="26"/>
        <v>1.4300000000000002</v>
      </c>
      <c r="AG44" s="9" t="s">
        <v>14</v>
      </c>
      <c r="AH44" s="28">
        <f t="shared" si="27"/>
        <v>19.240000000000002</v>
      </c>
      <c r="AI44" s="28">
        <f t="shared" si="28"/>
        <v>27.75</v>
      </c>
      <c r="AJ44" s="28">
        <f t="shared" si="29"/>
        <v>21.593000000000004</v>
      </c>
      <c r="AK44" s="10">
        <f t="shared" si="30"/>
        <v>68.582999999999998</v>
      </c>
      <c r="AL44" s="25">
        <f t="shared" si="31"/>
        <v>22.861000000000001</v>
      </c>
      <c r="AN44">
        <v>0.8</v>
      </c>
      <c r="AO44" s="9">
        <v>1.43</v>
      </c>
      <c r="AP44" s="9">
        <v>1.28</v>
      </c>
      <c r="AQ44" s="9">
        <v>1.06</v>
      </c>
      <c r="AR44" s="9">
        <v>0.15</v>
      </c>
      <c r="AS44" s="9">
        <v>0.36</v>
      </c>
      <c r="AT44" s="9">
        <v>0.17</v>
      </c>
      <c r="AU44" s="9">
        <v>0.24</v>
      </c>
      <c r="AW44" s="9">
        <v>1.45</v>
      </c>
      <c r="AX44" s="9">
        <v>1.65</v>
      </c>
      <c r="AY44" s="9">
        <v>1.58</v>
      </c>
      <c r="AZ44" s="9">
        <v>0.15</v>
      </c>
    </row>
    <row r="45" spans="1:52">
      <c r="A45" s="9" t="s">
        <v>3</v>
      </c>
      <c r="B45" s="10">
        <f>SUM(B35:B44)</f>
        <v>432.91999999999996</v>
      </c>
      <c r="C45" s="10">
        <f>SUM(C35:C44)</f>
        <v>437.69000000000005</v>
      </c>
      <c r="D45" s="10">
        <f>SUM(D35:D44)</f>
        <v>435.86</v>
      </c>
      <c r="E45" s="10">
        <f t="shared" si="9"/>
        <v>1306.47</v>
      </c>
      <c r="F45" s="12">
        <f>E45/30</f>
        <v>43.548999999999999</v>
      </c>
      <c r="L45" s="9" t="s">
        <v>3</v>
      </c>
      <c r="M45" s="10">
        <f>SUM(M35:M44)</f>
        <v>604.79489999999998</v>
      </c>
      <c r="N45" s="10">
        <f>SUM(N35:N44)</f>
        <v>568.96249999999998</v>
      </c>
      <c r="O45" s="10">
        <f>SUM(O35:O44)</f>
        <v>659.88550000000009</v>
      </c>
      <c r="P45" s="10">
        <f t="shared" si="17"/>
        <v>1833.6429000000001</v>
      </c>
      <c r="Q45" s="12">
        <f>P45/30</f>
        <v>61.121430000000004</v>
      </c>
      <c r="W45" s="9" t="s">
        <v>3</v>
      </c>
      <c r="X45" s="10">
        <f>SUM(X35:X44)</f>
        <v>176.64939999999999</v>
      </c>
      <c r="Y45" s="10">
        <f>SUM(Y35:Y44)</f>
        <v>220.94970000000001</v>
      </c>
      <c r="Z45" s="10">
        <f>SUM(Z35:Z44)</f>
        <v>199.4331</v>
      </c>
      <c r="AA45" s="10">
        <f t="shared" si="22"/>
        <v>597.03219999999999</v>
      </c>
      <c r="AB45" s="14">
        <f>AA45/30</f>
        <v>19.901073333333333</v>
      </c>
      <c r="AG45" s="9" t="s">
        <v>3</v>
      </c>
      <c r="AH45" s="10">
        <f>SUM(AH35:AH44)</f>
        <v>841.3266000000001</v>
      </c>
      <c r="AI45" s="10">
        <f>SUM(AI35:AI44)</f>
        <v>883.9328999999999</v>
      </c>
      <c r="AJ45" s="10">
        <f>SUM(AJ35:AJ44)</f>
        <v>854.79020000000003</v>
      </c>
      <c r="AK45" s="10">
        <f t="shared" si="30"/>
        <v>2580.0497</v>
      </c>
      <c r="AL45" s="12">
        <f>AK45/30</f>
        <v>86.001656666666662</v>
      </c>
    </row>
    <row r="46" spans="1:52">
      <c r="A46" s="9"/>
      <c r="B46" s="9" t="s">
        <v>15</v>
      </c>
      <c r="C46" s="9">
        <f>E45*E45/30</f>
        <v>56895.462030000002</v>
      </c>
      <c r="D46" s="9" t="s">
        <v>16</v>
      </c>
      <c r="E46" s="10">
        <f>SUMSQ(B35:D44)-C46</f>
        <v>5825.070670000001</v>
      </c>
      <c r="F46" s="11"/>
      <c r="L46" s="9"/>
      <c r="M46" s="9" t="s">
        <v>15</v>
      </c>
      <c r="N46" s="9">
        <f>P45*P45/30</f>
        <v>112074.87615734701</v>
      </c>
      <c r="O46" s="9" t="s">
        <v>16</v>
      </c>
      <c r="P46" s="10">
        <f>SUMSQ(M35:O44)-N46</f>
        <v>23132.928761502975</v>
      </c>
      <c r="Q46" s="11"/>
      <c r="W46" s="9"/>
      <c r="X46" s="9" t="s">
        <v>15</v>
      </c>
      <c r="Y46" s="9">
        <f>AA45*AA45/30</f>
        <v>11881.581594561334</v>
      </c>
      <c r="Z46" s="9" t="s">
        <v>16</v>
      </c>
      <c r="AA46" s="10">
        <f>SUMSQ(X35:Z44)-Y46</f>
        <v>2586.7451074786677</v>
      </c>
      <c r="AB46" s="11"/>
      <c r="AG46" s="9"/>
      <c r="AH46" s="9" t="s">
        <v>15</v>
      </c>
      <c r="AI46" s="9">
        <f>AK45*AK45/30</f>
        <v>221888.54848233637</v>
      </c>
      <c r="AJ46" s="9" t="s">
        <v>16</v>
      </c>
      <c r="AK46" s="10">
        <f>SUMSQ(AH35:AJ44)-AI46</f>
        <v>34322.253517693636</v>
      </c>
      <c r="AL46" s="11"/>
    </row>
    <row r="47" spans="1:52">
      <c r="A47" s="9"/>
      <c r="B47" s="9"/>
      <c r="C47" s="9" t="s">
        <v>17</v>
      </c>
      <c r="D47" s="9"/>
      <c r="E47" s="9"/>
      <c r="F47" s="9"/>
      <c r="L47" s="9"/>
      <c r="M47" s="9"/>
      <c r="N47" s="9" t="s">
        <v>17</v>
      </c>
      <c r="O47" s="9"/>
      <c r="P47" s="9"/>
      <c r="Q47" s="9"/>
      <c r="W47" s="9"/>
      <c r="X47" s="9"/>
      <c r="Y47" s="9" t="s">
        <v>17</v>
      </c>
      <c r="Z47" s="9"/>
      <c r="AA47" s="9"/>
      <c r="AB47" s="9"/>
      <c r="AG47" s="9"/>
      <c r="AH47" s="9"/>
      <c r="AI47" s="9" t="s">
        <v>17</v>
      </c>
      <c r="AJ47" s="9"/>
      <c r="AK47" s="9"/>
      <c r="AL47" s="9"/>
    </row>
    <row r="48" spans="1:52">
      <c r="A48" s="9" t="s">
        <v>18</v>
      </c>
      <c r="B48" s="9" t="s">
        <v>19</v>
      </c>
      <c r="C48" s="9" t="s">
        <v>20</v>
      </c>
      <c r="D48" s="9" t="s">
        <v>21</v>
      </c>
      <c r="E48" s="9" t="s">
        <v>22</v>
      </c>
      <c r="F48" s="9"/>
      <c r="L48" s="9" t="s">
        <v>18</v>
      </c>
      <c r="M48" s="9" t="s">
        <v>19</v>
      </c>
      <c r="N48" s="9" t="s">
        <v>20</v>
      </c>
      <c r="O48" s="9" t="s">
        <v>21</v>
      </c>
      <c r="P48" s="9" t="s">
        <v>22</v>
      </c>
      <c r="Q48" s="9"/>
      <c r="W48" s="9" t="s">
        <v>18</v>
      </c>
      <c r="X48" s="9" t="s">
        <v>19</v>
      </c>
      <c r="Y48" s="9" t="s">
        <v>20</v>
      </c>
      <c r="Z48" s="9" t="s">
        <v>21</v>
      </c>
      <c r="AA48" s="9" t="s">
        <v>22</v>
      </c>
      <c r="AB48" s="9"/>
      <c r="AG48" s="9" t="s">
        <v>18</v>
      </c>
      <c r="AH48" s="9" t="s">
        <v>19</v>
      </c>
      <c r="AI48" s="9" t="s">
        <v>20</v>
      </c>
      <c r="AJ48" s="9" t="s">
        <v>21</v>
      </c>
      <c r="AK48" s="9" t="s">
        <v>22</v>
      </c>
      <c r="AL48" s="9"/>
    </row>
    <row r="49" spans="1:52">
      <c r="A49" s="9" t="s">
        <v>23</v>
      </c>
      <c r="B49" s="9">
        <v>2</v>
      </c>
      <c r="C49" s="9">
        <f>SUMSQ(B45:D45)/10-C46</f>
        <v>1.1581799999985378</v>
      </c>
      <c r="D49" s="9">
        <f>C49/B49</f>
        <v>0.57908999999926891</v>
      </c>
      <c r="E49" s="9">
        <f>D49/D51</f>
        <v>0.96846609966173458</v>
      </c>
      <c r="F49" s="13" t="str">
        <f>IF(E49&gt;3.55,"s","ns")</f>
        <v>ns</v>
      </c>
      <c r="L49" s="9" t="s">
        <v>23</v>
      </c>
      <c r="M49" s="9">
        <v>2</v>
      </c>
      <c r="N49" s="9">
        <f>SUMSQ(M45:O45)/10-N46</f>
        <v>419.53090090399201</v>
      </c>
      <c r="O49" s="9">
        <f>N49/M49</f>
        <v>209.765450451996</v>
      </c>
      <c r="P49" s="9">
        <f>O49/O51</f>
        <v>3.3135428928427779</v>
      </c>
      <c r="Q49" s="13" t="str">
        <f>IF(P49&gt;3.55,"s","ns")</f>
        <v>ns</v>
      </c>
      <c r="W49" s="9" t="s">
        <v>23</v>
      </c>
      <c r="X49" s="9">
        <v>2</v>
      </c>
      <c r="Y49" s="9">
        <f>SUMSQ(X45:Z45)/10-Y46</f>
        <v>98.152588044666118</v>
      </c>
      <c r="Z49" s="9">
        <f>Y49/X49</f>
        <v>49.076294022333059</v>
      </c>
      <c r="AA49" s="9">
        <f>Z49/Z51</f>
        <v>3.5407125142358935</v>
      </c>
      <c r="AB49" s="13" t="str">
        <f>IF(AA49&gt;3.55,"s","ns")</f>
        <v>ns</v>
      </c>
      <c r="AG49" s="9" t="s">
        <v>23</v>
      </c>
      <c r="AH49" s="9">
        <v>2</v>
      </c>
      <c r="AI49" s="9">
        <f>SUMSQ(AH45:AJ45)/10-AI46</f>
        <v>94.862076264631469</v>
      </c>
      <c r="AJ49" s="9">
        <f>AI49/AH49</f>
        <v>47.431038132315734</v>
      </c>
      <c r="AK49" s="9">
        <f>AJ49/AJ51</f>
        <v>0.96580102442590288</v>
      </c>
      <c r="AL49" s="13" t="str">
        <f>IF(AK49&gt;3.55,"s","ns")</f>
        <v>ns</v>
      </c>
    </row>
    <row r="50" spans="1:52">
      <c r="A50" s="9" t="s">
        <v>24</v>
      </c>
      <c r="B50" s="9">
        <v>9</v>
      </c>
      <c r="C50" s="9">
        <f>SUMSQ(E35:E44)/3-C46</f>
        <v>5813.1494699999967</v>
      </c>
      <c r="D50" s="9">
        <f>C50/B50</f>
        <v>645.90549666666629</v>
      </c>
      <c r="E50" s="9">
        <f>D50/D51</f>
        <v>1080.2078728826807</v>
      </c>
      <c r="F50" s="13" t="str">
        <f>IF(E50&gt;2.47,"s","ns")</f>
        <v>s</v>
      </c>
      <c r="L50" s="9" t="s">
        <v>24</v>
      </c>
      <c r="M50" s="9">
        <v>9</v>
      </c>
      <c r="N50" s="9">
        <f>SUMSQ(P35:P44)/3-N46</f>
        <v>21573.899073276334</v>
      </c>
      <c r="O50" s="9">
        <f>N50/M50</f>
        <v>2397.0998970307037</v>
      </c>
      <c r="P50" s="9">
        <f>O50/O51</f>
        <v>37.865593738745567</v>
      </c>
      <c r="Q50" s="13" t="str">
        <f>IF(P50&gt;2.47,"s","ns")</f>
        <v>s</v>
      </c>
      <c r="W50" s="9" t="s">
        <v>24</v>
      </c>
      <c r="X50" s="9">
        <v>9</v>
      </c>
      <c r="Y50" s="9">
        <f>SUMSQ(AA35:AA44)/3-Y46</f>
        <v>2239.1022575586649</v>
      </c>
      <c r="Z50" s="9">
        <f>Y50/X50</f>
        <v>248.78913972874054</v>
      </c>
      <c r="AA50" s="9">
        <f>Z50/Z51</f>
        <v>17.949416067208919</v>
      </c>
      <c r="AB50" s="13" t="str">
        <f>IF(AA50&gt;2.47,"s","ns")</f>
        <v>s</v>
      </c>
      <c r="AG50" s="9" t="s">
        <v>24</v>
      </c>
      <c r="AH50" s="9">
        <v>9</v>
      </c>
      <c r="AI50" s="9">
        <f>SUMSQ(AK35:AK44)/3-AI46</f>
        <v>33343.401194173697</v>
      </c>
      <c r="AJ50" s="9">
        <f>AI50/AH50</f>
        <v>3704.8223549081886</v>
      </c>
      <c r="AK50" s="9">
        <f>AJ50/AJ51</f>
        <v>75.438391538144884</v>
      </c>
      <c r="AL50" s="13" t="str">
        <f>IF(AK50&gt;2.47,"s","ns")</f>
        <v>s</v>
      </c>
    </row>
    <row r="51" spans="1:52">
      <c r="A51" s="9" t="s">
        <v>25</v>
      </c>
      <c r="B51" s="9">
        <v>18</v>
      </c>
      <c r="C51" s="9">
        <f>E46-C49-C50</f>
        <v>10.763020000005781</v>
      </c>
      <c r="D51" s="10">
        <f>C51/B51</f>
        <v>0.5979455555558767</v>
      </c>
      <c r="E51" s="9"/>
      <c r="F51" s="9"/>
      <c r="L51" s="9" t="s">
        <v>25</v>
      </c>
      <c r="M51" s="9">
        <v>18</v>
      </c>
      <c r="N51" s="9">
        <f>P46-N49-N50</f>
        <v>1139.4987873226492</v>
      </c>
      <c r="O51" s="10">
        <f>N51/M51</f>
        <v>63.305488184591617</v>
      </c>
      <c r="P51" s="9"/>
      <c r="Q51" s="9"/>
      <c r="W51" s="9" t="s">
        <v>25</v>
      </c>
      <c r="X51" s="9">
        <v>18</v>
      </c>
      <c r="Y51" s="9">
        <f>AA46-Y49-Y50</f>
        <v>249.49026187533673</v>
      </c>
      <c r="Z51" s="10">
        <f>Y51/X51</f>
        <v>13.860570104185374</v>
      </c>
      <c r="AA51" s="9"/>
      <c r="AB51" s="9"/>
      <c r="AG51" s="9" t="s">
        <v>25</v>
      </c>
      <c r="AH51" s="9">
        <v>18</v>
      </c>
      <c r="AI51" s="9">
        <f>AK46-AI49-AI50</f>
        <v>883.99024725530762</v>
      </c>
      <c r="AJ51" s="10">
        <f>AI51/AH51</f>
        <v>49.110569291961532</v>
      </c>
      <c r="AK51" s="9"/>
      <c r="AL51" s="9"/>
    </row>
    <row r="52" spans="1:52">
      <c r="A52" s="9"/>
      <c r="B52" s="9"/>
      <c r="C52" s="9"/>
      <c r="D52" s="9"/>
      <c r="E52" s="9"/>
      <c r="F52" s="9"/>
      <c r="L52" s="9"/>
      <c r="M52" s="9"/>
      <c r="N52" s="9"/>
      <c r="O52" s="9"/>
      <c r="P52" s="9"/>
      <c r="Q52" s="9"/>
      <c r="W52" s="9"/>
      <c r="X52" s="9"/>
      <c r="Y52" s="9"/>
      <c r="Z52" s="9"/>
      <c r="AA52" s="9"/>
      <c r="AB52" s="9"/>
      <c r="AG52" s="9"/>
      <c r="AH52" s="9"/>
      <c r="AI52" s="9"/>
      <c r="AJ52" s="9"/>
      <c r="AK52" s="9"/>
      <c r="AL52" s="9"/>
    </row>
    <row r="53" spans="1:52">
      <c r="A53" s="9"/>
      <c r="B53" s="9" t="s">
        <v>26</v>
      </c>
      <c r="C53" s="11">
        <f>(D51/3)^0.5</f>
        <v>0.44644729272926748</v>
      </c>
      <c r="D53" s="9"/>
      <c r="E53" s="9"/>
      <c r="F53" s="9"/>
      <c r="L53" s="9"/>
      <c r="M53" s="9" t="s">
        <v>26</v>
      </c>
      <c r="N53" s="25">
        <f>(O51/3)^0.5</f>
        <v>4.5936727566146756</v>
      </c>
      <c r="O53" s="9"/>
      <c r="P53" s="9"/>
      <c r="Q53" s="9"/>
      <c r="W53" s="9"/>
      <c r="X53" s="9" t="s">
        <v>26</v>
      </c>
      <c r="Y53" s="11">
        <f>(Z51/3)^0.5</f>
        <v>2.1494627316444586</v>
      </c>
      <c r="Z53" s="9"/>
      <c r="AA53" s="9"/>
      <c r="AB53" s="9"/>
      <c r="AG53" s="9"/>
      <c r="AH53" s="9" t="s">
        <v>26</v>
      </c>
      <c r="AI53" s="25">
        <f>(AJ51/3)^0.5</f>
        <v>4.0460091156579443</v>
      </c>
      <c r="AJ53" s="9"/>
      <c r="AK53" s="9"/>
      <c r="AL53" s="9"/>
    </row>
    <row r="54" spans="1:52">
      <c r="A54" s="9"/>
      <c r="B54" s="9" t="s">
        <v>27</v>
      </c>
      <c r="C54" s="11">
        <f>C53*1.414*2.101</f>
        <v>1.3263118675022059</v>
      </c>
      <c r="D54" s="9"/>
      <c r="E54" s="9"/>
      <c r="F54" s="9"/>
      <c r="L54" s="9"/>
      <c r="M54" s="9" t="s">
        <v>27</v>
      </c>
      <c r="N54" s="25">
        <f>N53*1.414*2.101</f>
        <v>13.64694733676947</v>
      </c>
      <c r="O54" s="9"/>
      <c r="P54" s="9"/>
      <c r="Q54" s="9"/>
      <c r="W54" s="9"/>
      <c r="X54" s="9" t="s">
        <v>27</v>
      </c>
      <c r="Y54" s="11">
        <f>Y53*1.414*2.101</f>
        <v>6.3856539756475996</v>
      </c>
      <c r="Z54" s="9"/>
      <c r="AA54" s="9"/>
      <c r="AB54" s="9"/>
      <c r="AG54" s="9"/>
      <c r="AH54" s="9" t="s">
        <v>27</v>
      </c>
      <c r="AI54" s="25">
        <f>AI53*1.414*2.101</f>
        <v>12.019940524924239</v>
      </c>
      <c r="AJ54" s="9"/>
      <c r="AK54" s="9"/>
      <c r="AL54" s="9"/>
    </row>
    <row r="55" spans="1:52">
      <c r="A55" s="9"/>
      <c r="B55" s="9" t="s">
        <v>28</v>
      </c>
      <c r="C55" s="11">
        <f>C53*1.414*2.878</f>
        <v>1.8168136861834119</v>
      </c>
      <c r="D55" s="9"/>
      <c r="E55" s="9"/>
      <c r="F55" s="9"/>
      <c r="L55" s="9"/>
      <c r="M55" s="9" t="s">
        <v>28</v>
      </c>
      <c r="N55" s="11">
        <f>N53*1.414*2.878</f>
        <v>18.693914533661367</v>
      </c>
      <c r="O55" s="9"/>
      <c r="P55" s="9"/>
      <c r="Q55" s="9"/>
      <c r="W55" s="9"/>
      <c r="X55" s="9" t="s">
        <v>28</v>
      </c>
      <c r="Y55" s="11">
        <f>Y53*1.414*2.878</f>
        <v>8.7472213907252705</v>
      </c>
      <c r="Z55" s="9"/>
      <c r="AA55" s="9"/>
      <c r="AB55" s="9"/>
      <c r="AG55" s="9"/>
      <c r="AH55" s="9" t="s">
        <v>28</v>
      </c>
      <c r="AI55" s="11">
        <f>AI53*1.414*2.878</f>
        <v>16.465201728097078</v>
      </c>
      <c r="AJ55" s="9"/>
      <c r="AK55" s="9"/>
      <c r="AL55" s="9"/>
    </row>
    <row r="56" spans="1:52">
      <c r="A56" s="9"/>
      <c r="B56" s="9" t="s">
        <v>29</v>
      </c>
      <c r="C56" s="14">
        <f>D51^0.5/F45*100</f>
        <v>1.7756306549143877</v>
      </c>
      <c r="D56" s="9"/>
      <c r="E56" s="9"/>
      <c r="F56" s="9"/>
      <c r="L56" s="9"/>
      <c r="M56" s="9" t="s">
        <v>29</v>
      </c>
      <c r="N56" s="14">
        <f>O51^0.5/Q45*100</f>
        <v>13.017487659895391</v>
      </c>
      <c r="O56" s="9"/>
      <c r="P56" s="9"/>
      <c r="Q56" s="9"/>
      <c r="W56" s="9"/>
      <c r="X56" s="9" t="s">
        <v>29</v>
      </c>
      <c r="Y56" s="14">
        <f>Z51^0.5/AB45*100</f>
        <v>18.707426468039696</v>
      </c>
      <c r="Z56" s="9"/>
      <c r="AA56" s="9"/>
      <c r="AB56" s="9"/>
      <c r="AG56" s="9"/>
      <c r="AH56" s="9" t="s">
        <v>29</v>
      </c>
      <c r="AI56" s="14">
        <f>AJ51^0.5/AL45*100</f>
        <v>8.1485562346411946</v>
      </c>
      <c r="AJ56" s="9"/>
      <c r="AK56" s="9"/>
      <c r="AL56" s="9"/>
    </row>
    <row r="59" spans="1:52">
      <c r="B59" s="29" t="s">
        <v>81</v>
      </c>
      <c r="C59" s="30"/>
      <c r="D59" s="30"/>
      <c r="H59" t="s">
        <v>87</v>
      </c>
      <c r="M59" s="9" t="s">
        <v>88</v>
      </c>
      <c r="S59" t="s">
        <v>86</v>
      </c>
      <c r="Y59" t="s">
        <v>89</v>
      </c>
      <c r="AD59" t="s">
        <v>85</v>
      </c>
      <c r="AJ59" t="s">
        <v>90</v>
      </c>
    </row>
    <row r="62" spans="1:52">
      <c r="A62" s="9" t="s">
        <v>46</v>
      </c>
      <c r="B62" s="9" t="s">
        <v>0</v>
      </c>
      <c r="C62" s="9" t="s">
        <v>1</v>
      </c>
      <c r="D62" s="9" t="s">
        <v>2</v>
      </c>
      <c r="E62" s="9" t="s">
        <v>3</v>
      </c>
      <c r="F62" s="9" t="s">
        <v>4</v>
      </c>
      <c r="L62" s="9" t="s">
        <v>46</v>
      </c>
      <c r="M62" s="9" t="s">
        <v>0</v>
      </c>
      <c r="N62" s="9" t="s">
        <v>1</v>
      </c>
      <c r="O62" s="9" t="s">
        <v>2</v>
      </c>
      <c r="P62" s="9" t="s">
        <v>3</v>
      </c>
      <c r="Q62" s="9" t="s">
        <v>4</v>
      </c>
      <c r="W62" s="9" t="s">
        <v>46</v>
      </c>
      <c r="X62" s="9" t="s">
        <v>0</v>
      </c>
      <c r="Y62" s="9" t="s">
        <v>1</v>
      </c>
      <c r="Z62" s="9" t="s">
        <v>2</v>
      </c>
      <c r="AA62" s="9" t="s">
        <v>3</v>
      </c>
      <c r="AB62" s="9" t="s">
        <v>4</v>
      </c>
      <c r="AH62" s="9" t="s">
        <v>46</v>
      </c>
      <c r="AI62" s="9" t="s">
        <v>0</v>
      </c>
      <c r="AJ62" s="9" t="s">
        <v>1</v>
      </c>
      <c r="AK62" s="9" t="s">
        <v>2</v>
      </c>
      <c r="AL62" s="9" t="s">
        <v>3</v>
      </c>
      <c r="AM62" s="9" t="s">
        <v>4</v>
      </c>
    </row>
    <row r="63" spans="1:52">
      <c r="A63" s="9" t="s">
        <v>5</v>
      </c>
      <c r="B63" s="9">
        <v>84.25</v>
      </c>
      <c r="C63" s="9">
        <v>84.2</v>
      </c>
      <c r="D63" s="9">
        <v>84.4</v>
      </c>
      <c r="E63" s="10">
        <f>SUM(B63:D63)</f>
        <v>252.85</v>
      </c>
      <c r="F63" s="11">
        <f>E63/3</f>
        <v>84.283333333333331</v>
      </c>
      <c r="H63" s="9">
        <f>AP63-AO63</f>
        <v>0.92999999999999994</v>
      </c>
      <c r="I63" s="9">
        <f>AQ63-AO63</f>
        <v>1.17</v>
      </c>
      <c r="J63" s="9">
        <f>AR63-AO63</f>
        <v>1.2</v>
      </c>
      <c r="L63" s="9" t="s">
        <v>5</v>
      </c>
      <c r="M63" s="28">
        <f>B63*H63</f>
        <v>78.352499999999992</v>
      </c>
      <c r="N63" s="28">
        <f>C63*I63</f>
        <v>98.513999999999996</v>
      </c>
      <c r="O63" s="28">
        <f>D63*J63</f>
        <v>101.28</v>
      </c>
      <c r="P63" s="10">
        <f>SUM(M63:O63)</f>
        <v>278.14649999999995</v>
      </c>
      <c r="Q63" s="26">
        <f>P63/3</f>
        <v>92.715499999999977</v>
      </c>
      <c r="S63" s="9">
        <v>0.27</v>
      </c>
      <c r="T63" s="9">
        <v>0.51</v>
      </c>
      <c r="U63" s="9">
        <v>0.35</v>
      </c>
      <c r="W63" s="9" t="s">
        <v>5</v>
      </c>
      <c r="X63" s="28">
        <f>B63*S63</f>
        <v>22.747500000000002</v>
      </c>
      <c r="Y63" s="28">
        <f>C63*T63</f>
        <v>42.942</v>
      </c>
      <c r="Z63" s="28">
        <f>D63*U63</f>
        <v>29.54</v>
      </c>
      <c r="AA63" s="10">
        <f>SUM(X63:Z63)</f>
        <v>95.229500000000002</v>
      </c>
      <c r="AB63" s="25">
        <f>AA63/3</f>
        <v>31.743166666666667</v>
      </c>
      <c r="AD63" s="9">
        <f>AX63-AS63</f>
        <v>1.73</v>
      </c>
      <c r="AE63" s="9">
        <f>AY63-AS63</f>
        <v>1.9700000000000002</v>
      </c>
      <c r="AF63" s="9">
        <f>AZ63-AS63</f>
        <v>1.82</v>
      </c>
      <c r="AH63" s="9" t="s">
        <v>5</v>
      </c>
      <c r="AI63" s="28">
        <f>B63*AD63</f>
        <v>145.7525</v>
      </c>
      <c r="AJ63" s="28">
        <f>C63*AE63</f>
        <v>165.87400000000002</v>
      </c>
      <c r="AK63" s="28">
        <f>D63*AF63</f>
        <v>153.608</v>
      </c>
      <c r="AL63" s="10">
        <f>SUM(AI63:AK63)</f>
        <v>465.23450000000003</v>
      </c>
      <c r="AM63" s="25">
        <f>AL63/3</f>
        <v>155.07816666666668</v>
      </c>
      <c r="AO63">
        <v>0.8</v>
      </c>
      <c r="AP63" s="9">
        <v>1.73</v>
      </c>
      <c r="AQ63" s="9">
        <v>1.97</v>
      </c>
      <c r="AR63" s="9">
        <v>2</v>
      </c>
      <c r="AS63" s="9">
        <v>0.15</v>
      </c>
      <c r="AT63" s="9">
        <v>0.27</v>
      </c>
      <c r="AU63" s="9">
        <v>0.51</v>
      </c>
      <c r="AV63" s="9">
        <v>0.35</v>
      </c>
      <c r="AX63" s="9">
        <v>1.88</v>
      </c>
      <c r="AY63" s="9">
        <v>2.12</v>
      </c>
      <c r="AZ63" s="9">
        <v>1.97</v>
      </c>
    </row>
    <row r="64" spans="1:52">
      <c r="A64" s="9" t="s">
        <v>6</v>
      </c>
      <c r="B64" s="9">
        <v>106.32</v>
      </c>
      <c r="C64" s="9">
        <v>106.85</v>
      </c>
      <c r="D64" s="9">
        <v>106.87</v>
      </c>
      <c r="E64" s="10">
        <f t="shared" ref="E64:E73" si="32">SUM(B64:D64)</f>
        <v>320.03999999999996</v>
      </c>
      <c r="F64" s="11">
        <f t="shared" ref="F64:F72" si="33">E64/3</f>
        <v>106.67999999999999</v>
      </c>
      <c r="H64" s="9">
        <f t="shared" ref="H64:H72" si="34">AP64-AO64</f>
        <v>1.0799999999999998</v>
      </c>
      <c r="I64" s="9">
        <f t="shared" ref="I64:I72" si="35">AQ64-AO64</f>
        <v>1.41</v>
      </c>
      <c r="J64" s="9">
        <f t="shared" ref="J64:J71" si="36">AR64-AO64</f>
        <v>1.18</v>
      </c>
      <c r="L64" s="9" t="s">
        <v>6</v>
      </c>
      <c r="M64" s="28">
        <f t="shared" ref="M64:M72" si="37">B64*H64</f>
        <v>114.82559999999998</v>
      </c>
      <c r="N64" s="28">
        <f t="shared" ref="N64:N72" si="38">C64*I64</f>
        <v>150.65849999999998</v>
      </c>
      <c r="O64" s="28">
        <f t="shared" ref="O64:O72" si="39">D64*J64</f>
        <v>126.1066</v>
      </c>
      <c r="P64" s="10">
        <f t="shared" ref="P64:P73" si="40">SUM(M64:O64)</f>
        <v>391.59069999999997</v>
      </c>
      <c r="Q64" s="26">
        <f t="shared" ref="Q64:Q72" si="41">P64/3</f>
        <v>130.53023333333331</v>
      </c>
      <c r="S64" s="9">
        <v>0.3</v>
      </c>
      <c r="T64" s="9">
        <v>0.52</v>
      </c>
      <c r="U64" s="9">
        <v>0.45</v>
      </c>
      <c r="W64" s="9" t="s">
        <v>6</v>
      </c>
      <c r="X64" s="28">
        <f t="shared" ref="X64:X72" si="42">B64*S64</f>
        <v>31.895999999999997</v>
      </c>
      <c r="Y64" s="28">
        <f t="shared" ref="Y64:Y72" si="43">C64*T64</f>
        <v>55.561999999999998</v>
      </c>
      <c r="Z64" s="28">
        <f t="shared" ref="Z64:Z72" si="44">D64*U64</f>
        <v>48.091500000000003</v>
      </c>
      <c r="AA64" s="10">
        <f t="shared" ref="AA64:AA73" si="45">SUM(X64:Z64)</f>
        <v>135.54949999999999</v>
      </c>
      <c r="AB64" s="25">
        <f t="shared" ref="AB64:AB72" si="46">AA64/3</f>
        <v>45.183166666666665</v>
      </c>
      <c r="AD64" s="9">
        <f t="shared" ref="AD64:AD72" si="47">AX64-AS64</f>
        <v>1.83</v>
      </c>
      <c r="AE64" s="9">
        <f t="shared" ref="AE64:AE71" si="48">AY64-AS64</f>
        <v>2.06</v>
      </c>
      <c r="AF64" s="9">
        <f t="shared" ref="AF64:AF72" si="49">AZ64-AS64</f>
        <v>1.9300000000000002</v>
      </c>
      <c r="AH64" s="9" t="s">
        <v>6</v>
      </c>
      <c r="AI64" s="28">
        <f t="shared" ref="AI64:AI72" si="50">B64*AD64</f>
        <v>194.56559999999999</v>
      </c>
      <c r="AJ64" s="28">
        <f t="shared" ref="AJ64:AJ72" si="51">C64*AE64</f>
        <v>220.11099999999999</v>
      </c>
      <c r="AK64" s="28">
        <f t="shared" ref="AK64:AK72" si="52">D64*AF64</f>
        <v>206.25910000000002</v>
      </c>
      <c r="AL64" s="10">
        <f t="shared" ref="AL64:AL73" si="53">SUM(AI64:AK64)</f>
        <v>620.9357</v>
      </c>
      <c r="AM64" s="25">
        <f t="shared" ref="AM64:AM72" si="54">AL64/3</f>
        <v>206.97856666666667</v>
      </c>
      <c r="AO64">
        <v>0.8</v>
      </c>
      <c r="AP64" s="9">
        <v>1.88</v>
      </c>
      <c r="AQ64" s="9">
        <v>2.21</v>
      </c>
      <c r="AR64" s="9">
        <v>1.98</v>
      </c>
      <c r="AS64" s="9">
        <v>0.15</v>
      </c>
      <c r="AT64" s="9">
        <v>0.3</v>
      </c>
      <c r="AU64" s="9">
        <v>0.52</v>
      </c>
      <c r="AV64" s="9">
        <v>0.45</v>
      </c>
      <c r="AX64" s="9">
        <v>1.98</v>
      </c>
      <c r="AY64" s="9">
        <v>2.21</v>
      </c>
      <c r="AZ64" s="9">
        <v>2.08</v>
      </c>
    </row>
    <row r="65" spans="1:52">
      <c r="A65" s="9" t="s">
        <v>7</v>
      </c>
      <c r="B65" s="9">
        <v>101.4</v>
      </c>
      <c r="C65" s="9">
        <v>101.45</v>
      </c>
      <c r="D65" s="9">
        <v>101.4</v>
      </c>
      <c r="E65" s="10">
        <f t="shared" si="32"/>
        <v>304.25</v>
      </c>
      <c r="F65" s="11">
        <f t="shared" si="33"/>
        <v>101.41666666666667</v>
      </c>
      <c r="H65" s="9">
        <f t="shared" si="34"/>
        <v>1.0799999999999998</v>
      </c>
      <c r="I65" s="9">
        <f t="shared" si="35"/>
        <v>1.3499999999999999</v>
      </c>
      <c r="J65" s="9">
        <f t="shared" si="36"/>
        <v>1.43</v>
      </c>
      <c r="L65" s="9" t="s">
        <v>7</v>
      </c>
      <c r="M65" s="28">
        <f t="shared" si="37"/>
        <v>109.51199999999999</v>
      </c>
      <c r="N65" s="28">
        <f t="shared" si="38"/>
        <v>136.95749999999998</v>
      </c>
      <c r="O65" s="28">
        <f t="shared" si="39"/>
        <v>145.00200000000001</v>
      </c>
      <c r="P65" s="10">
        <f t="shared" si="40"/>
        <v>391.47149999999999</v>
      </c>
      <c r="Q65" s="26">
        <f t="shared" si="41"/>
        <v>130.4905</v>
      </c>
      <c r="S65" s="9">
        <v>0.23</v>
      </c>
      <c r="T65" s="9">
        <v>0.42</v>
      </c>
      <c r="U65" s="9">
        <v>0.35</v>
      </c>
      <c r="W65" s="9" t="s">
        <v>7</v>
      </c>
      <c r="X65" s="28">
        <f t="shared" si="42"/>
        <v>23.322000000000003</v>
      </c>
      <c r="Y65" s="28">
        <f t="shared" si="43"/>
        <v>42.609000000000002</v>
      </c>
      <c r="Z65" s="28">
        <f t="shared" si="44"/>
        <v>35.49</v>
      </c>
      <c r="AA65" s="10">
        <f t="shared" si="45"/>
        <v>101.42100000000002</v>
      </c>
      <c r="AB65" s="25">
        <f t="shared" si="46"/>
        <v>33.807000000000009</v>
      </c>
      <c r="AD65" s="9">
        <f t="shared" si="47"/>
        <v>1.73</v>
      </c>
      <c r="AE65" s="9">
        <f t="shared" si="48"/>
        <v>2.21</v>
      </c>
      <c r="AF65" s="9">
        <f t="shared" si="49"/>
        <v>1.9700000000000002</v>
      </c>
      <c r="AH65" s="9" t="s">
        <v>7</v>
      </c>
      <c r="AI65" s="28">
        <f t="shared" si="50"/>
        <v>175.422</v>
      </c>
      <c r="AJ65" s="28">
        <f t="shared" si="51"/>
        <v>224.2045</v>
      </c>
      <c r="AK65" s="28">
        <f t="shared" si="52"/>
        <v>199.75800000000004</v>
      </c>
      <c r="AL65" s="10">
        <f t="shared" si="53"/>
        <v>599.3845</v>
      </c>
      <c r="AM65" s="25">
        <f t="shared" si="54"/>
        <v>199.79483333333334</v>
      </c>
      <c r="AO65">
        <v>0.8</v>
      </c>
      <c r="AP65" s="9">
        <v>1.88</v>
      </c>
      <c r="AQ65" s="9">
        <v>2.15</v>
      </c>
      <c r="AR65" s="9">
        <v>2.23</v>
      </c>
      <c r="AS65" s="9">
        <v>0.15</v>
      </c>
      <c r="AT65" s="9">
        <v>0.23</v>
      </c>
      <c r="AU65" s="9">
        <v>0.42</v>
      </c>
      <c r="AV65" s="9">
        <v>0.35</v>
      </c>
      <c r="AX65" s="9">
        <v>1.88</v>
      </c>
      <c r="AY65" s="9">
        <v>2.36</v>
      </c>
      <c r="AZ65" s="9">
        <v>2.12</v>
      </c>
    </row>
    <row r="66" spans="1:52">
      <c r="A66" s="9" t="s">
        <v>8</v>
      </c>
      <c r="B66" s="9">
        <v>102.6</v>
      </c>
      <c r="C66" s="9">
        <v>102.75</v>
      </c>
      <c r="D66" s="9">
        <v>102.5</v>
      </c>
      <c r="E66" s="10">
        <f t="shared" si="32"/>
        <v>307.85000000000002</v>
      </c>
      <c r="F66" s="11">
        <f t="shared" si="33"/>
        <v>102.61666666666667</v>
      </c>
      <c r="H66" s="9">
        <f t="shared" si="34"/>
        <v>1.18</v>
      </c>
      <c r="I66" s="9">
        <f t="shared" si="35"/>
        <v>1.3800000000000001</v>
      </c>
      <c r="J66" s="9">
        <f t="shared" si="36"/>
        <v>1.5199999999999998</v>
      </c>
      <c r="L66" s="9" t="s">
        <v>8</v>
      </c>
      <c r="M66" s="28">
        <f t="shared" si="37"/>
        <v>121.06799999999998</v>
      </c>
      <c r="N66" s="28">
        <f t="shared" si="38"/>
        <v>141.79500000000002</v>
      </c>
      <c r="O66" s="28">
        <f t="shared" si="39"/>
        <v>155.79999999999998</v>
      </c>
      <c r="P66" s="10">
        <f t="shared" si="40"/>
        <v>418.66300000000001</v>
      </c>
      <c r="Q66" s="26">
        <f t="shared" si="41"/>
        <v>139.55433333333335</v>
      </c>
      <c r="S66" s="9">
        <v>0.28000000000000003</v>
      </c>
      <c r="T66" s="9">
        <v>0.46</v>
      </c>
      <c r="U66" s="9">
        <v>0.39</v>
      </c>
      <c r="W66" s="9" t="s">
        <v>8</v>
      </c>
      <c r="X66" s="28">
        <f t="shared" si="42"/>
        <v>28.728000000000002</v>
      </c>
      <c r="Y66" s="28">
        <f t="shared" si="43"/>
        <v>47.265000000000001</v>
      </c>
      <c r="Z66" s="28">
        <f t="shared" si="44"/>
        <v>39.975000000000001</v>
      </c>
      <c r="AA66" s="10">
        <f t="shared" si="45"/>
        <v>115.96799999999999</v>
      </c>
      <c r="AB66" s="25">
        <f t="shared" si="46"/>
        <v>38.655999999999999</v>
      </c>
      <c r="AD66" s="9">
        <f t="shared" si="47"/>
        <v>2.21</v>
      </c>
      <c r="AE66" s="9">
        <f t="shared" si="48"/>
        <v>1.8</v>
      </c>
      <c r="AF66" s="9">
        <f t="shared" si="49"/>
        <v>1.96</v>
      </c>
      <c r="AH66" s="9" t="s">
        <v>8</v>
      </c>
      <c r="AI66" s="28">
        <f t="shared" si="50"/>
        <v>226.74599999999998</v>
      </c>
      <c r="AJ66" s="28">
        <f t="shared" si="51"/>
        <v>184.95000000000002</v>
      </c>
      <c r="AK66" s="28">
        <f t="shared" si="52"/>
        <v>200.9</v>
      </c>
      <c r="AL66" s="10">
        <f t="shared" si="53"/>
        <v>612.596</v>
      </c>
      <c r="AM66" s="25">
        <f t="shared" si="54"/>
        <v>204.19866666666667</v>
      </c>
      <c r="AO66">
        <v>0.8</v>
      </c>
      <c r="AP66" s="9">
        <v>1.98</v>
      </c>
      <c r="AQ66" s="9">
        <v>2.1800000000000002</v>
      </c>
      <c r="AR66" s="9">
        <v>2.3199999999999998</v>
      </c>
      <c r="AS66" s="9">
        <v>0.15</v>
      </c>
      <c r="AT66" s="9">
        <v>0.28000000000000003</v>
      </c>
      <c r="AU66" s="9">
        <v>0.46</v>
      </c>
      <c r="AV66" s="9">
        <v>0.39</v>
      </c>
      <c r="AX66" s="9">
        <v>2.36</v>
      </c>
      <c r="AY66" s="9">
        <v>1.95</v>
      </c>
      <c r="AZ66" s="9">
        <v>2.11</v>
      </c>
    </row>
    <row r="67" spans="1:52">
      <c r="A67" s="9" t="s">
        <v>9</v>
      </c>
      <c r="B67" s="9">
        <v>123.7</v>
      </c>
      <c r="C67" s="9">
        <v>123.6</v>
      </c>
      <c r="D67" s="9">
        <v>123.54</v>
      </c>
      <c r="E67" s="10">
        <f t="shared" si="32"/>
        <v>370.84000000000003</v>
      </c>
      <c r="F67" s="11">
        <f t="shared" si="33"/>
        <v>123.61333333333334</v>
      </c>
      <c r="H67" s="9">
        <f t="shared" si="34"/>
        <v>1.41</v>
      </c>
      <c r="I67" s="9">
        <f t="shared" si="35"/>
        <v>1.19</v>
      </c>
      <c r="J67" s="9">
        <f t="shared" si="36"/>
        <v>1.5799999999999998</v>
      </c>
      <c r="L67" s="9" t="s">
        <v>9</v>
      </c>
      <c r="M67" s="28">
        <f t="shared" si="37"/>
        <v>174.417</v>
      </c>
      <c r="N67" s="28">
        <f t="shared" si="38"/>
        <v>147.08399999999997</v>
      </c>
      <c r="O67" s="28">
        <f t="shared" si="39"/>
        <v>195.19319999999999</v>
      </c>
      <c r="P67" s="10">
        <f t="shared" si="40"/>
        <v>516.69419999999991</v>
      </c>
      <c r="Q67" s="26">
        <f t="shared" si="41"/>
        <v>172.23139999999998</v>
      </c>
      <c r="S67" s="9">
        <v>0.36</v>
      </c>
      <c r="T67" s="9">
        <v>0.49</v>
      </c>
      <c r="U67" s="9">
        <v>0.39</v>
      </c>
      <c r="W67" s="9" t="s">
        <v>9</v>
      </c>
      <c r="X67" s="28">
        <f t="shared" si="42"/>
        <v>44.531999999999996</v>
      </c>
      <c r="Y67" s="28">
        <f t="shared" si="43"/>
        <v>60.563999999999993</v>
      </c>
      <c r="Z67" s="28">
        <f t="shared" si="44"/>
        <v>48.180600000000005</v>
      </c>
      <c r="AA67" s="10">
        <f t="shared" si="45"/>
        <v>153.2766</v>
      </c>
      <c r="AB67" s="25">
        <f t="shared" si="46"/>
        <v>51.092199999999998</v>
      </c>
      <c r="AD67" s="9">
        <f t="shared" si="47"/>
        <v>1.9</v>
      </c>
      <c r="AE67" s="9">
        <f t="shared" si="48"/>
        <v>2.1</v>
      </c>
      <c r="AF67" s="9">
        <f t="shared" si="49"/>
        <v>1.98</v>
      </c>
      <c r="AH67" s="9" t="s">
        <v>9</v>
      </c>
      <c r="AI67" s="28">
        <f t="shared" si="50"/>
        <v>235.03</v>
      </c>
      <c r="AJ67" s="28">
        <f t="shared" si="51"/>
        <v>259.56</v>
      </c>
      <c r="AK67" s="28">
        <f t="shared" si="52"/>
        <v>244.60920000000002</v>
      </c>
      <c r="AL67" s="10">
        <f t="shared" si="53"/>
        <v>739.19920000000002</v>
      </c>
      <c r="AM67" s="25">
        <f t="shared" si="54"/>
        <v>246.39973333333333</v>
      </c>
      <c r="AO67">
        <v>0.8</v>
      </c>
      <c r="AP67" s="9">
        <v>2.21</v>
      </c>
      <c r="AQ67" s="9">
        <v>1.99</v>
      </c>
      <c r="AR67" s="9">
        <v>2.38</v>
      </c>
      <c r="AS67" s="9">
        <v>0.15</v>
      </c>
      <c r="AT67" s="9">
        <v>0.36</v>
      </c>
      <c r="AU67" s="9">
        <v>0.49</v>
      </c>
      <c r="AV67" s="9">
        <v>0.39</v>
      </c>
      <c r="AX67" s="9">
        <v>2.0499999999999998</v>
      </c>
      <c r="AY67" s="9">
        <v>2.25</v>
      </c>
      <c r="AZ67" s="9">
        <v>2.13</v>
      </c>
    </row>
    <row r="68" spans="1:52">
      <c r="A68" s="9" t="s">
        <v>10</v>
      </c>
      <c r="B68" s="9">
        <v>131.5</v>
      </c>
      <c r="C68" s="9">
        <v>131.78</v>
      </c>
      <c r="D68" s="9">
        <v>131.33000000000001</v>
      </c>
      <c r="E68" s="10">
        <f t="shared" si="32"/>
        <v>394.61</v>
      </c>
      <c r="F68" s="11">
        <f t="shared" si="33"/>
        <v>131.53666666666666</v>
      </c>
      <c r="H68" s="9">
        <f t="shared" si="34"/>
        <v>1.4799999999999998</v>
      </c>
      <c r="I68" s="9">
        <f t="shared" si="35"/>
        <v>1.2499999999999998</v>
      </c>
      <c r="J68" s="9">
        <f t="shared" si="36"/>
        <v>1.61</v>
      </c>
      <c r="L68" s="9" t="s">
        <v>10</v>
      </c>
      <c r="M68" s="28">
        <f t="shared" si="37"/>
        <v>194.61999999999998</v>
      </c>
      <c r="N68" s="28">
        <f t="shared" si="38"/>
        <v>164.72499999999997</v>
      </c>
      <c r="O68" s="28">
        <f t="shared" si="39"/>
        <v>211.44130000000004</v>
      </c>
      <c r="P68" s="10">
        <f t="shared" si="40"/>
        <v>570.78629999999998</v>
      </c>
      <c r="Q68" s="26">
        <f t="shared" si="41"/>
        <v>190.2621</v>
      </c>
      <c r="S68" s="9">
        <v>0.53</v>
      </c>
      <c r="T68" s="9">
        <v>0.39</v>
      </c>
      <c r="U68" s="9">
        <v>0.47</v>
      </c>
      <c r="W68" s="9" t="s">
        <v>10</v>
      </c>
      <c r="X68" s="28">
        <f t="shared" si="42"/>
        <v>69.695000000000007</v>
      </c>
      <c r="Y68" s="28">
        <f t="shared" si="43"/>
        <v>51.394200000000005</v>
      </c>
      <c r="Z68" s="28">
        <f t="shared" si="44"/>
        <v>61.725100000000005</v>
      </c>
      <c r="AA68" s="10">
        <f t="shared" si="45"/>
        <v>182.8143</v>
      </c>
      <c r="AB68" s="25">
        <f t="shared" si="46"/>
        <v>60.938099999999999</v>
      </c>
      <c r="AD68" s="9">
        <f t="shared" si="47"/>
        <v>1.9300000000000002</v>
      </c>
      <c r="AE68" s="9">
        <f t="shared" si="48"/>
        <v>2.16</v>
      </c>
      <c r="AF68" s="9">
        <f t="shared" si="49"/>
        <v>2.0100000000000002</v>
      </c>
      <c r="AH68" s="9" t="s">
        <v>10</v>
      </c>
      <c r="AI68" s="28">
        <f t="shared" si="50"/>
        <v>253.79500000000002</v>
      </c>
      <c r="AJ68" s="28">
        <f t="shared" si="51"/>
        <v>284.64480000000003</v>
      </c>
      <c r="AK68" s="28">
        <f t="shared" si="52"/>
        <v>263.97330000000005</v>
      </c>
      <c r="AL68" s="10">
        <f t="shared" si="53"/>
        <v>802.41310000000021</v>
      </c>
      <c r="AM68" s="25">
        <f t="shared" si="54"/>
        <v>267.47103333333342</v>
      </c>
      <c r="AO68">
        <v>0.8</v>
      </c>
      <c r="AP68" s="9">
        <v>2.2799999999999998</v>
      </c>
      <c r="AQ68" s="9">
        <v>2.0499999999999998</v>
      </c>
      <c r="AR68" s="9">
        <v>2.41</v>
      </c>
      <c r="AS68" s="9">
        <v>0.15</v>
      </c>
      <c r="AT68" s="9">
        <v>0.53</v>
      </c>
      <c r="AU68" s="9">
        <v>0.39</v>
      </c>
      <c r="AV68" s="9">
        <v>0.47</v>
      </c>
      <c r="AX68" s="9">
        <v>2.08</v>
      </c>
      <c r="AY68" s="9">
        <v>2.31</v>
      </c>
      <c r="AZ68" s="9">
        <v>2.16</v>
      </c>
    </row>
    <row r="69" spans="1:52">
      <c r="A69" s="9" t="s">
        <v>11</v>
      </c>
      <c r="B69" s="9">
        <v>149</v>
      </c>
      <c r="C69" s="9">
        <v>148.94999999999999</v>
      </c>
      <c r="D69" s="9">
        <v>149.34</v>
      </c>
      <c r="E69" s="10">
        <f t="shared" si="32"/>
        <v>447.28999999999996</v>
      </c>
      <c r="F69" s="11">
        <f t="shared" si="33"/>
        <v>149.09666666666666</v>
      </c>
      <c r="H69" s="9">
        <f t="shared" si="34"/>
        <v>1.59</v>
      </c>
      <c r="I69" s="9">
        <f t="shared" si="35"/>
        <v>1.39</v>
      </c>
      <c r="J69" s="9">
        <f t="shared" si="36"/>
        <v>1.76</v>
      </c>
      <c r="L69" s="9" t="s">
        <v>11</v>
      </c>
      <c r="M69" s="28">
        <f t="shared" si="37"/>
        <v>236.91000000000003</v>
      </c>
      <c r="N69" s="28">
        <f t="shared" si="38"/>
        <v>207.04049999999998</v>
      </c>
      <c r="O69" s="28">
        <f t="shared" si="39"/>
        <v>262.83840000000004</v>
      </c>
      <c r="P69" s="10">
        <f t="shared" si="40"/>
        <v>706.78890000000001</v>
      </c>
      <c r="Q69" s="26">
        <f t="shared" si="41"/>
        <v>235.59630000000001</v>
      </c>
      <c r="S69" s="9">
        <v>0.41</v>
      </c>
      <c r="T69" s="9">
        <v>0.57999999999999996</v>
      </c>
      <c r="U69" s="9">
        <v>0.41</v>
      </c>
      <c r="W69" s="9" t="s">
        <v>11</v>
      </c>
      <c r="X69" s="28">
        <f t="shared" si="42"/>
        <v>61.089999999999996</v>
      </c>
      <c r="Y69" s="28">
        <f t="shared" si="43"/>
        <v>86.390999999999991</v>
      </c>
      <c r="Z69" s="28">
        <f t="shared" si="44"/>
        <v>61.229399999999998</v>
      </c>
      <c r="AA69" s="10">
        <f t="shared" si="45"/>
        <v>208.71039999999999</v>
      </c>
      <c r="AB69" s="25">
        <f t="shared" si="46"/>
        <v>69.570133333333331</v>
      </c>
      <c r="AD69" s="9">
        <f t="shared" si="47"/>
        <v>2</v>
      </c>
      <c r="AE69" s="9">
        <f t="shared" si="48"/>
        <v>2.2200000000000002</v>
      </c>
      <c r="AF69" s="9">
        <f t="shared" si="49"/>
        <v>2.0700000000000003</v>
      </c>
      <c r="AH69" s="9" t="s">
        <v>11</v>
      </c>
      <c r="AI69" s="28">
        <f t="shared" si="50"/>
        <v>298</v>
      </c>
      <c r="AJ69" s="28">
        <f t="shared" si="51"/>
        <v>330.66899999999998</v>
      </c>
      <c r="AK69" s="28">
        <f t="shared" si="52"/>
        <v>309.13380000000006</v>
      </c>
      <c r="AL69" s="10">
        <f t="shared" si="53"/>
        <v>937.80280000000005</v>
      </c>
      <c r="AM69" s="25">
        <f t="shared" si="54"/>
        <v>312.60093333333333</v>
      </c>
      <c r="AO69">
        <v>0.8</v>
      </c>
      <c r="AP69" s="9">
        <v>2.39</v>
      </c>
      <c r="AQ69" s="9">
        <v>2.19</v>
      </c>
      <c r="AR69" s="9">
        <v>2.56</v>
      </c>
      <c r="AS69" s="9">
        <v>0.15</v>
      </c>
      <c r="AT69" s="9">
        <v>0.41</v>
      </c>
      <c r="AU69" s="9">
        <v>0.57999999999999996</v>
      </c>
      <c r="AV69" s="9">
        <v>0.41</v>
      </c>
      <c r="AX69" s="9">
        <v>2.15</v>
      </c>
      <c r="AY69" s="9">
        <v>2.37</v>
      </c>
      <c r="AZ69" s="9">
        <v>2.2200000000000002</v>
      </c>
    </row>
    <row r="70" spans="1:52">
      <c r="A70" s="9" t="s">
        <v>12</v>
      </c>
      <c r="B70" s="9">
        <v>115.8</v>
      </c>
      <c r="C70" s="9">
        <v>115.98</v>
      </c>
      <c r="D70" s="9">
        <v>116.45</v>
      </c>
      <c r="E70" s="10">
        <f t="shared" si="32"/>
        <v>348.23</v>
      </c>
      <c r="F70" s="11">
        <f t="shared" si="33"/>
        <v>116.07666666666667</v>
      </c>
      <c r="H70" s="9">
        <f t="shared" si="34"/>
        <v>1.86</v>
      </c>
      <c r="I70" s="9">
        <f t="shared" si="35"/>
        <v>1.4799999999999998</v>
      </c>
      <c r="J70" s="9">
        <f t="shared" si="36"/>
        <v>1.6300000000000001</v>
      </c>
      <c r="L70" s="9" t="s">
        <v>12</v>
      </c>
      <c r="M70" s="28">
        <f t="shared" si="37"/>
        <v>215.38800000000001</v>
      </c>
      <c r="N70" s="28">
        <f t="shared" si="38"/>
        <v>171.65039999999999</v>
      </c>
      <c r="O70" s="28">
        <f t="shared" si="39"/>
        <v>189.8135</v>
      </c>
      <c r="P70" s="10">
        <f t="shared" si="40"/>
        <v>576.8519</v>
      </c>
      <c r="Q70" s="26">
        <f t="shared" si="41"/>
        <v>192.28396666666666</v>
      </c>
      <c r="S70" s="9">
        <v>0.43</v>
      </c>
      <c r="T70" s="9">
        <v>0.55000000000000004</v>
      </c>
      <c r="U70" s="9">
        <v>0.56999999999999995</v>
      </c>
      <c r="W70" s="9" t="s">
        <v>12</v>
      </c>
      <c r="X70" s="28">
        <f t="shared" si="42"/>
        <v>49.793999999999997</v>
      </c>
      <c r="Y70" s="28">
        <f t="shared" si="43"/>
        <v>63.789000000000009</v>
      </c>
      <c r="Z70" s="28">
        <f t="shared" si="44"/>
        <v>66.376499999999993</v>
      </c>
      <c r="AA70" s="10">
        <f t="shared" si="45"/>
        <v>179.95949999999999</v>
      </c>
      <c r="AB70" s="25">
        <f t="shared" si="46"/>
        <v>59.986499999999999</v>
      </c>
      <c r="AD70" s="9">
        <f t="shared" si="47"/>
        <v>2.08</v>
      </c>
      <c r="AE70" s="9">
        <f t="shared" si="48"/>
        <v>1.74</v>
      </c>
      <c r="AF70" s="9">
        <f t="shared" si="49"/>
        <v>1.8</v>
      </c>
      <c r="AH70" s="9" t="s">
        <v>12</v>
      </c>
      <c r="AI70" s="28">
        <f t="shared" si="50"/>
        <v>240.864</v>
      </c>
      <c r="AJ70" s="28">
        <f t="shared" si="51"/>
        <v>201.80520000000001</v>
      </c>
      <c r="AK70" s="28">
        <f t="shared" si="52"/>
        <v>209.61</v>
      </c>
      <c r="AL70" s="10">
        <f t="shared" si="53"/>
        <v>652.27920000000006</v>
      </c>
      <c r="AM70" s="25">
        <f t="shared" si="54"/>
        <v>217.42640000000003</v>
      </c>
      <c r="AO70">
        <v>0.8</v>
      </c>
      <c r="AP70" s="9">
        <v>2.66</v>
      </c>
      <c r="AQ70" s="9">
        <v>2.2799999999999998</v>
      </c>
      <c r="AR70" s="9">
        <v>2.4300000000000002</v>
      </c>
      <c r="AS70" s="9">
        <v>0.15</v>
      </c>
      <c r="AT70" s="9">
        <v>0.43</v>
      </c>
      <c r="AU70" s="9">
        <v>0.55000000000000004</v>
      </c>
      <c r="AV70" s="9">
        <v>0.56999999999999995</v>
      </c>
      <c r="AX70" s="9">
        <v>2.23</v>
      </c>
      <c r="AY70" s="9">
        <v>1.89</v>
      </c>
      <c r="AZ70" s="9">
        <v>1.95</v>
      </c>
    </row>
    <row r="71" spans="1:52">
      <c r="A71" s="9" t="s">
        <v>13</v>
      </c>
      <c r="B71" s="9">
        <v>56.3</v>
      </c>
      <c r="C71" s="9">
        <v>56.4</v>
      </c>
      <c r="D71" s="9">
        <v>56.8</v>
      </c>
      <c r="E71" s="10">
        <f t="shared" si="32"/>
        <v>169.5</v>
      </c>
      <c r="F71" s="11">
        <f t="shared" si="33"/>
        <v>56.5</v>
      </c>
      <c r="H71" s="9">
        <f t="shared" si="34"/>
        <v>1.07</v>
      </c>
      <c r="I71" s="9">
        <f t="shared" si="35"/>
        <v>1.3099999999999998</v>
      </c>
      <c r="J71" s="9">
        <f t="shared" si="36"/>
        <v>1.47</v>
      </c>
      <c r="L71" s="9" t="s">
        <v>13</v>
      </c>
      <c r="M71" s="28">
        <f t="shared" si="37"/>
        <v>60.241</v>
      </c>
      <c r="N71" s="28">
        <f t="shared" si="38"/>
        <v>73.883999999999986</v>
      </c>
      <c r="O71" s="28">
        <f t="shared" si="39"/>
        <v>83.495999999999995</v>
      </c>
      <c r="P71" s="10">
        <f t="shared" si="40"/>
        <v>217.62099999999998</v>
      </c>
      <c r="Q71" s="26">
        <f t="shared" si="41"/>
        <v>72.540333333333322</v>
      </c>
      <c r="S71" s="9">
        <v>0.46</v>
      </c>
      <c r="T71" s="9">
        <v>0.27</v>
      </c>
      <c r="U71" s="9">
        <v>0.35</v>
      </c>
      <c r="W71" s="9" t="s">
        <v>13</v>
      </c>
      <c r="X71" s="28">
        <f t="shared" si="42"/>
        <v>25.898</v>
      </c>
      <c r="Y71" s="28">
        <f t="shared" si="43"/>
        <v>15.228</v>
      </c>
      <c r="Z71" s="28">
        <f t="shared" si="44"/>
        <v>19.88</v>
      </c>
      <c r="AA71" s="10">
        <f t="shared" si="45"/>
        <v>61.006</v>
      </c>
      <c r="AB71" s="25">
        <f t="shared" si="46"/>
        <v>20.335333333333335</v>
      </c>
      <c r="AD71" s="9">
        <f t="shared" si="47"/>
        <v>1.6400000000000001</v>
      </c>
      <c r="AE71" s="9">
        <f t="shared" si="48"/>
        <v>1.4000000000000001</v>
      </c>
      <c r="AF71" s="9">
        <f t="shared" si="49"/>
        <v>1.54</v>
      </c>
      <c r="AH71" s="9" t="s">
        <v>13</v>
      </c>
      <c r="AI71" s="28">
        <f t="shared" si="50"/>
        <v>92.332000000000008</v>
      </c>
      <c r="AJ71" s="28">
        <f t="shared" si="51"/>
        <v>78.960000000000008</v>
      </c>
      <c r="AK71" s="28">
        <f t="shared" si="52"/>
        <v>87.471999999999994</v>
      </c>
      <c r="AL71" s="10">
        <f t="shared" si="53"/>
        <v>258.76400000000001</v>
      </c>
      <c r="AM71" s="25">
        <f t="shared" si="54"/>
        <v>86.254666666666665</v>
      </c>
      <c r="AO71">
        <v>0.8</v>
      </c>
      <c r="AP71" s="9">
        <v>1.87</v>
      </c>
      <c r="AQ71" s="9">
        <v>2.11</v>
      </c>
      <c r="AR71" s="9">
        <v>2.27</v>
      </c>
      <c r="AS71" s="9">
        <v>0.15</v>
      </c>
      <c r="AT71" s="9">
        <v>0.46</v>
      </c>
      <c r="AU71" s="9">
        <v>0.27</v>
      </c>
      <c r="AV71" s="9">
        <v>0.35</v>
      </c>
      <c r="AX71" s="9">
        <v>1.79</v>
      </c>
      <c r="AY71" s="9">
        <v>1.55</v>
      </c>
      <c r="AZ71" s="9">
        <v>1.69</v>
      </c>
    </row>
    <row r="72" spans="1:52">
      <c r="A72" s="9" t="s">
        <v>14</v>
      </c>
      <c r="B72" s="9">
        <v>20.399999999999999</v>
      </c>
      <c r="C72" s="9">
        <v>19.3</v>
      </c>
      <c r="D72" s="9">
        <v>17.899999999999999</v>
      </c>
      <c r="E72" s="10">
        <f t="shared" si="32"/>
        <v>57.6</v>
      </c>
      <c r="F72" s="11">
        <f t="shared" si="33"/>
        <v>19.2</v>
      </c>
      <c r="H72" s="9">
        <f t="shared" si="34"/>
        <v>0.57000000000000006</v>
      </c>
      <c r="I72" s="9">
        <f t="shared" si="35"/>
        <v>0.44999999999999996</v>
      </c>
      <c r="J72" s="9">
        <v>0.57999999999999996</v>
      </c>
      <c r="L72" s="9" t="s">
        <v>14</v>
      </c>
      <c r="M72" s="28">
        <f t="shared" si="37"/>
        <v>11.628</v>
      </c>
      <c r="N72" s="28">
        <f t="shared" si="38"/>
        <v>8.6849999999999987</v>
      </c>
      <c r="O72" s="28">
        <f t="shared" si="39"/>
        <v>10.381999999999998</v>
      </c>
      <c r="P72" s="10">
        <f t="shared" si="40"/>
        <v>30.694999999999997</v>
      </c>
      <c r="Q72" s="26">
        <f t="shared" si="41"/>
        <v>10.231666666666666</v>
      </c>
      <c r="S72" s="9">
        <v>0.31</v>
      </c>
      <c r="T72" s="9">
        <v>0.2</v>
      </c>
      <c r="U72" s="9">
        <v>0.22</v>
      </c>
      <c r="W72" s="9" t="s">
        <v>14</v>
      </c>
      <c r="X72" s="28">
        <f t="shared" si="42"/>
        <v>6.3239999999999998</v>
      </c>
      <c r="Y72" s="28">
        <f t="shared" si="43"/>
        <v>3.8600000000000003</v>
      </c>
      <c r="Z72" s="28">
        <f t="shared" si="44"/>
        <v>3.9379999999999997</v>
      </c>
      <c r="AA72" s="10">
        <f t="shared" si="45"/>
        <v>14.122</v>
      </c>
      <c r="AB72" s="25">
        <f t="shared" si="46"/>
        <v>4.7073333333333336</v>
      </c>
      <c r="AD72" s="9">
        <f t="shared" si="47"/>
        <v>1.27</v>
      </c>
      <c r="AE72" s="9">
        <f>AY72-AS72</f>
        <v>1.4300000000000002</v>
      </c>
      <c r="AF72" s="9">
        <f t="shared" si="49"/>
        <v>1.4100000000000001</v>
      </c>
      <c r="AH72" s="9" t="s">
        <v>14</v>
      </c>
      <c r="AI72" s="28">
        <f t="shared" si="50"/>
        <v>25.907999999999998</v>
      </c>
      <c r="AJ72" s="28">
        <f t="shared" si="51"/>
        <v>27.599000000000004</v>
      </c>
      <c r="AK72" s="28">
        <f t="shared" si="52"/>
        <v>25.239000000000001</v>
      </c>
      <c r="AL72" s="10">
        <f t="shared" si="53"/>
        <v>78.746000000000009</v>
      </c>
      <c r="AM72" s="25">
        <f t="shared" si="54"/>
        <v>26.248666666666669</v>
      </c>
      <c r="AO72">
        <v>0.8</v>
      </c>
      <c r="AP72" s="9">
        <v>1.37</v>
      </c>
      <c r="AQ72" s="9">
        <v>1.25</v>
      </c>
      <c r="AR72" s="9">
        <v>1.01</v>
      </c>
      <c r="AS72" s="9">
        <v>0.15</v>
      </c>
      <c r="AT72" s="9">
        <v>0.31</v>
      </c>
      <c r="AU72" s="9">
        <v>0.2</v>
      </c>
      <c r="AV72" s="9">
        <v>0.22</v>
      </c>
      <c r="AX72" s="9">
        <v>1.42</v>
      </c>
      <c r="AY72" s="9">
        <v>1.58</v>
      </c>
      <c r="AZ72" s="9">
        <v>1.56</v>
      </c>
    </row>
    <row r="73" spans="1:52">
      <c r="A73" s="9" t="s">
        <v>3</v>
      </c>
      <c r="B73" s="10">
        <f>SUM(B63:B72)</f>
        <v>991.27</v>
      </c>
      <c r="C73" s="10">
        <f>SUM(C63:C72)</f>
        <v>991.25999999999988</v>
      </c>
      <c r="D73" s="10">
        <f>SUM(D63:D72)</f>
        <v>990.53000000000009</v>
      </c>
      <c r="E73" s="10">
        <f t="shared" si="32"/>
        <v>2973.06</v>
      </c>
      <c r="F73" s="12">
        <f>E73/30</f>
        <v>99.102000000000004</v>
      </c>
      <c r="L73" s="9" t="s">
        <v>3</v>
      </c>
      <c r="M73" s="10">
        <f>SUM(M63:M72)</f>
        <v>1316.9620999999997</v>
      </c>
      <c r="N73" s="10">
        <f>SUM(N63:N72)</f>
        <v>1300.9938999999999</v>
      </c>
      <c r="O73" s="10">
        <f>SUM(O63:O72)</f>
        <v>1481.3530000000001</v>
      </c>
      <c r="P73" s="10">
        <f t="shared" si="40"/>
        <v>4099.3089999999993</v>
      </c>
      <c r="Q73" s="12">
        <f>P73/30</f>
        <v>136.6436333333333</v>
      </c>
      <c r="W73" s="9" t="s">
        <v>3</v>
      </c>
      <c r="X73" s="10">
        <f>SUM(X63:X72)</f>
        <v>364.0265</v>
      </c>
      <c r="Y73" s="10">
        <f>SUM(Y63:Y72)</f>
        <v>469.60419999999993</v>
      </c>
      <c r="Z73" s="10">
        <f>SUM(Z63:Z72)</f>
        <v>414.42610000000002</v>
      </c>
      <c r="AA73" s="10">
        <f t="shared" si="45"/>
        <v>1248.0567999999998</v>
      </c>
      <c r="AB73" s="12">
        <f>AA73/30</f>
        <v>41.601893333333329</v>
      </c>
      <c r="AH73" s="9" t="s">
        <v>3</v>
      </c>
      <c r="AI73" s="10">
        <f>SUM(AI63:AI72)</f>
        <v>1888.4150999999999</v>
      </c>
      <c r="AJ73" s="10">
        <f>SUM(AJ63:AJ72)</f>
        <v>1978.3775000000001</v>
      </c>
      <c r="AK73" s="10">
        <f>SUM(AK63:AK72)</f>
        <v>1900.5624</v>
      </c>
      <c r="AL73" s="10">
        <f t="shared" si="53"/>
        <v>5767.3549999999996</v>
      </c>
      <c r="AM73" s="14">
        <f>AL73/30</f>
        <v>192.24516666666665</v>
      </c>
    </row>
    <row r="74" spans="1:52">
      <c r="A74" s="9"/>
      <c r="B74" s="9" t="s">
        <v>15</v>
      </c>
      <c r="C74" s="9">
        <f>E73*E73/30</f>
        <v>294636.19211999996</v>
      </c>
      <c r="D74" s="9" t="s">
        <v>16</v>
      </c>
      <c r="E74" s="10">
        <f>SUMSQ(B63:D72)-C74</f>
        <v>38807.187080000003</v>
      </c>
      <c r="F74" s="11"/>
      <c r="L74" s="9"/>
      <c r="M74" s="9" t="s">
        <v>15</v>
      </c>
      <c r="N74" s="9">
        <f>P73*P73/30</f>
        <v>560144.47591603315</v>
      </c>
      <c r="O74" s="9" t="s">
        <v>16</v>
      </c>
      <c r="P74" s="10">
        <f>SUMSQ(M63:O72)-N74</f>
        <v>124768.85826978658</v>
      </c>
      <c r="Q74" s="11"/>
      <c r="W74" s="9"/>
      <c r="X74" s="9" t="s">
        <v>15</v>
      </c>
      <c r="Y74" s="9">
        <f>AA73*AA73/30</f>
        <v>51921.525867541321</v>
      </c>
      <c r="Z74" s="9" t="s">
        <v>16</v>
      </c>
      <c r="AA74" s="10">
        <f>SUMSQ(X63:Z72)-Y74</f>
        <v>12554.27083157868</v>
      </c>
      <c r="AB74" s="11"/>
      <c r="AH74" s="9"/>
      <c r="AI74" s="9" t="s">
        <v>15</v>
      </c>
      <c r="AJ74" s="9">
        <f>AL73*AL73/30</f>
        <v>1108746.1232008331</v>
      </c>
      <c r="AK74" s="9" t="s">
        <v>16</v>
      </c>
      <c r="AL74" s="10">
        <f>SUMSQ(AI63:AK72)-AJ74</f>
        <v>197808.20716688689</v>
      </c>
      <c r="AM74" s="11"/>
    </row>
    <row r="75" spans="1:52">
      <c r="A75" s="9"/>
      <c r="B75" s="9"/>
      <c r="C75" s="9" t="s">
        <v>17</v>
      </c>
      <c r="D75" s="9"/>
      <c r="E75" s="9"/>
      <c r="F75" s="9"/>
      <c r="L75" s="9"/>
      <c r="M75" s="9"/>
      <c r="N75" s="9" t="s">
        <v>17</v>
      </c>
      <c r="O75" s="9"/>
      <c r="P75" s="9"/>
      <c r="Q75" s="9"/>
      <c r="W75" s="9"/>
      <c r="X75" s="9"/>
      <c r="Y75" s="9" t="s">
        <v>17</v>
      </c>
      <c r="Z75" s="9"/>
      <c r="AA75" s="9"/>
      <c r="AB75" s="9"/>
      <c r="AH75" s="9"/>
      <c r="AI75" s="9"/>
      <c r="AJ75" s="9" t="s">
        <v>17</v>
      </c>
      <c r="AK75" s="9"/>
      <c r="AL75" s="9"/>
      <c r="AM75" s="9"/>
    </row>
    <row r="76" spans="1:52">
      <c r="A76" s="9" t="s">
        <v>18</v>
      </c>
      <c r="B76" s="9" t="s">
        <v>19</v>
      </c>
      <c r="C76" s="9" t="s">
        <v>20</v>
      </c>
      <c r="D76" s="9" t="s">
        <v>21</v>
      </c>
      <c r="E76" s="9" t="s">
        <v>22</v>
      </c>
      <c r="F76" s="9"/>
      <c r="L76" s="9" t="s">
        <v>18</v>
      </c>
      <c r="M76" s="9" t="s">
        <v>19</v>
      </c>
      <c r="N76" s="9" t="s">
        <v>20</v>
      </c>
      <c r="O76" s="9" t="s">
        <v>21</v>
      </c>
      <c r="P76" s="9" t="s">
        <v>22</v>
      </c>
      <c r="Q76" s="9"/>
      <c r="W76" s="9" t="s">
        <v>18</v>
      </c>
      <c r="X76" s="9" t="s">
        <v>19</v>
      </c>
      <c r="Y76" s="9" t="s">
        <v>20</v>
      </c>
      <c r="Z76" s="9" t="s">
        <v>21</v>
      </c>
      <c r="AA76" s="9" t="s">
        <v>22</v>
      </c>
      <c r="AB76" s="9"/>
      <c r="AH76" s="9" t="s">
        <v>18</v>
      </c>
      <c r="AI76" s="9" t="s">
        <v>19</v>
      </c>
      <c r="AJ76" s="9" t="s">
        <v>20</v>
      </c>
      <c r="AK76" s="9" t="s">
        <v>21</v>
      </c>
      <c r="AL76" s="9" t="s">
        <v>22</v>
      </c>
      <c r="AM76" s="9"/>
    </row>
    <row r="77" spans="1:52">
      <c r="A77" s="9" t="s">
        <v>23</v>
      </c>
      <c r="B77" s="9">
        <v>2</v>
      </c>
      <c r="C77" s="9">
        <f>SUMSQ(B73:D73)/10-C74</f>
        <v>3.6019999999552965E-2</v>
      </c>
      <c r="D77" s="9">
        <f>C77/B77</f>
        <v>1.8009999999776483E-2</v>
      </c>
      <c r="E77" s="9">
        <f>D77/D79</f>
        <v>8.2588440301140945E-2</v>
      </c>
      <c r="F77" s="13" t="str">
        <f>IF(E77&gt;3.55,"s","ns")</f>
        <v>ns</v>
      </c>
      <c r="L77" s="9" t="s">
        <v>23</v>
      </c>
      <c r="M77" s="9">
        <v>2</v>
      </c>
      <c r="N77" s="9">
        <f>SUMSQ(M73:O73)/10-N74</f>
        <v>1993.6252122287406</v>
      </c>
      <c r="O77" s="9">
        <f>N77/M77</f>
        <v>996.81260611437028</v>
      </c>
      <c r="P77" s="9">
        <f>O77/O79</f>
        <v>3.3346290995959649</v>
      </c>
      <c r="Q77" s="13" t="str">
        <f>IF(P77&gt;3.55,"s","ns")</f>
        <v>ns</v>
      </c>
      <c r="W77" s="9" t="s">
        <v>23</v>
      </c>
      <c r="X77" s="9">
        <v>2</v>
      </c>
      <c r="Y77" s="9">
        <f>SUMSQ(X73:Z73)/10-Y74</f>
        <v>557.7131045686765</v>
      </c>
      <c r="Z77" s="9">
        <f>Y77/X77</f>
        <v>278.85655228433825</v>
      </c>
      <c r="AA77" s="9">
        <f>Z77/Z79</f>
        <v>3.9671563331852902</v>
      </c>
      <c r="AB77" s="13" t="str">
        <f>IF(AA77&gt;3.55,"s","ns")</f>
        <v>s</v>
      </c>
      <c r="AH77" s="9" t="s">
        <v>23</v>
      </c>
      <c r="AI77" s="9">
        <v>2</v>
      </c>
      <c r="AJ77" s="9">
        <f>SUMSQ(AI73:AK73)/10-AJ74</f>
        <v>476.53266996890306</v>
      </c>
      <c r="AK77" s="9">
        <f>AJ77/AI77</f>
        <v>238.26633498445153</v>
      </c>
      <c r="AL77" s="9">
        <f>AK77/AK79</f>
        <v>0.96672520085899949</v>
      </c>
      <c r="AM77" s="13" t="str">
        <f>IF(AL77&gt;3.55,"s","ns")</f>
        <v>ns</v>
      </c>
    </row>
    <row r="78" spans="1:52">
      <c r="A78" s="9" t="s">
        <v>24</v>
      </c>
      <c r="B78" s="9">
        <v>9</v>
      </c>
      <c r="C78" s="9">
        <f>SUMSQ(E63:E72)/3-C74</f>
        <v>38803.225813333353</v>
      </c>
      <c r="D78" s="9">
        <f>C78/B78</f>
        <v>4311.4695348148171</v>
      </c>
      <c r="E78" s="9">
        <f>D78/D79</f>
        <v>19771.101848454226</v>
      </c>
      <c r="F78" s="13" t="str">
        <f>IF(E78&gt;2.47,"s","ns")</f>
        <v>s</v>
      </c>
      <c r="L78" s="9" t="s">
        <v>24</v>
      </c>
      <c r="M78" s="9">
        <v>9</v>
      </c>
      <c r="N78" s="9">
        <f>SUMSQ(P63:P72)/3-N74</f>
        <v>117394.53662201343</v>
      </c>
      <c r="O78" s="9">
        <f>N78/M78</f>
        <v>13043.837402445937</v>
      </c>
      <c r="P78" s="9">
        <f>O78/O79</f>
        <v>43.635443117182916</v>
      </c>
      <c r="Q78" s="13" t="str">
        <f>IF(P78&gt;2.47,"s","ns")</f>
        <v>s</v>
      </c>
      <c r="W78" s="9" t="s">
        <v>24</v>
      </c>
      <c r="X78" s="9">
        <v>9</v>
      </c>
      <c r="Y78" s="9">
        <f>SUMSQ(AA63:AA72)/3-Y74</f>
        <v>10731.314434445347</v>
      </c>
      <c r="Z78" s="9">
        <f>Y78/X78</f>
        <v>1192.3682704939274</v>
      </c>
      <c r="AA78" s="9">
        <f>Z78/Z79</f>
        <v>16.963242559765554</v>
      </c>
      <c r="AB78" s="13" t="str">
        <f>IF(AA78&gt;2.47,"s","ns")</f>
        <v>s</v>
      </c>
      <c r="AH78" s="9" t="s">
        <v>24</v>
      </c>
      <c r="AI78" s="9">
        <v>9</v>
      </c>
      <c r="AJ78" s="9">
        <f>SUMSQ(AL63:AL72)/3-AJ74</f>
        <v>192895.25965440716</v>
      </c>
      <c r="AK78" s="9">
        <f>AJ78/AI78</f>
        <v>21432.806628267463</v>
      </c>
      <c r="AL78" s="9">
        <f>AK78/AK79</f>
        <v>86.959973988923167</v>
      </c>
      <c r="AM78" s="13" t="str">
        <f>IF(AL78&gt;2.47,"s","ns")</f>
        <v>s</v>
      </c>
    </row>
    <row r="79" spans="1:52">
      <c r="A79" s="9" t="s">
        <v>25</v>
      </c>
      <c r="B79" s="9">
        <v>18</v>
      </c>
      <c r="C79" s="9">
        <f>E74-C77-C78</f>
        <v>3.9252466666512191</v>
      </c>
      <c r="D79" s="10">
        <f>C79/B79</f>
        <v>0.21806925925840107</v>
      </c>
      <c r="E79" s="9"/>
      <c r="F79" s="9"/>
      <c r="L79" s="9" t="s">
        <v>25</v>
      </c>
      <c r="M79" s="9">
        <v>18</v>
      </c>
      <c r="N79" s="9">
        <f>P74-N77-N78</f>
        <v>5380.696435544407</v>
      </c>
      <c r="O79" s="10">
        <f>N79/M79</f>
        <v>298.92757975246707</v>
      </c>
      <c r="P79" s="9"/>
      <c r="Q79" s="9"/>
      <c r="W79" s="9" t="s">
        <v>25</v>
      </c>
      <c r="X79" s="9">
        <v>18</v>
      </c>
      <c r="Y79" s="9">
        <f>AA74-Y77-Y78</f>
        <v>1265.2432925646572</v>
      </c>
      <c r="Z79" s="10">
        <f>Y79/X79</f>
        <v>70.291294031369844</v>
      </c>
      <c r="AA79" s="9"/>
      <c r="AB79" s="9"/>
      <c r="AH79" s="9" t="s">
        <v>25</v>
      </c>
      <c r="AI79" s="9">
        <v>18</v>
      </c>
      <c r="AJ79" s="9">
        <f>AL74-AJ77-AJ78</f>
        <v>4436.4148425108287</v>
      </c>
      <c r="AK79" s="10">
        <f>AJ79/AI79</f>
        <v>246.4674912506016</v>
      </c>
      <c r="AL79" s="9"/>
      <c r="AM79" s="9"/>
    </row>
    <row r="80" spans="1:52">
      <c r="A80" s="9"/>
      <c r="B80" s="9"/>
      <c r="C80" s="9"/>
      <c r="D80" s="9"/>
      <c r="E80" s="9"/>
      <c r="F80" s="9"/>
      <c r="L80" s="9"/>
      <c r="M80" s="9"/>
      <c r="N80" s="9"/>
      <c r="O80" s="9"/>
      <c r="P80" s="9"/>
      <c r="Q80" s="9"/>
      <c r="W80" s="9"/>
      <c r="X80" s="9"/>
      <c r="Y80" s="9"/>
      <c r="Z80" s="9"/>
      <c r="AA80" s="9"/>
      <c r="AB80" s="9"/>
      <c r="AH80" s="9"/>
      <c r="AI80" s="9"/>
      <c r="AJ80" s="9"/>
      <c r="AK80" s="9"/>
      <c r="AL80" s="9"/>
      <c r="AM80" s="9"/>
    </row>
    <row r="81" spans="1:39">
      <c r="A81" s="9"/>
      <c r="B81" s="9" t="s">
        <v>26</v>
      </c>
      <c r="C81" s="11">
        <f>(D79/3)^0.5</f>
        <v>0.26961037273468114</v>
      </c>
      <c r="D81" s="9"/>
      <c r="E81" s="9"/>
      <c r="F81" s="9"/>
      <c r="L81" s="9"/>
      <c r="M81" s="9" t="s">
        <v>26</v>
      </c>
      <c r="N81" s="25">
        <f>(O79/3)^0.5</f>
        <v>9.9821103271881189</v>
      </c>
      <c r="O81" s="9"/>
      <c r="P81" s="9"/>
      <c r="Q81" s="9"/>
      <c r="W81" s="9"/>
      <c r="X81" s="9" t="s">
        <v>26</v>
      </c>
      <c r="Y81" s="11">
        <f>(Z79/3)^0.5</f>
        <v>4.840499080031929</v>
      </c>
      <c r="Z81" s="9"/>
      <c r="AA81" s="9"/>
      <c r="AB81" s="9"/>
      <c r="AH81" s="9"/>
      <c r="AI81" s="9" t="s">
        <v>26</v>
      </c>
      <c r="AJ81" s="11">
        <f>(AK79/3)^0.5</f>
        <v>9.0639853495505616</v>
      </c>
      <c r="AK81" s="9"/>
      <c r="AL81" s="9"/>
      <c r="AM81" s="9"/>
    </row>
    <row r="82" spans="1:39">
      <c r="A82" s="9"/>
      <c r="B82" s="9" t="s">
        <v>27</v>
      </c>
      <c r="C82" s="11">
        <f>C81*1.414*2.101</f>
        <v>0.80096226986540897</v>
      </c>
      <c r="D82" s="9"/>
      <c r="E82" s="9"/>
      <c r="F82" s="9"/>
      <c r="L82" s="9"/>
      <c r="M82" s="9" t="s">
        <v>27</v>
      </c>
      <c r="N82" s="25">
        <f>N81*1.414*2.101</f>
        <v>29.65499310955504</v>
      </c>
      <c r="O82" s="9"/>
      <c r="P82" s="9"/>
      <c r="Q82" s="9"/>
      <c r="W82" s="9"/>
      <c r="X82" s="9" t="s">
        <v>27</v>
      </c>
      <c r="Y82" s="11">
        <f>Y81*1.414*2.101</f>
        <v>14.380222433945974</v>
      </c>
      <c r="Z82" s="9"/>
      <c r="AA82" s="9"/>
      <c r="AB82" s="9"/>
      <c r="AH82" s="9"/>
      <c r="AI82" s="9" t="s">
        <v>27</v>
      </c>
      <c r="AJ82" s="11">
        <f>AJ81*1.414*2.101</f>
        <v>26.927414572239702</v>
      </c>
      <c r="AK82" s="9"/>
      <c r="AL82" s="9"/>
      <c r="AM82" s="9"/>
    </row>
    <row r="83" spans="1:39">
      <c r="A83" s="9"/>
      <c r="B83" s="9" t="s">
        <v>28</v>
      </c>
      <c r="C83" s="11">
        <f>C81*1.414*2.878</f>
        <v>1.097177254960803</v>
      </c>
      <c r="D83" s="9"/>
      <c r="E83" s="9"/>
      <c r="F83" s="9"/>
      <c r="L83" s="9"/>
      <c r="M83" s="9" t="s">
        <v>28</v>
      </c>
      <c r="N83" s="11">
        <f>N81*1.414*2.878</f>
        <v>40.622118119609432</v>
      </c>
      <c r="O83" s="9"/>
      <c r="P83" s="9"/>
      <c r="Q83" s="9"/>
      <c r="W83" s="9"/>
      <c r="X83" s="9" t="s">
        <v>28</v>
      </c>
      <c r="Y83" s="11">
        <f>Y81*1.414*2.878</f>
        <v>19.698372282197294</v>
      </c>
      <c r="Z83" s="9"/>
      <c r="AA83" s="9"/>
      <c r="AB83" s="9"/>
      <c r="AH83" s="9"/>
      <c r="AI83" s="9" t="s">
        <v>28</v>
      </c>
      <c r="AJ83" s="11">
        <f>AJ81*1.414*2.878</f>
        <v>36.885815868113212</v>
      </c>
      <c r="AK83" s="9"/>
      <c r="AL83" s="9"/>
      <c r="AM83" s="9"/>
    </row>
    <row r="84" spans="1:39">
      <c r="A84" s="9"/>
      <c r="B84" s="9" t="s">
        <v>29</v>
      </c>
      <c r="C84" s="14">
        <f>D79^0.5/F73*100</f>
        <v>0.47121033261089634</v>
      </c>
      <c r="D84" s="9"/>
      <c r="E84" s="9"/>
      <c r="F84" s="9"/>
      <c r="L84" s="9"/>
      <c r="M84" s="9" t="s">
        <v>29</v>
      </c>
      <c r="N84" s="14">
        <f>O79^0.5/Q73*100</f>
        <v>12.653002435372265</v>
      </c>
      <c r="O84" s="9"/>
      <c r="P84" s="9"/>
      <c r="Q84" s="9"/>
      <c r="W84" s="9"/>
      <c r="X84" s="9" t="s">
        <v>29</v>
      </c>
      <c r="Y84" s="14">
        <f>Z79^0.5/AB73*100</f>
        <v>20.152905718567563</v>
      </c>
      <c r="Z84" s="9"/>
      <c r="AA84" s="9"/>
      <c r="AB84" s="9"/>
      <c r="AH84" s="9"/>
      <c r="AI84" s="9" t="s">
        <v>29</v>
      </c>
      <c r="AJ84" s="14">
        <f>AK79^0.5/AM73*100</f>
        <v>8.1662823657369064</v>
      </c>
      <c r="AK84" s="9"/>
      <c r="AL84" s="9"/>
      <c r="AM84" s="9"/>
    </row>
    <row r="87" spans="1:39">
      <c r="I87" t="s">
        <v>92</v>
      </c>
      <c r="Q87" t="s">
        <v>93</v>
      </c>
      <c r="X87" s="9" t="s">
        <v>94</v>
      </c>
    </row>
    <row r="89" spans="1:39">
      <c r="G89" s="9" t="s">
        <v>46</v>
      </c>
      <c r="H89" s="9" t="s">
        <v>0</v>
      </c>
      <c r="I89" s="9" t="s">
        <v>1</v>
      </c>
      <c r="J89" s="9" t="s">
        <v>2</v>
      </c>
      <c r="K89" s="9" t="s">
        <v>3</v>
      </c>
      <c r="L89" s="9" t="s">
        <v>4</v>
      </c>
      <c r="O89" s="9" t="s">
        <v>46</v>
      </c>
      <c r="P89" s="9" t="s">
        <v>0</v>
      </c>
      <c r="Q89" s="9" t="s">
        <v>1</v>
      </c>
      <c r="R89" s="9" t="s">
        <v>2</v>
      </c>
      <c r="S89" s="9" t="s">
        <v>3</v>
      </c>
      <c r="T89" s="9" t="s">
        <v>4</v>
      </c>
      <c r="W89" s="9" t="s">
        <v>46</v>
      </c>
      <c r="X89" s="9" t="s">
        <v>0</v>
      </c>
      <c r="Y89" s="9" t="s">
        <v>1</v>
      </c>
      <c r="Z89" s="9" t="s">
        <v>2</v>
      </c>
      <c r="AA89" s="9" t="s">
        <v>3</v>
      </c>
      <c r="AB89" s="9" t="s">
        <v>4</v>
      </c>
    </row>
    <row r="90" spans="1:39">
      <c r="G90" s="9" t="s">
        <v>5</v>
      </c>
      <c r="H90" s="9">
        <v>5.45</v>
      </c>
      <c r="I90" s="9">
        <v>5.58</v>
      </c>
      <c r="J90" s="9">
        <v>5.56</v>
      </c>
      <c r="K90" s="10">
        <f>SUM(H90:J90)</f>
        <v>16.59</v>
      </c>
      <c r="L90" s="11">
        <f>K90/3</f>
        <v>5.53</v>
      </c>
      <c r="O90" s="9" t="s">
        <v>5</v>
      </c>
      <c r="P90" s="9">
        <v>4.7</v>
      </c>
      <c r="Q90" s="9">
        <v>4.88</v>
      </c>
      <c r="R90" s="9">
        <v>4.82</v>
      </c>
      <c r="S90" s="10">
        <f>SUM(P90:R90)</f>
        <v>14.4</v>
      </c>
      <c r="T90" s="11">
        <f>S90/3</f>
        <v>4.8</v>
      </c>
      <c r="W90" s="9" t="s">
        <v>5</v>
      </c>
      <c r="X90" s="9">
        <v>9.1</v>
      </c>
      <c r="Y90" s="9">
        <v>9.2100000000000009</v>
      </c>
      <c r="Z90" s="9">
        <v>9.23</v>
      </c>
      <c r="AA90" s="10">
        <f>SUM(X90:Z90)</f>
        <v>27.540000000000003</v>
      </c>
      <c r="AB90" s="11">
        <f>AA90/3</f>
        <v>9.1800000000000015</v>
      </c>
    </row>
    <row r="91" spans="1:39">
      <c r="G91" s="9" t="s">
        <v>6</v>
      </c>
      <c r="H91" s="9">
        <v>6.92</v>
      </c>
      <c r="I91" s="9">
        <v>6.75</v>
      </c>
      <c r="J91" s="9">
        <v>6.79</v>
      </c>
      <c r="K91" s="10">
        <f t="shared" ref="K91:K100" si="55">SUM(H91:J91)</f>
        <v>20.46</v>
      </c>
      <c r="L91" s="11">
        <f t="shared" ref="L91:L99" si="56">K91/3</f>
        <v>6.82</v>
      </c>
      <c r="O91" s="9" t="s">
        <v>6</v>
      </c>
      <c r="P91" s="9">
        <v>4.21</v>
      </c>
      <c r="Q91" s="9">
        <v>4.29</v>
      </c>
      <c r="R91" s="9">
        <v>4.25</v>
      </c>
      <c r="S91" s="10">
        <f t="shared" ref="S91:S100" si="57">SUM(P91:R91)</f>
        <v>12.75</v>
      </c>
      <c r="T91" s="11">
        <f t="shared" ref="T91:T99" si="58">S91/3</f>
        <v>4.25</v>
      </c>
      <c r="W91" s="9" t="s">
        <v>6</v>
      </c>
      <c r="X91" s="9">
        <v>9.4499999999999993</v>
      </c>
      <c r="Y91" s="9">
        <v>9.31</v>
      </c>
      <c r="Z91" s="9">
        <v>9.2899999999999991</v>
      </c>
      <c r="AA91" s="10">
        <f t="shared" ref="AA91:AA100" si="59">SUM(X91:Z91)</f>
        <v>28.049999999999997</v>
      </c>
      <c r="AB91" s="11">
        <f t="shared" ref="AB91:AB99" si="60">AA91/3</f>
        <v>9.35</v>
      </c>
    </row>
    <row r="92" spans="1:39">
      <c r="G92" s="9" t="s">
        <v>7</v>
      </c>
      <c r="H92" s="9">
        <v>6.75</v>
      </c>
      <c r="I92" s="9">
        <v>6.81</v>
      </c>
      <c r="J92" s="9">
        <v>6.78</v>
      </c>
      <c r="K92" s="10">
        <f t="shared" si="55"/>
        <v>20.34</v>
      </c>
      <c r="L92" s="11">
        <f t="shared" si="56"/>
        <v>6.78</v>
      </c>
      <c r="O92" s="9" t="s">
        <v>7</v>
      </c>
      <c r="P92" s="9">
        <v>4.41</v>
      </c>
      <c r="Q92" s="9">
        <v>4.3</v>
      </c>
      <c r="R92" s="9">
        <v>4.34</v>
      </c>
      <c r="S92" s="10">
        <f t="shared" si="57"/>
        <v>13.05</v>
      </c>
      <c r="T92" s="11">
        <f t="shared" si="58"/>
        <v>4.3500000000000005</v>
      </c>
      <c r="W92" s="9" t="s">
        <v>7</v>
      </c>
      <c r="X92" s="9">
        <v>9.3800000000000008</v>
      </c>
      <c r="Y92" s="9">
        <v>9.4600000000000009</v>
      </c>
      <c r="Z92" s="9">
        <v>9.42</v>
      </c>
      <c r="AA92" s="10">
        <f t="shared" si="59"/>
        <v>28.260000000000005</v>
      </c>
      <c r="AB92" s="11">
        <f t="shared" si="60"/>
        <v>9.4200000000000017</v>
      </c>
    </row>
    <row r="93" spans="1:39">
      <c r="G93" s="9" t="s">
        <v>8</v>
      </c>
      <c r="H93" s="9">
        <v>6.95</v>
      </c>
      <c r="I93" s="9">
        <v>6.8</v>
      </c>
      <c r="J93" s="9">
        <v>6.89</v>
      </c>
      <c r="K93" s="10">
        <f t="shared" si="55"/>
        <v>20.64</v>
      </c>
      <c r="L93" s="11">
        <f t="shared" si="56"/>
        <v>6.88</v>
      </c>
      <c r="O93" s="9" t="s">
        <v>8</v>
      </c>
      <c r="P93" s="9">
        <v>4.46</v>
      </c>
      <c r="Q93" s="9">
        <v>4.42</v>
      </c>
      <c r="R93" s="9">
        <v>4.38</v>
      </c>
      <c r="S93" s="10">
        <f t="shared" si="57"/>
        <v>13.259999999999998</v>
      </c>
      <c r="T93" s="11">
        <f t="shared" si="58"/>
        <v>4.419999999999999</v>
      </c>
      <c r="W93" s="9" t="s">
        <v>8</v>
      </c>
      <c r="X93" s="9">
        <v>9.3000000000000007</v>
      </c>
      <c r="Y93" s="9">
        <v>9.41</v>
      </c>
      <c r="Z93" s="9">
        <v>9.43</v>
      </c>
      <c r="AA93" s="10">
        <f t="shared" si="59"/>
        <v>28.14</v>
      </c>
      <c r="AB93" s="11">
        <f t="shared" si="60"/>
        <v>9.3800000000000008</v>
      </c>
    </row>
    <row r="94" spans="1:39">
      <c r="G94" s="9" t="s">
        <v>9</v>
      </c>
      <c r="H94" s="9">
        <v>7.77</v>
      </c>
      <c r="I94" s="9">
        <v>7.89</v>
      </c>
      <c r="J94" s="9">
        <v>7.8</v>
      </c>
      <c r="K94" s="10">
        <f t="shared" si="55"/>
        <v>23.46</v>
      </c>
      <c r="L94" s="11">
        <f t="shared" si="56"/>
        <v>7.82</v>
      </c>
      <c r="O94" s="9" t="s">
        <v>9</v>
      </c>
      <c r="P94" s="9">
        <v>4.53</v>
      </c>
      <c r="Q94" s="9">
        <v>4.4000000000000004</v>
      </c>
      <c r="R94" s="9">
        <v>4.42</v>
      </c>
      <c r="S94" s="10">
        <f t="shared" si="57"/>
        <v>13.35</v>
      </c>
      <c r="T94" s="11">
        <f t="shared" si="58"/>
        <v>4.45</v>
      </c>
      <c r="W94" s="9" t="s">
        <v>9</v>
      </c>
      <c r="X94" s="9">
        <v>9.75</v>
      </c>
      <c r="Y94" s="9">
        <v>9.6</v>
      </c>
      <c r="Z94" s="9">
        <v>9.6</v>
      </c>
      <c r="AA94" s="10">
        <f t="shared" si="59"/>
        <v>28.950000000000003</v>
      </c>
      <c r="AB94" s="11">
        <f t="shared" si="60"/>
        <v>9.65</v>
      </c>
    </row>
    <row r="95" spans="1:39">
      <c r="G95" s="9" t="s">
        <v>10</v>
      </c>
      <c r="H95" s="9">
        <v>7.92</v>
      </c>
      <c r="I95" s="9">
        <v>8.01</v>
      </c>
      <c r="J95" s="9">
        <v>7.92</v>
      </c>
      <c r="K95" s="10">
        <f t="shared" si="55"/>
        <v>23.85</v>
      </c>
      <c r="L95" s="11">
        <f t="shared" si="56"/>
        <v>7.95</v>
      </c>
      <c r="O95" s="9" t="s">
        <v>10</v>
      </c>
      <c r="P95" s="9">
        <v>4.3099999999999996</v>
      </c>
      <c r="Q95" s="9">
        <v>4.3899999999999997</v>
      </c>
      <c r="R95" s="9">
        <v>4.4400000000000004</v>
      </c>
      <c r="S95" s="10">
        <f t="shared" si="57"/>
        <v>13.14</v>
      </c>
      <c r="T95" s="11">
        <f t="shared" si="58"/>
        <v>4.38</v>
      </c>
      <c r="W95" s="9" t="s">
        <v>10</v>
      </c>
      <c r="X95" s="9">
        <v>9.49</v>
      </c>
      <c r="Y95" s="9">
        <v>9.59</v>
      </c>
      <c r="Z95" s="9">
        <v>9.57</v>
      </c>
      <c r="AA95" s="10">
        <f t="shared" si="59"/>
        <v>28.65</v>
      </c>
      <c r="AB95" s="11">
        <f t="shared" si="60"/>
        <v>9.5499999999999989</v>
      </c>
    </row>
    <row r="96" spans="1:39">
      <c r="G96" s="9" t="s">
        <v>11</v>
      </c>
      <c r="H96" s="9">
        <v>8.3800000000000008</v>
      </c>
      <c r="I96" s="9">
        <v>8.4499999999999993</v>
      </c>
      <c r="J96" s="9">
        <v>8.52</v>
      </c>
      <c r="K96" s="10">
        <f t="shared" si="55"/>
        <v>25.349999999999998</v>
      </c>
      <c r="L96" s="11">
        <f t="shared" si="56"/>
        <v>8.4499999999999993</v>
      </c>
      <c r="O96" s="9" t="s">
        <v>11</v>
      </c>
      <c r="P96" s="9">
        <v>4.8099999999999996</v>
      </c>
      <c r="Q96" s="9">
        <v>4.78</v>
      </c>
      <c r="R96" s="9">
        <v>4.88</v>
      </c>
      <c r="S96" s="10">
        <f t="shared" si="57"/>
        <v>14.469999999999999</v>
      </c>
      <c r="T96" s="11">
        <f t="shared" si="58"/>
        <v>4.8233333333333333</v>
      </c>
      <c r="W96" s="9" t="s">
        <v>11</v>
      </c>
      <c r="X96" s="9">
        <v>9.98</v>
      </c>
      <c r="Y96" s="9">
        <v>10.25</v>
      </c>
      <c r="Z96" s="9">
        <v>10.130000000000001</v>
      </c>
      <c r="AA96" s="10">
        <f t="shared" si="59"/>
        <v>30.36</v>
      </c>
      <c r="AB96" s="11">
        <f t="shared" si="60"/>
        <v>10.119999999999999</v>
      </c>
    </row>
    <row r="97" spans="7:28">
      <c r="G97" s="9" t="s">
        <v>12</v>
      </c>
      <c r="H97" s="9">
        <v>8.02</v>
      </c>
      <c r="I97" s="9">
        <v>8.18</v>
      </c>
      <c r="J97" s="9">
        <v>8.1</v>
      </c>
      <c r="K97" s="10">
        <f t="shared" si="55"/>
        <v>24.299999999999997</v>
      </c>
      <c r="L97" s="11">
        <f t="shared" si="56"/>
        <v>8.1</v>
      </c>
      <c r="O97" s="9" t="s">
        <v>12</v>
      </c>
      <c r="P97" s="9">
        <v>4.4800000000000004</v>
      </c>
      <c r="Q97" s="9">
        <v>4.41</v>
      </c>
      <c r="R97" s="9">
        <v>4.43</v>
      </c>
      <c r="S97" s="10">
        <f t="shared" si="57"/>
        <v>13.32</v>
      </c>
      <c r="T97" s="11">
        <f t="shared" si="58"/>
        <v>4.4400000000000004</v>
      </c>
      <c r="W97" s="9" t="s">
        <v>12</v>
      </c>
      <c r="X97" s="9">
        <v>9.82</v>
      </c>
      <c r="Y97" s="9">
        <v>9.7100000000000009</v>
      </c>
      <c r="Z97" s="9">
        <v>9.7200000000000006</v>
      </c>
      <c r="AA97" s="10">
        <f t="shared" si="59"/>
        <v>29.25</v>
      </c>
      <c r="AB97" s="11">
        <f t="shared" si="60"/>
        <v>9.75</v>
      </c>
    </row>
    <row r="98" spans="7:28">
      <c r="G98" s="9" t="s">
        <v>13</v>
      </c>
      <c r="H98" s="9">
        <v>6.19</v>
      </c>
      <c r="I98" s="9">
        <v>6.28</v>
      </c>
      <c r="J98" s="9">
        <v>6.29</v>
      </c>
      <c r="K98" s="10">
        <f t="shared" si="55"/>
        <v>18.760000000000002</v>
      </c>
      <c r="L98" s="11">
        <f t="shared" si="56"/>
        <v>6.2533333333333339</v>
      </c>
      <c r="O98" s="9" t="s">
        <v>13</v>
      </c>
      <c r="P98" s="9">
        <v>4.3</v>
      </c>
      <c r="Q98" s="9">
        <v>4.3899999999999997</v>
      </c>
      <c r="R98" s="9">
        <v>4.3600000000000003</v>
      </c>
      <c r="S98" s="10">
        <f t="shared" si="57"/>
        <v>13.05</v>
      </c>
      <c r="T98" s="11">
        <f t="shared" si="58"/>
        <v>4.3500000000000005</v>
      </c>
      <c r="W98" s="9" t="s">
        <v>13</v>
      </c>
      <c r="X98" s="9">
        <v>9.19</v>
      </c>
      <c r="Y98" s="9">
        <v>9.1199999999999992</v>
      </c>
      <c r="Z98" s="9">
        <v>9.17</v>
      </c>
      <c r="AA98" s="10">
        <f t="shared" si="59"/>
        <v>27.479999999999997</v>
      </c>
      <c r="AB98" s="11">
        <f t="shared" si="60"/>
        <v>9.1599999999999984</v>
      </c>
    </row>
    <row r="99" spans="7:28">
      <c r="G99" s="9" t="s">
        <v>14</v>
      </c>
      <c r="H99" s="9">
        <v>5.38</v>
      </c>
      <c r="I99" s="9">
        <v>5.49</v>
      </c>
      <c r="J99" s="9">
        <v>5.48</v>
      </c>
      <c r="K99" s="10">
        <f t="shared" si="55"/>
        <v>16.350000000000001</v>
      </c>
      <c r="L99" s="11">
        <f t="shared" si="56"/>
        <v>5.45</v>
      </c>
      <c r="O99" s="9" t="s">
        <v>14</v>
      </c>
      <c r="P99" s="9">
        <v>4.59</v>
      </c>
      <c r="Q99" s="9">
        <v>4.5</v>
      </c>
      <c r="R99" s="9">
        <v>4.5599999999999996</v>
      </c>
      <c r="S99" s="10">
        <f t="shared" si="57"/>
        <v>13.649999999999999</v>
      </c>
      <c r="T99" s="11">
        <f t="shared" si="58"/>
        <v>4.55</v>
      </c>
      <c r="W99" s="9" t="s">
        <v>14</v>
      </c>
      <c r="X99" s="9">
        <v>7.89</v>
      </c>
      <c r="Y99" s="9">
        <v>7.8</v>
      </c>
      <c r="Z99" s="9">
        <v>7.86</v>
      </c>
      <c r="AA99" s="10">
        <f t="shared" si="59"/>
        <v>23.55</v>
      </c>
      <c r="AB99" s="11">
        <f t="shared" si="60"/>
        <v>7.8500000000000005</v>
      </c>
    </row>
    <row r="100" spans="7:28">
      <c r="G100" s="9" t="s">
        <v>3</v>
      </c>
      <c r="H100" s="10">
        <f>SUM(H90:H99)</f>
        <v>69.73</v>
      </c>
      <c r="I100" s="10">
        <f>SUM(I90:I99)</f>
        <v>70.239999999999981</v>
      </c>
      <c r="J100" s="10">
        <f>SUM(J90:J99)</f>
        <v>70.13000000000001</v>
      </c>
      <c r="K100" s="10">
        <f t="shared" si="55"/>
        <v>210.09999999999997</v>
      </c>
      <c r="L100" s="12">
        <f>K100/30</f>
        <v>7.0033333333333321</v>
      </c>
      <c r="O100" s="9" t="s">
        <v>3</v>
      </c>
      <c r="P100" s="10">
        <f>SUM(P90:P99)</f>
        <v>44.8</v>
      </c>
      <c r="Q100" s="10">
        <f>SUM(Q90:Q99)</f>
        <v>44.760000000000005</v>
      </c>
      <c r="R100" s="10">
        <f>SUM(R90:R99)</f>
        <v>44.88</v>
      </c>
      <c r="S100" s="10">
        <f t="shared" si="57"/>
        <v>134.44</v>
      </c>
      <c r="T100" s="12">
        <f>S100/30</f>
        <v>4.4813333333333336</v>
      </c>
      <c r="W100" s="9" t="s">
        <v>3</v>
      </c>
      <c r="X100" s="10">
        <f>SUM(X90:X99)</f>
        <v>93.350000000000009</v>
      </c>
      <c r="Y100" s="10">
        <f>SUM(Y90:Y99)</f>
        <v>93.46</v>
      </c>
      <c r="Z100" s="10">
        <f>SUM(Z90:Z99)</f>
        <v>93.42</v>
      </c>
      <c r="AA100" s="10">
        <f t="shared" si="59"/>
        <v>280.23</v>
      </c>
      <c r="AB100" s="12">
        <f>AA100/30</f>
        <v>9.3410000000000011</v>
      </c>
    </row>
    <row r="101" spans="7:28">
      <c r="G101" s="9"/>
      <c r="H101" s="9" t="s">
        <v>15</v>
      </c>
      <c r="I101" s="9">
        <f>K100*K100/30</f>
        <v>1471.4003333333328</v>
      </c>
      <c r="J101" s="9" t="s">
        <v>16</v>
      </c>
      <c r="K101" s="10">
        <f>SUMSQ(H90:J99)-I101</f>
        <v>30.398266666667496</v>
      </c>
      <c r="L101" s="11"/>
      <c r="O101" s="9"/>
      <c r="P101" s="9" t="s">
        <v>15</v>
      </c>
      <c r="Q101" s="9">
        <f>S100*S100/30</f>
        <v>602.47045333333335</v>
      </c>
      <c r="R101" s="9" t="s">
        <v>16</v>
      </c>
      <c r="S101" s="10">
        <f>SUMSQ(P90:R99)-Q101</f>
        <v>1.0479466666666895</v>
      </c>
      <c r="T101" s="11"/>
      <c r="W101" s="9"/>
      <c r="X101" s="9" t="s">
        <v>15</v>
      </c>
      <c r="Y101" s="9">
        <f>AA100*AA100/30</f>
        <v>2617.6284300000002</v>
      </c>
      <c r="Z101" s="9" t="s">
        <v>16</v>
      </c>
      <c r="AA101" s="10">
        <f>SUMSQ(X90:Z99)-Y101</f>
        <v>9.7180699999998978</v>
      </c>
      <c r="AB101" s="11"/>
    </row>
    <row r="102" spans="7:28">
      <c r="G102" s="9"/>
      <c r="H102" s="9"/>
      <c r="I102" s="9" t="s">
        <v>17</v>
      </c>
      <c r="J102" s="9"/>
      <c r="K102" s="9"/>
      <c r="L102" s="9"/>
      <c r="O102" s="9"/>
      <c r="P102" s="9"/>
      <c r="Q102" s="9" t="s">
        <v>17</v>
      </c>
      <c r="R102" s="9"/>
      <c r="S102" s="9"/>
      <c r="T102" s="9"/>
      <c r="W102" s="9"/>
      <c r="X102" s="9"/>
      <c r="Y102" s="9" t="s">
        <v>17</v>
      </c>
      <c r="Z102" s="9"/>
      <c r="AA102" s="9"/>
      <c r="AB102" s="9"/>
    </row>
    <row r="103" spans="7:28">
      <c r="G103" s="9" t="s">
        <v>18</v>
      </c>
      <c r="H103" s="9" t="s">
        <v>19</v>
      </c>
      <c r="I103" s="9" t="s">
        <v>20</v>
      </c>
      <c r="J103" s="9" t="s">
        <v>21</v>
      </c>
      <c r="K103" s="9" t="s">
        <v>22</v>
      </c>
      <c r="L103" s="9"/>
      <c r="O103" s="9" t="s">
        <v>18</v>
      </c>
      <c r="P103" s="9" t="s">
        <v>19</v>
      </c>
      <c r="Q103" s="9" t="s">
        <v>20</v>
      </c>
      <c r="R103" s="9" t="s">
        <v>21</v>
      </c>
      <c r="S103" s="9" t="s">
        <v>22</v>
      </c>
      <c r="T103" s="9"/>
      <c r="W103" s="9" t="s">
        <v>18</v>
      </c>
      <c r="X103" s="9" t="s">
        <v>19</v>
      </c>
      <c r="Y103" s="9" t="s">
        <v>20</v>
      </c>
      <c r="Z103" s="9" t="s">
        <v>21</v>
      </c>
      <c r="AA103" s="9" t="s">
        <v>22</v>
      </c>
      <c r="AB103" s="9"/>
    </row>
    <row r="104" spans="7:28">
      <c r="G104" s="9" t="s">
        <v>23</v>
      </c>
      <c r="H104" s="9">
        <v>2</v>
      </c>
      <c r="I104" s="9">
        <f>SUMSQ(H100:J100)/10-I101</f>
        <v>1.4406666667127865E-2</v>
      </c>
      <c r="J104" s="9">
        <f>I104/H104</f>
        <v>7.2033333335639327E-3</v>
      </c>
      <c r="K104" s="9">
        <f>J104/J106</f>
        <v>1.7602497964284483</v>
      </c>
      <c r="L104" s="13" t="str">
        <f>IF(K104&gt;3.55,"s","ns")</f>
        <v>ns</v>
      </c>
      <c r="O104" s="9" t="s">
        <v>23</v>
      </c>
      <c r="P104" s="9">
        <v>2</v>
      </c>
      <c r="Q104" s="9">
        <f>SUMSQ(P100:R100)/10-Q101</f>
        <v>7.466666667141908E-4</v>
      </c>
      <c r="R104" s="9">
        <f>Q104/P104</f>
        <v>3.733333333570954E-4</v>
      </c>
      <c r="S104" s="9">
        <f>R104/R106</f>
        <v>0.10612760581835427</v>
      </c>
      <c r="T104" s="13" t="str">
        <f>IF(S104&gt;3.55,"s","ns")</f>
        <v>ns</v>
      </c>
      <c r="W104" s="9" t="s">
        <v>23</v>
      </c>
      <c r="X104" s="9">
        <v>2</v>
      </c>
      <c r="Y104" s="9">
        <f>SUMSQ(X100:Z100)/10-Y101</f>
        <v>6.2000000025363988E-4</v>
      </c>
      <c r="Z104" s="9">
        <f>Y104/X104</f>
        <v>3.1000000012681994E-4</v>
      </c>
      <c r="AA104" s="9">
        <f>Z104/Z106</f>
        <v>5.1296194174310653E-2</v>
      </c>
      <c r="AB104" s="13" t="str">
        <f>IF(AA104&gt;3.55,"s","ns")</f>
        <v>ns</v>
      </c>
    </row>
    <row r="105" spans="7:28">
      <c r="G105" s="9" t="s">
        <v>24</v>
      </c>
      <c r="H105" s="9">
        <v>9</v>
      </c>
      <c r="I105" s="9">
        <f>SUMSQ(K90:K99)/3-I101</f>
        <v>30.310200000000805</v>
      </c>
      <c r="J105" s="9">
        <f>I105/H105</f>
        <v>3.3678000000000896</v>
      </c>
      <c r="K105" s="9">
        <f>J105/J106</f>
        <v>822.9758349220881</v>
      </c>
      <c r="L105" s="13" t="str">
        <f>IF(K105&gt;2.47,"s","ns")</f>
        <v>s</v>
      </c>
      <c r="O105" s="9" t="s">
        <v>24</v>
      </c>
      <c r="P105" s="9">
        <v>9</v>
      </c>
      <c r="Q105" s="9">
        <f>SUMSQ(S90:S99)/3-Q101</f>
        <v>0.98387999999988551</v>
      </c>
      <c r="R105" s="9">
        <f>Q105/P105</f>
        <v>0.10931999999998727</v>
      </c>
      <c r="S105" s="9">
        <f>R105/R106</f>
        <v>31.076437144614371</v>
      </c>
      <c r="T105" s="13" t="str">
        <f>IF(S105&gt;2.47,"s","ns")</f>
        <v>s</v>
      </c>
      <c r="W105" s="9" t="s">
        <v>24</v>
      </c>
      <c r="X105" s="9">
        <v>9</v>
      </c>
      <c r="Y105" s="9">
        <f>SUMSQ(AA90:AA99)/3-Y101</f>
        <v>9.6086699999996199</v>
      </c>
      <c r="Z105" s="9">
        <f>Y105/X105</f>
        <v>1.0676299999999577</v>
      </c>
      <c r="AA105" s="9">
        <f>Z105/Z106</f>
        <v>176.66243794810578</v>
      </c>
      <c r="AB105" s="13" t="str">
        <f>IF(AA105&gt;2.47,"s","ns")</f>
        <v>s</v>
      </c>
    </row>
    <row r="106" spans="7:28">
      <c r="G106" s="9" t="s">
        <v>25</v>
      </c>
      <c r="H106" s="9">
        <v>18</v>
      </c>
      <c r="I106" s="9">
        <f>K101-I104-I105</f>
        <v>7.3659999999563297E-2</v>
      </c>
      <c r="J106" s="10">
        <f>I106/H106</f>
        <v>4.0922222221979609E-3</v>
      </c>
      <c r="K106" s="9"/>
      <c r="L106" s="9"/>
      <c r="O106" s="9" t="s">
        <v>25</v>
      </c>
      <c r="P106" s="9">
        <v>18</v>
      </c>
      <c r="Q106" s="9">
        <f>S101-Q104-Q105</f>
        <v>6.3320000000089749E-2</v>
      </c>
      <c r="R106" s="10">
        <f>Q106/P106</f>
        <v>3.5177777777827637E-3</v>
      </c>
      <c r="S106" s="9"/>
      <c r="T106" s="9"/>
      <c r="W106" s="9" t="s">
        <v>25</v>
      </c>
      <c r="X106" s="9">
        <v>18</v>
      </c>
      <c r="Y106" s="9">
        <f>AA101-Y104-Y105</f>
        <v>0.1087800000000243</v>
      </c>
      <c r="Z106" s="10">
        <f>Y106/X106</f>
        <v>6.0433333333346833E-3</v>
      </c>
      <c r="AA106" s="9"/>
      <c r="AB106" s="9"/>
    </row>
    <row r="107" spans="7:28">
      <c r="G107" s="9"/>
      <c r="H107" s="9"/>
      <c r="I107" s="9"/>
      <c r="J107" s="9"/>
      <c r="K107" s="9"/>
      <c r="L107" s="9"/>
      <c r="O107" s="9"/>
      <c r="P107" s="9"/>
      <c r="Q107" s="9"/>
      <c r="R107" s="9"/>
      <c r="S107" s="9"/>
      <c r="T107" s="9"/>
      <c r="W107" s="9"/>
      <c r="X107" s="9"/>
      <c r="Y107" s="9"/>
      <c r="Z107" s="9"/>
      <c r="AA107" s="9"/>
      <c r="AB107" s="9"/>
    </row>
    <row r="108" spans="7:28">
      <c r="G108" s="9"/>
      <c r="H108" s="9" t="s">
        <v>26</v>
      </c>
      <c r="I108" s="11">
        <f>(J106/3)^0.5</f>
        <v>3.6933373445516546E-2</v>
      </c>
      <c r="J108" s="9"/>
      <c r="K108" s="9"/>
      <c r="L108" s="9"/>
      <c r="O108" s="9"/>
      <c r="P108" s="9" t="s">
        <v>26</v>
      </c>
      <c r="Q108" s="11">
        <f>(R106/3)^0.5</f>
        <v>3.4243139350740824E-2</v>
      </c>
      <c r="R108" s="9"/>
      <c r="S108" s="9"/>
      <c r="T108" s="9"/>
      <c r="W108" s="9"/>
      <c r="X108" s="9" t="s">
        <v>26</v>
      </c>
      <c r="Y108" s="11">
        <f>(Z106/3)^0.5</f>
        <v>4.4882562810571486E-2</v>
      </c>
      <c r="Z108" s="9"/>
      <c r="AA108" s="9"/>
      <c r="AB108" s="9"/>
    </row>
    <row r="109" spans="7:28">
      <c r="G109" s="9"/>
      <c r="H109" s="9" t="s">
        <v>27</v>
      </c>
      <c r="I109" s="11">
        <f>I108*1.414*2.101</f>
        <v>0.10972218289916878</v>
      </c>
      <c r="J109" s="9"/>
      <c r="K109" s="9"/>
      <c r="L109" s="9"/>
      <c r="O109" s="9"/>
      <c r="P109" s="9" t="s">
        <v>27</v>
      </c>
      <c r="Q109" s="11">
        <f>Q108*1.414*2.101</f>
        <v>0.10172999778713174</v>
      </c>
      <c r="R109" s="9"/>
      <c r="S109" s="9"/>
      <c r="T109" s="9"/>
      <c r="W109" s="9"/>
      <c r="X109" s="9" t="s">
        <v>27</v>
      </c>
      <c r="Y109" s="11">
        <f>Y108*1.414*2.101</f>
        <v>0.1333377459535251</v>
      </c>
      <c r="Z109" s="9"/>
      <c r="AA109" s="9"/>
      <c r="AB109" s="9"/>
    </row>
    <row r="110" spans="7:28">
      <c r="G110" s="9"/>
      <c r="H110" s="9" t="s">
        <v>28</v>
      </c>
      <c r="I110" s="11">
        <f>I108*1.414*2.878</f>
        <v>0.15030006776954202</v>
      </c>
      <c r="J110" s="9"/>
      <c r="K110" s="9"/>
      <c r="L110" s="9"/>
      <c r="O110" s="9"/>
      <c r="P110" s="9" t="s">
        <v>28</v>
      </c>
      <c r="Q110" s="11">
        <f>Q108*1.414*2.878</f>
        <v>0.13935218164272498</v>
      </c>
      <c r="R110" s="9"/>
      <c r="S110" s="9"/>
      <c r="T110" s="9"/>
      <c r="W110" s="9"/>
      <c r="X110" s="9" t="s">
        <v>28</v>
      </c>
      <c r="Y110" s="11">
        <f>Y108*1.414*2.878</f>
        <v>0.18264923029711819</v>
      </c>
      <c r="Z110" s="9"/>
      <c r="AA110" s="9"/>
      <c r="AB110" s="9"/>
    </row>
    <row r="111" spans="7:28">
      <c r="G111" s="9"/>
      <c r="H111" s="9" t="s">
        <v>29</v>
      </c>
      <c r="I111" s="14">
        <f>J106^0.5/L100*100</f>
        <v>0.91342902383460089</v>
      </c>
      <c r="J111" s="9"/>
      <c r="K111" s="9"/>
      <c r="L111" s="9"/>
      <c r="O111" s="9"/>
      <c r="P111" s="9" t="s">
        <v>29</v>
      </c>
      <c r="Q111" s="14">
        <f>R106^0.5/T100*100</f>
        <v>1.3235091602085147</v>
      </c>
      <c r="R111" s="9"/>
      <c r="S111" s="9"/>
      <c r="T111" s="9"/>
      <c r="W111" s="9"/>
      <c r="X111" s="9" t="s">
        <v>29</v>
      </c>
      <c r="Y111" s="14">
        <f>Z106^0.5/AB100*100</f>
        <v>0.83223294253089808</v>
      </c>
      <c r="Z111" s="9"/>
      <c r="AA111" s="9"/>
      <c r="AB111" s="9"/>
    </row>
    <row r="114" spans="9:23">
      <c r="L114" t="s">
        <v>99</v>
      </c>
      <c r="T114" t="s">
        <v>100</v>
      </c>
    </row>
    <row r="116" spans="9:23">
      <c r="I116" s="9" t="s">
        <v>46</v>
      </c>
      <c r="J116" s="9" t="s">
        <v>0</v>
      </c>
      <c r="K116" s="9" t="s">
        <v>1</v>
      </c>
      <c r="L116" s="9" t="s">
        <v>2</v>
      </c>
      <c r="M116" s="9" t="s">
        <v>3</v>
      </c>
      <c r="N116" s="9" t="s">
        <v>4</v>
      </c>
      <c r="R116" s="9" t="s">
        <v>46</v>
      </c>
      <c r="S116" s="9" t="s">
        <v>0</v>
      </c>
      <c r="T116" s="9" t="s">
        <v>1</v>
      </c>
      <c r="U116" s="9" t="s">
        <v>2</v>
      </c>
      <c r="V116" s="9" t="s">
        <v>3</v>
      </c>
      <c r="W116" s="9" t="s">
        <v>4</v>
      </c>
    </row>
    <row r="117" spans="9:23">
      <c r="I117" s="9" t="s">
        <v>5</v>
      </c>
      <c r="J117" s="9">
        <v>0.41</v>
      </c>
      <c r="K117" s="9">
        <v>0.43</v>
      </c>
      <c r="L117" s="9">
        <v>0.44</v>
      </c>
      <c r="M117" s="10">
        <f>SUM(J117:L117)</f>
        <v>1.28</v>
      </c>
      <c r="N117" s="25">
        <f>M117/3</f>
        <v>0.42666666666666669</v>
      </c>
      <c r="R117" s="9" t="s">
        <v>5</v>
      </c>
      <c r="S117" s="9">
        <v>5.22</v>
      </c>
      <c r="T117" s="9">
        <v>5.23</v>
      </c>
      <c r="U117" s="9">
        <v>5.28</v>
      </c>
      <c r="V117" s="10">
        <f>SUM(S117:U117)</f>
        <v>15.73</v>
      </c>
      <c r="W117" s="25">
        <f>V117/3</f>
        <v>5.2433333333333332</v>
      </c>
    </row>
    <row r="118" spans="9:23">
      <c r="I118" s="9" t="s">
        <v>6</v>
      </c>
      <c r="J118" s="9">
        <v>0.45</v>
      </c>
      <c r="K118" s="9">
        <v>0.46</v>
      </c>
      <c r="L118" s="9">
        <v>0.46</v>
      </c>
      <c r="M118" s="10">
        <f t="shared" ref="M118:M127" si="61">SUM(J118:L118)</f>
        <v>1.37</v>
      </c>
      <c r="N118" s="25">
        <f t="shared" ref="N118:N126" si="62">M118/3</f>
        <v>0.45666666666666672</v>
      </c>
      <c r="R118" s="9" t="s">
        <v>6</v>
      </c>
      <c r="S118" s="9">
        <v>5.24</v>
      </c>
      <c r="T118" s="9">
        <v>5.32</v>
      </c>
      <c r="U118" s="9">
        <v>5.24</v>
      </c>
      <c r="V118" s="10">
        <f t="shared" ref="V118:V127" si="63">SUM(S118:U118)</f>
        <v>15.8</v>
      </c>
      <c r="W118" s="25">
        <f t="shared" ref="W118:W126" si="64">V118/3</f>
        <v>5.2666666666666666</v>
      </c>
    </row>
    <row r="119" spans="9:23">
      <c r="I119" s="9" t="s">
        <v>7</v>
      </c>
      <c r="J119" s="9">
        <v>0.46</v>
      </c>
      <c r="K119" s="9">
        <v>0.49</v>
      </c>
      <c r="L119" s="9">
        <v>0.45</v>
      </c>
      <c r="M119" s="10">
        <f t="shared" si="61"/>
        <v>1.4</v>
      </c>
      <c r="N119" s="25">
        <f t="shared" si="62"/>
        <v>0.46666666666666662</v>
      </c>
      <c r="R119" s="9" t="s">
        <v>7</v>
      </c>
      <c r="S119" s="9">
        <v>5.29</v>
      </c>
      <c r="T119" s="9">
        <v>5.3</v>
      </c>
      <c r="U119" s="9">
        <v>5.29</v>
      </c>
      <c r="V119" s="10">
        <f t="shared" si="63"/>
        <v>15.879999999999999</v>
      </c>
      <c r="W119" s="25">
        <f t="shared" si="64"/>
        <v>5.293333333333333</v>
      </c>
    </row>
    <row r="120" spans="9:23">
      <c r="I120" s="9" t="s">
        <v>8</v>
      </c>
      <c r="J120" s="9">
        <v>0.48</v>
      </c>
      <c r="K120" s="9">
        <v>0.46</v>
      </c>
      <c r="L120" s="9">
        <v>0.47</v>
      </c>
      <c r="M120" s="10">
        <f t="shared" si="61"/>
        <v>1.41</v>
      </c>
      <c r="N120" s="25">
        <f t="shared" si="62"/>
        <v>0.47</v>
      </c>
      <c r="R120" s="9" t="s">
        <v>8</v>
      </c>
      <c r="S120" s="9">
        <v>5.32</v>
      </c>
      <c r="T120" s="9">
        <v>5.3</v>
      </c>
      <c r="U120" s="9">
        <v>5.24</v>
      </c>
      <c r="V120" s="10">
        <f t="shared" si="63"/>
        <v>15.860000000000001</v>
      </c>
      <c r="W120" s="25">
        <f t="shared" si="64"/>
        <v>5.2866666666666671</v>
      </c>
    </row>
    <row r="121" spans="9:23">
      <c r="I121" s="9" t="s">
        <v>9</v>
      </c>
      <c r="J121" s="9">
        <v>0.49</v>
      </c>
      <c r="K121" s="9">
        <v>0.5</v>
      </c>
      <c r="L121" s="9">
        <v>0.45</v>
      </c>
      <c r="M121" s="10">
        <f t="shared" si="61"/>
        <v>1.44</v>
      </c>
      <c r="N121" s="25">
        <f t="shared" si="62"/>
        <v>0.48</v>
      </c>
      <c r="R121" s="9" t="s">
        <v>9</v>
      </c>
      <c r="S121" s="9">
        <v>5.32</v>
      </c>
      <c r="T121" s="9">
        <v>5.31</v>
      </c>
      <c r="U121" s="9">
        <v>5.38</v>
      </c>
      <c r="V121" s="10">
        <f t="shared" si="63"/>
        <v>16.009999999999998</v>
      </c>
      <c r="W121" s="25">
        <f t="shared" si="64"/>
        <v>5.336666666666666</v>
      </c>
    </row>
    <row r="122" spans="9:23">
      <c r="I122" s="9" t="s">
        <v>10</v>
      </c>
      <c r="J122" s="9">
        <v>0.56999999999999995</v>
      </c>
      <c r="K122" s="9">
        <v>0.55000000000000004</v>
      </c>
      <c r="L122" s="9">
        <v>0.49</v>
      </c>
      <c r="M122" s="10">
        <f t="shared" si="61"/>
        <v>1.61</v>
      </c>
      <c r="N122" s="25">
        <f t="shared" si="62"/>
        <v>0.53666666666666674</v>
      </c>
      <c r="R122" s="9" t="s">
        <v>10</v>
      </c>
      <c r="S122" s="9">
        <v>5.3</v>
      </c>
      <c r="T122" s="9">
        <v>5.29</v>
      </c>
      <c r="U122" s="9">
        <v>5.36</v>
      </c>
      <c r="V122" s="10">
        <f t="shared" si="63"/>
        <v>15.95</v>
      </c>
      <c r="W122" s="25">
        <f t="shared" si="64"/>
        <v>5.3166666666666664</v>
      </c>
    </row>
    <row r="123" spans="9:23">
      <c r="I123" s="9" t="s">
        <v>11</v>
      </c>
      <c r="J123" s="9">
        <v>0.56000000000000005</v>
      </c>
      <c r="K123" s="9">
        <v>0.6</v>
      </c>
      <c r="L123" s="9">
        <v>0.59</v>
      </c>
      <c r="M123" s="10">
        <f t="shared" si="61"/>
        <v>1.75</v>
      </c>
      <c r="N123" s="25">
        <f t="shared" si="62"/>
        <v>0.58333333333333337</v>
      </c>
      <c r="R123" s="9" t="s">
        <v>11</v>
      </c>
      <c r="S123" s="9">
        <v>5.35</v>
      </c>
      <c r="T123" s="9">
        <v>5.22</v>
      </c>
      <c r="U123" s="9">
        <v>5.45</v>
      </c>
      <c r="V123" s="10">
        <f t="shared" si="63"/>
        <v>16.02</v>
      </c>
      <c r="W123" s="25">
        <f t="shared" si="64"/>
        <v>5.34</v>
      </c>
    </row>
    <row r="124" spans="9:23">
      <c r="I124" s="9" t="s">
        <v>12</v>
      </c>
      <c r="J124" s="9">
        <v>0.48</v>
      </c>
      <c r="K124" s="9">
        <v>0.51</v>
      </c>
      <c r="L124" s="9">
        <v>0.48</v>
      </c>
      <c r="M124" s="10">
        <f t="shared" si="61"/>
        <v>1.47</v>
      </c>
      <c r="N124" s="25">
        <f t="shared" si="62"/>
        <v>0.49</v>
      </c>
      <c r="R124" s="9" t="s">
        <v>12</v>
      </c>
      <c r="S124" s="9">
        <v>5.29</v>
      </c>
      <c r="T124" s="9">
        <v>5.28</v>
      </c>
      <c r="U124" s="9">
        <v>5.3</v>
      </c>
      <c r="V124" s="10">
        <f t="shared" si="63"/>
        <v>15.870000000000001</v>
      </c>
      <c r="W124" s="25">
        <f t="shared" si="64"/>
        <v>5.29</v>
      </c>
    </row>
    <row r="125" spans="9:23">
      <c r="I125" s="9" t="s">
        <v>13</v>
      </c>
      <c r="J125" s="9">
        <v>0.41</v>
      </c>
      <c r="K125" s="9">
        <v>0.47</v>
      </c>
      <c r="L125" s="9">
        <v>0.44</v>
      </c>
      <c r="M125" s="10">
        <f t="shared" si="61"/>
        <v>1.3199999999999998</v>
      </c>
      <c r="N125" s="25">
        <f t="shared" si="62"/>
        <v>0.43999999999999995</v>
      </c>
      <c r="R125" s="9" t="s">
        <v>13</v>
      </c>
      <c r="S125" s="9">
        <v>5.2</v>
      </c>
      <c r="T125" s="9">
        <v>5.22</v>
      </c>
      <c r="U125" s="9">
        <v>5.28</v>
      </c>
      <c r="V125" s="10">
        <f t="shared" si="63"/>
        <v>15.7</v>
      </c>
      <c r="W125" s="25">
        <f t="shared" si="64"/>
        <v>5.2333333333333334</v>
      </c>
    </row>
    <row r="126" spans="9:23">
      <c r="I126" s="9" t="s">
        <v>14</v>
      </c>
      <c r="J126" s="9">
        <v>0.37</v>
      </c>
      <c r="K126" s="9">
        <v>0.41</v>
      </c>
      <c r="L126" s="9">
        <v>0.39</v>
      </c>
      <c r="M126" s="10">
        <f t="shared" si="61"/>
        <v>1.17</v>
      </c>
      <c r="N126" s="25">
        <f t="shared" si="62"/>
        <v>0.38999999999999996</v>
      </c>
      <c r="R126" s="9" t="s">
        <v>14</v>
      </c>
      <c r="S126" s="9">
        <v>5.19</v>
      </c>
      <c r="T126" s="9">
        <v>5.28</v>
      </c>
      <c r="U126" s="9">
        <v>5.25</v>
      </c>
      <c r="V126" s="10">
        <f t="shared" si="63"/>
        <v>15.72</v>
      </c>
      <c r="W126" s="25">
        <f t="shared" si="64"/>
        <v>5.24</v>
      </c>
    </row>
    <row r="127" spans="9:23">
      <c r="I127" s="9" t="s">
        <v>3</v>
      </c>
      <c r="J127" s="10">
        <f>SUM(J117:J126)</f>
        <v>4.68</v>
      </c>
      <c r="K127" s="10">
        <f>SUM(K117:K126)</f>
        <v>4.88</v>
      </c>
      <c r="L127" s="10">
        <f>SUM(L117:L126)</f>
        <v>4.6599999999999993</v>
      </c>
      <c r="M127" s="10">
        <f t="shared" si="61"/>
        <v>14.219999999999999</v>
      </c>
      <c r="N127" s="12">
        <f>M127/30</f>
        <v>0.47399999999999998</v>
      </c>
      <c r="R127" s="9" t="s">
        <v>3</v>
      </c>
      <c r="S127" s="10">
        <f>SUM(S117:S126)</f>
        <v>52.72</v>
      </c>
      <c r="T127" s="10">
        <f>SUM(T117:T126)</f>
        <v>52.75</v>
      </c>
      <c r="U127" s="10">
        <f>SUM(U117:U126)</f>
        <v>53.069999999999993</v>
      </c>
      <c r="V127" s="10">
        <f t="shared" si="63"/>
        <v>158.54</v>
      </c>
      <c r="W127" s="12">
        <f>V127/30</f>
        <v>5.2846666666666664</v>
      </c>
    </row>
    <row r="128" spans="9:23">
      <c r="I128" s="9"/>
      <c r="J128" s="9" t="s">
        <v>15</v>
      </c>
      <c r="K128" s="9">
        <f>M127*M127/30</f>
        <v>6.7402799999999985</v>
      </c>
      <c r="L128" s="9" t="s">
        <v>16</v>
      </c>
      <c r="M128" s="10">
        <f>SUMSQ(J117:L126)-K128</f>
        <v>9.1520000000001822E-2</v>
      </c>
      <c r="N128" s="11"/>
      <c r="R128" s="9"/>
      <c r="S128" s="9" t="s">
        <v>15</v>
      </c>
      <c r="T128" s="9">
        <f>V127*V127/30</f>
        <v>837.83105333333322</v>
      </c>
      <c r="U128" s="9" t="s">
        <v>16</v>
      </c>
      <c r="V128" s="10">
        <f>SUMSQ(S117:U126)-T128</f>
        <v>9.0746666666746023E-2</v>
      </c>
      <c r="W128" s="11"/>
    </row>
    <row r="129" spans="9:23">
      <c r="I129" s="9"/>
      <c r="J129" s="9"/>
      <c r="K129" s="9" t="s">
        <v>17</v>
      </c>
      <c r="L129" s="9"/>
      <c r="M129" s="9"/>
      <c r="N129" s="9"/>
      <c r="R129" s="9"/>
      <c r="S129" s="9"/>
      <c r="T129" s="9" t="s">
        <v>17</v>
      </c>
      <c r="U129" s="9"/>
      <c r="V129" s="9"/>
      <c r="W129" s="9"/>
    </row>
    <row r="130" spans="9:23">
      <c r="I130" s="9" t="s">
        <v>18</v>
      </c>
      <c r="J130" s="9" t="s">
        <v>19</v>
      </c>
      <c r="K130" s="9" t="s">
        <v>20</v>
      </c>
      <c r="L130" s="9" t="s">
        <v>21</v>
      </c>
      <c r="M130" s="9" t="s">
        <v>22</v>
      </c>
      <c r="N130" s="9"/>
      <c r="R130" s="9" t="s">
        <v>18</v>
      </c>
      <c r="S130" s="9" t="s">
        <v>19</v>
      </c>
      <c r="T130" s="9" t="s">
        <v>20</v>
      </c>
      <c r="U130" s="9" t="s">
        <v>21</v>
      </c>
      <c r="V130" s="9" t="s">
        <v>22</v>
      </c>
      <c r="W130" s="9"/>
    </row>
    <row r="131" spans="9:23">
      <c r="I131" s="9" t="s">
        <v>23</v>
      </c>
      <c r="J131" s="9">
        <v>2</v>
      </c>
      <c r="K131" s="9">
        <f>SUMSQ(J127:L127)/10-K128</f>
        <v>2.9599999999998516E-3</v>
      </c>
      <c r="L131" s="9">
        <f>K131/J131</f>
        <v>1.4799999999999258E-3</v>
      </c>
      <c r="M131" s="9">
        <f>L131/L133</f>
        <v>3.5176056338022854</v>
      </c>
      <c r="N131" s="13" t="str">
        <f>IF(M131&gt;3.55,"s","ns")</f>
        <v>ns</v>
      </c>
      <c r="R131" s="9" t="s">
        <v>23</v>
      </c>
      <c r="S131" s="9">
        <v>2</v>
      </c>
      <c r="T131" s="9">
        <f>SUMSQ(S127:U127)/10-T128</f>
        <v>7.5266666667630489E-3</v>
      </c>
      <c r="U131" s="9">
        <f>T131/S131</f>
        <v>3.7633333333815244E-3</v>
      </c>
      <c r="V131" s="9">
        <f>U131/U133</f>
        <v>1.5923836389515584</v>
      </c>
      <c r="W131" s="13" t="str">
        <f>IF(V131&gt;3.55,"s","ns")</f>
        <v>ns</v>
      </c>
    </row>
    <row r="132" spans="9:23">
      <c r="I132" s="9" t="s">
        <v>24</v>
      </c>
      <c r="J132" s="9">
        <v>9</v>
      </c>
      <c r="K132" s="9">
        <f>SUMSQ(M117:M126)/3-K128</f>
        <v>8.0986666666667873E-2</v>
      </c>
      <c r="L132" s="9">
        <f>K132/J132</f>
        <v>8.9985185185186521E-3</v>
      </c>
      <c r="M132" s="9">
        <f>L132/L133</f>
        <v>21.387323943660128</v>
      </c>
      <c r="N132" s="13" t="str">
        <f>IF(M132&gt;2.47,"s","ns")</f>
        <v>s</v>
      </c>
      <c r="R132" s="9" t="s">
        <v>24</v>
      </c>
      <c r="S132" s="9">
        <v>9</v>
      </c>
      <c r="T132" s="9">
        <f>SUMSQ(V117:V126)/3-T128</f>
        <v>4.0680000000065775E-2</v>
      </c>
      <c r="U132" s="9">
        <f>T132/S132</f>
        <v>4.5200000000073081E-3</v>
      </c>
      <c r="V132" s="9">
        <f>U132/U133</f>
        <v>1.912552891403148</v>
      </c>
      <c r="W132" s="13" t="str">
        <f>IF(V132&gt;2.47,"s","ns")</f>
        <v>ns</v>
      </c>
    </row>
    <row r="133" spans="9:23">
      <c r="I133" s="9" t="s">
        <v>25</v>
      </c>
      <c r="J133" s="9">
        <v>18</v>
      </c>
      <c r="K133" s="9">
        <f>M128-K131-K132</f>
        <v>7.573333333334098E-3</v>
      </c>
      <c r="L133" s="10">
        <f>K133/J133</f>
        <v>4.2074074074078323E-4</v>
      </c>
      <c r="M133" s="9"/>
      <c r="N133" s="9"/>
      <c r="R133" s="9" t="s">
        <v>25</v>
      </c>
      <c r="S133" s="9">
        <v>18</v>
      </c>
      <c r="T133" s="9">
        <f>V128-T131-T132</f>
        <v>4.25399999999172E-2</v>
      </c>
      <c r="U133" s="10">
        <f>T133/S133</f>
        <v>2.3633333333287331E-3</v>
      </c>
      <c r="V133" s="9"/>
      <c r="W133" s="9"/>
    </row>
    <row r="134" spans="9:23">
      <c r="I134" s="9"/>
      <c r="J134" s="9"/>
      <c r="K134" s="9"/>
      <c r="L134" s="9"/>
      <c r="M134" s="9"/>
      <c r="N134" s="9"/>
      <c r="R134" s="9"/>
      <c r="S134" s="9"/>
      <c r="T134" s="9"/>
      <c r="U134" s="9"/>
      <c r="V134" s="9"/>
      <c r="W134" s="9"/>
    </row>
    <row r="135" spans="9:23">
      <c r="I135" s="9"/>
      <c r="J135" s="9" t="s">
        <v>26</v>
      </c>
      <c r="K135" s="11">
        <f>(L133/3)^0.5</f>
        <v>1.1842588972866578E-2</v>
      </c>
      <c r="L135" s="9"/>
      <c r="M135" s="9"/>
      <c r="N135" s="9"/>
      <c r="R135" s="9"/>
      <c r="S135" s="9" t="s">
        <v>26</v>
      </c>
      <c r="T135" s="11">
        <f>(U133/3)^0.5</f>
        <v>2.8067379246667194E-2</v>
      </c>
      <c r="U135" s="9"/>
      <c r="V135" s="9"/>
      <c r="W135" s="9"/>
    </row>
    <row r="136" spans="9:23">
      <c r="I136" s="9"/>
      <c r="J136" s="9" t="s">
        <v>27</v>
      </c>
      <c r="K136" s="11">
        <f>K135*1.414*2.101</f>
        <v>3.518212911683765E-2</v>
      </c>
      <c r="L136" s="9"/>
      <c r="M136" s="9"/>
      <c r="N136" s="9"/>
      <c r="R136" s="9"/>
      <c r="S136" s="9" t="s">
        <v>27</v>
      </c>
      <c r="T136" s="11">
        <f>T135*1.414*2.101</f>
        <v>8.3382963209308339E-2</v>
      </c>
      <c r="U136" s="9"/>
      <c r="V136" s="9"/>
      <c r="W136" s="9"/>
    </row>
    <row r="137" spans="9:23">
      <c r="I137" s="9"/>
      <c r="J137" s="9" t="s">
        <v>28</v>
      </c>
      <c r="K137" s="11">
        <f>K135*1.414*2.878</f>
        <v>4.8193321084368759E-2</v>
      </c>
      <c r="L137" s="9"/>
      <c r="M137" s="9"/>
      <c r="N137" s="9"/>
      <c r="R137" s="9"/>
      <c r="S137" s="9" t="s">
        <v>28</v>
      </c>
      <c r="T137" s="11">
        <f>T135*1.414*2.878</f>
        <v>0.11421997530527817</v>
      </c>
      <c r="U137" s="9"/>
      <c r="V137" s="9"/>
      <c r="W137" s="9"/>
    </row>
  </sheetData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3:P25"/>
  <sheetViews>
    <sheetView workbookViewId="0">
      <selection activeCell="I10" sqref="I10"/>
    </sheetView>
  </sheetViews>
  <sheetFormatPr defaultRowHeight="15"/>
  <sheetData>
    <row r="3" spans="2:16">
      <c r="K3" s="33" t="s">
        <v>46</v>
      </c>
      <c r="L3" s="33" t="s">
        <v>0</v>
      </c>
      <c r="M3" s="33" t="s">
        <v>1</v>
      </c>
      <c r="N3" s="33" t="s">
        <v>2</v>
      </c>
      <c r="O3" s="33" t="s">
        <v>3</v>
      </c>
      <c r="P3" s="33" t="s">
        <v>4</v>
      </c>
    </row>
    <row r="4" spans="2:16">
      <c r="B4">
        <v>15</v>
      </c>
      <c r="C4">
        <v>14.2</v>
      </c>
      <c r="D4">
        <v>15.5</v>
      </c>
      <c r="F4">
        <v>36.799999999999997</v>
      </c>
      <c r="G4">
        <v>38</v>
      </c>
      <c r="H4">
        <v>38.6</v>
      </c>
      <c r="K4" s="33" t="s">
        <v>5</v>
      </c>
      <c r="L4" s="33">
        <f>B4+F4</f>
        <v>51.8</v>
      </c>
      <c r="M4" s="33">
        <f>G4+C4</f>
        <v>52.2</v>
      </c>
      <c r="N4" s="33">
        <f>H4+D4</f>
        <v>54.1</v>
      </c>
      <c r="O4" s="36">
        <f>SUM(L4:N4)</f>
        <v>158.1</v>
      </c>
      <c r="P4" s="42">
        <f>O4/3</f>
        <v>52.699999999999996</v>
      </c>
    </row>
    <row r="5" spans="2:16">
      <c r="B5">
        <v>16</v>
      </c>
      <c r="C5">
        <v>15.5</v>
      </c>
      <c r="D5">
        <v>15.9</v>
      </c>
      <c r="F5">
        <v>38.4</v>
      </c>
      <c r="G5">
        <v>40.1</v>
      </c>
      <c r="H5">
        <v>39.799999999999997</v>
      </c>
      <c r="K5" s="33" t="s">
        <v>6</v>
      </c>
      <c r="L5" s="33">
        <f t="shared" ref="L5:L13" si="0">B5+F5</f>
        <v>54.4</v>
      </c>
      <c r="M5" s="33">
        <f t="shared" ref="M5:M13" si="1">G5+C5</f>
        <v>55.6</v>
      </c>
      <c r="N5" s="33">
        <f t="shared" ref="N5:N13" si="2">H5+D5</f>
        <v>55.699999999999996</v>
      </c>
      <c r="O5" s="36">
        <f t="shared" ref="O5:O14" si="3">SUM(L5:N5)</f>
        <v>165.7</v>
      </c>
      <c r="P5" s="42">
        <f t="shared" ref="P5:P13" si="4">O5/3</f>
        <v>55.233333333333327</v>
      </c>
    </row>
    <row r="6" spans="2:16">
      <c r="B6">
        <v>15</v>
      </c>
      <c r="C6">
        <v>15.9</v>
      </c>
      <c r="D6">
        <v>15.6</v>
      </c>
      <c r="F6">
        <v>39.9</v>
      </c>
      <c r="G6">
        <v>41</v>
      </c>
      <c r="H6">
        <v>40</v>
      </c>
      <c r="K6" s="33" t="s">
        <v>7</v>
      </c>
      <c r="L6" s="33">
        <f t="shared" si="0"/>
        <v>54.9</v>
      </c>
      <c r="M6" s="33">
        <f t="shared" si="1"/>
        <v>56.9</v>
      </c>
      <c r="N6" s="33">
        <f t="shared" si="2"/>
        <v>55.6</v>
      </c>
      <c r="O6" s="36">
        <f t="shared" si="3"/>
        <v>167.4</v>
      </c>
      <c r="P6" s="42">
        <f t="shared" si="4"/>
        <v>55.800000000000004</v>
      </c>
    </row>
    <row r="7" spans="2:16">
      <c r="B7">
        <v>17.8</v>
      </c>
      <c r="C7">
        <v>17</v>
      </c>
      <c r="D7">
        <v>16.5</v>
      </c>
      <c r="F7">
        <v>38.6</v>
      </c>
      <c r="G7">
        <v>40</v>
      </c>
      <c r="H7">
        <v>38.700000000000003</v>
      </c>
      <c r="K7" s="33" t="s">
        <v>8</v>
      </c>
      <c r="L7" s="33">
        <f t="shared" si="0"/>
        <v>56.400000000000006</v>
      </c>
      <c r="M7" s="33">
        <f t="shared" si="1"/>
        <v>57</v>
      </c>
      <c r="N7" s="33">
        <f t="shared" si="2"/>
        <v>55.2</v>
      </c>
      <c r="O7" s="36">
        <f t="shared" si="3"/>
        <v>168.60000000000002</v>
      </c>
      <c r="P7" s="42">
        <f t="shared" si="4"/>
        <v>56.20000000000001</v>
      </c>
    </row>
    <row r="8" spans="2:16">
      <c r="B8">
        <v>18.5</v>
      </c>
      <c r="C8">
        <v>18.399999999999999</v>
      </c>
      <c r="D8">
        <v>19.8</v>
      </c>
      <c r="F8">
        <v>43</v>
      </c>
      <c r="G8">
        <v>42.1</v>
      </c>
      <c r="H8">
        <v>42.7</v>
      </c>
      <c r="K8" s="33" t="s">
        <v>9</v>
      </c>
      <c r="L8" s="33">
        <f t="shared" si="0"/>
        <v>61.5</v>
      </c>
      <c r="M8" s="33">
        <f t="shared" si="1"/>
        <v>60.5</v>
      </c>
      <c r="N8" s="33">
        <f t="shared" si="2"/>
        <v>62.5</v>
      </c>
      <c r="O8" s="36">
        <f t="shared" si="3"/>
        <v>184.5</v>
      </c>
      <c r="P8" s="42">
        <f t="shared" si="4"/>
        <v>61.5</v>
      </c>
    </row>
    <row r="9" spans="2:16">
      <c r="B9">
        <v>18</v>
      </c>
      <c r="C9">
        <v>17.899999999999999</v>
      </c>
      <c r="D9">
        <v>17.8</v>
      </c>
      <c r="F9">
        <v>45</v>
      </c>
      <c r="G9">
        <v>43</v>
      </c>
      <c r="H9">
        <v>43.2</v>
      </c>
      <c r="K9" s="33" t="s">
        <v>10</v>
      </c>
      <c r="L9" s="33">
        <f t="shared" si="0"/>
        <v>63</v>
      </c>
      <c r="M9" s="33">
        <f t="shared" si="1"/>
        <v>60.9</v>
      </c>
      <c r="N9" s="33">
        <f t="shared" si="2"/>
        <v>61</v>
      </c>
      <c r="O9" s="36">
        <f t="shared" si="3"/>
        <v>184.9</v>
      </c>
      <c r="P9" s="42">
        <f t="shared" si="4"/>
        <v>61.633333333333333</v>
      </c>
    </row>
    <row r="10" spans="2:16">
      <c r="B10">
        <v>19</v>
      </c>
      <c r="C10">
        <v>19.3</v>
      </c>
      <c r="D10">
        <v>19</v>
      </c>
      <c r="F10">
        <v>44.2</v>
      </c>
      <c r="G10">
        <v>44.8</v>
      </c>
      <c r="H10">
        <v>43.8</v>
      </c>
      <c r="K10" s="33" t="s">
        <v>11</v>
      </c>
      <c r="L10" s="33">
        <f t="shared" si="0"/>
        <v>63.2</v>
      </c>
      <c r="M10" s="33">
        <f t="shared" si="1"/>
        <v>64.099999999999994</v>
      </c>
      <c r="N10" s="33">
        <f t="shared" si="2"/>
        <v>62.8</v>
      </c>
      <c r="O10" s="36">
        <f t="shared" si="3"/>
        <v>190.1</v>
      </c>
      <c r="P10" s="42">
        <f t="shared" si="4"/>
        <v>63.366666666666667</v>
      </c>
    </row>
    <row r="11" spans="2:16">
      <c r="B11">
        <v>18.3</v>
      </c>
      <c r="C11">
        <v>18.7</v>
      </c>
      <c r="D11">
        <v>19</v>
      </c>
      <c r="F11">
        <v>43</v>
      </c>
      <c r="G11">
        <v>43.2</v>
      </c>
      <c r="H11">
        <v>44</v>
      </c>
      <c r="K11" s="33" t="s">
        <v>12</v>
      </c>
      <c r="L11" s="33">
        <f t="shared" si="0"/>
        <v>61.3</v>
      </c>
      <c r="M11" s="33">
        <f t="shared" si="1"/>
        <v>61.900000000000006</v>
      </c>
      <c r="N11" s="33">
        <f t="shared" si="2"/>
        <v>63</v>
      </c>
      <c r="O11" s="36">
        <f t="shared" si="3"/>
        <v>186.2</v>
      </c>
      <c r="P11" s="42">
        <f t="shared" si="4"/>
        <v>62.066666666666663</v>
      </c>
    </row>
    <row r="12" spans="2:16">
      <c r="B12">
        <v>13.2</v>
      </c>
      <c r="C12">
        <v>13.8</v>
      </c>
      <c r="D12">
        <v>12.8</v>
      </c>
      <c r="F12">
        <v>34</v>
      </c>
      <c r="G12">
        <v>32.5</v>
      </c>
      <c r="H12">
        <v>33</v>
      </c>
      <c r="K12" s="33" t="s">
        <v>13</v>
      </c>
      <c r="L12" s="33">
        <f t="shared" si="0"/>
        <v>47.2</v>
      </c>
      <c r="M12" s="33">
        <f t="shared" si="1"/>
        <v>46.3</v>
      </c>
      <c r="N12" s="33">
        <f t="shared" si="2"/>
        <v>45.8</v>
      </c>
      <c r="O12" s="36">
        <f t="shared" si="3"/>
        <v>139.30000000000001</v>
      </c>
      <c r="P12" s="42">
        <f t="shared" si="4"/>
        <v>46.433333333333337</v>
      </c>
    </row>
    <row r="13" spans="2:16">
      <c r="B13">
        <v>10.6</v>
      </c>
      <c r="C13">
        <v>10</v>
      </c>
      <c r="D13">
        <v>10</v>
      </c>
      <c r="F13">
        <v>23</v>
      </c>
      <c r="G13">
        <v>22</v>
      </c>
      <c r="H13">
        <v>21.3</v>
      </c>
      <c r="K13" s="33" t="s">
        <v>14</v>
      </c>
      <c r="L13" s="33">
        <f t="shared" si="0"/>
        <v>33.6</v>
      </c>
      <c r="M13" s="33">
        <f t="shared" si="1"/>
        <v>32</v>
      </c>
      <c r="N13" s="33">
        <f t="shared" si="2"/>
        <v>31.3</v>
      </c>
      <c r="O13" s="36">
        <f t="shared" si="3"/>
        <v>96.899999999999991</v>
      </c>
      <c r="P13" s="42">
        <f t="shared" si="4"/>
        <v>32.299999999999997</v>
      </c>
    </row>
    <row r="14" spans="2:16">
      <c r="K14" s="33" t="s">
        <v>3</v>
      </c>
      <c r="L14" s="36">
        <f>SUM(L4:L13)</f>
        <v>547.30000000000007</v>
      </c>
      <c r="M14" s="36">
        <f>SUM(M4:M13)</f>
        <v>547.4</v>
      </c>
      <c r="N14" s="36">
        <f>SUM(N4:N13)</f>
        <v>547</v>
      </c>
      <c r="O14" s="36">
        <f t="shared" si="3"/>
        <v>1641.7</v>
      </c>
      <c r="P14" s="38">
        <f>O14/30</f>
        <v>54.723333333333336</v>
      </c>
    </row>
    <row r="15" spans="2:16">
      <c r="K15" s="9"/>
      <c r="L15" s="9" t="s">
        <v>15</v>
      </c>
      <c r="M15" s="9">
        <f>O14*O14/30</f>
        <v>89839.296333333332</v>
      </c>
      <c r="N15" s="9" t="s">
        <v>16</v>
      </c>
      <c r="O15" s="10">
        <f>SUMSQ(L4:N13)-M15</f>
        <v>2423.3536666666623</v>
      </c>
      <c r="P15" s="11"/>
    </row>
    <row r="16" spans="2:16">
      <c r="K16" s="9"/>
      <c r="L16" s="9"/>
      <c r="M16" s="9" t="s">
        <v>17</v>
      </c>
      <c r="N16" s="9"/>
      <c r="O16" s="9"/>
      <c r="P16" s="9"/>
    </row>
    <row r="17" spans="11:16">
      <c r="K17" s="9" t="s">
        <v>18</v>
      </c>
      <c r="L17" s="9" t="s">
        <v>19</v>
      </c>
      <c r="M17" s="9" t="s">
        <v>20</v>
      </c>
      <c r="N17" s="9" t="s">
        <v>21</v>
      </c>
      <c r="O17" s="9" t="s">
        <v>22</v>
      </c>
      <c r="P17" s="9"/>
    </row>
    <row r="18" spans="11:16">
      <c r="K18" s="9" t="s">
        <v>23</v>
      </c>
      <c r="L18" s="9">
        <v>2</v>
      </c>
      <c r="M18" s="9">
        <f>SUMSQ(L14:N14)/10-M15</f>
        <v>8.6666666757082567E-3</v>
      </c>
      <c r="N18" s="9">
        <f>M18/L18</f>
        <v>4.3333333378541283E-3</v>
      </c>
      <c r="O18" s="9">
        <f>N18/N20</f>
        <v>4.1567485032910642E-3</v>
      </c>
      <c r="P18" s="13" t="str">
        <f>IF(O18&gt;3.55,"s","ns")</f>
        <v>ns</v>
      </c>
    </row>
    <row r="19" spans="11:16">
      <c r="K19" s="9" t="s">
        <v>24</v>
      </c>
      <c r="L19" s="9">
        <v>9</v>
      </c>
      <c r="M19" s="9">
        <f>SUMSQ(O4:O13)/3-M15</f>
        <v>2404.5803333333315</v>
      </c>
      <c r="N19" s="9">
        <f>M19/L19</f>
        <v>267.17559259259241</v>
      </c>
      <c r="O19" s="9">
        <f>N19/N20</f>
        <v>256.28809464612362</v>
      </c>
      <c r="P19" s="13" t="str">
        <f>IF(O19&gt;2.47,"s","ns")</f>
        <v>s</v>
      </c>
    </row>
    <row r="20" spans="11:16">
      <c r="K20" s="9" t="s">
        <v>25</v>
      </c>
      <c r="L20" s="9">
        <v>18</v>
      </c>
      <c r="M20" s="9">
        <f>O15-M18-M19</f>
        <v>18.764666666655103</v>
      </c>
      <c r="N20" s="10">
        <f>M20/L20</f>
        <v>1.042481481480839</v>
      </c>
      <c r="O20" s="9"/>
      <c r="P20" s="9"/>
    </row>
    <row r="21" spans="11:16">
      <c r="K21" s="9"/>
      <c r="L21" s="9"/>
      <c r="M21" s="9"/>
      <c r="N21" s="9"/>
      <c r="O21" s="9"/>
      <c r="P21" s="9"/>
    </row>
    <row r="22" spans="11:16">
      <c r="K22" s="9"/>
      <c r="L22" s="9" t="s">
        <v>26</v>
      </c>
      <c r="M22" s="25">
        <f>(N20/3)^0.5</f>
        <v>0.58948607037001277</v>
      </c>
      <c r="N22" s="9"/>
      <c r="O22" s="9"/>
      <c r="P22" s="9"/>
    </row>
    <row r="23" spans="11:16">
      <c r="K23" s="9"/>
      <c r="L23" s="9" t="s">
        <v>27</v>
      </c>
      <c r="M23" s="25">
        <f>M22*1.414*2.101</f>
        <v>1.751253470660219</v>
      </c>
      <c r="N23" s="9"/>
      <c r="O23" s="9"/>
      <c r="P23" s="9"/>
    </row>
    <row r="24" spans="11:16">
      <c r="K24" s="9"/>
      <c r="L24" s="9" t="s">
        <v>28</v>
      </c>
      <c r="M24" s="11">
        <f>M22*1.414*2.878</f>
        <v>2.398908847482204</v>
      </c>
      <c r="N24" s="9"/>
      <c r="O24" s="9"/>
      <c r="P24" s="9"/>
    </row>
    <row r="25" spans="11:16">
      <c r="K25" s="9"/>
      <c r="L25" s="9" t="s">
        <v>29</v>
      </c>
      <c r="M25" s="14">
        <f>N20^0.5/P14*100</f>
        <v>1.8657851450965182</v>
      </c>
      <c r="N25" s="9"/>
      <c r="O25" s="9"/>
      <c r="P25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GROWTH PARAMETER</vt:lpstr>
      <vt:lpstr>YIELD PARAMETER</vt:lpstr>
      <vt:lpstr>soil and plant _Fruit _nutrient</vt:lpstr>
      <vt:lpstr>Revised cumulative fruit no.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</dc:creator>
  <cp:lastModifiedBy>Dell</cp:lastModifiedBy>
  <dcterms:created xsi:type="dcterms:W3CDTF">2019-07-25T09:59:29Z</dcterms:created>
  <dcterms:modified xsi:type="dcterms:W3CDTF">2023-06-21T03:46:13Z</dcterms:modified>
</cp:coreProperties>
</file>