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astos\Desktop\mbastos\backup_PHD_2021\PHD_2020\Article Artificial Perspiration\Elsevier\"/>
    </mc:Choice>
  </mc:AlternateContent>
  <xr:revisionPtr revIDLastSave="0" documentId="13_ncr:1_{8A1A0D3A-BD78-4618-80E4-C741A2142FF8}" xr6:coauthVersionLast="47" xr6:coauthVersionMax="47" xr10:uidLastSave="{00000000-0000-0000-0000-000000000000}"/>
  <bookViews>
    <workbookView xWindow="-108" yWindow="-108" windowWidth="23256" windowHeight="12456" xr2:uid="{3B82C97F-1B7B-485D-9BDB-076DA7FD12FC}"/>
  </bookViews>
  <sheets>
    <sheet name="Calculation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6" i="4" l="1"/>
  <c r="I36" i="4" s="1"/>
  <c r="N25" i="4"/>
  <c r="C25" i="4"/>
  <c r="E10" i="4"/>
  <c r="C43" i="4"/>
  <c r="I43" i="4" s="1"/>
  <c r="C42" i="4"/>
  <c r="I42" i="4" s="1"/>
  <c r="C40" i="4"/>
  <c r="I40" i="4" s="1"/>
  <c r="C39" i="4"/>
  <c r="I39" i="4" s="1"/>
  <c r="C37" i="4"/>
  <c r="I37" i="4" s="1"/>
  <c r="N23" i="4"/>
  <c r="I23" i="4"/>
  <c r="C23" i="4"/>
  <c r="N22" i="4"/>
  <c r="I22" i="4"/>
  <c r="C22" i="4"/>
  <c r="N29" i="4"/>
  <c r="I29" i="4"/>
  <c r="C29" i="4"/>
  <c r="N28" i="4"/>
  <c r="I28" i="4"/>
  <c r="C28" i="4"/>
  <c r="N26" i="4"/>
  <c r="C26" i="4"/>
  <c r="H6" i="4"/>
  <c r="G6" i="4"/>
  <c r="E6" i="4"/>
  <c r="H7" i="4"/>
  <c r="G7" i="4"/>
  <c r="E7" i="4"/>
  <c r="H15" i="4"/>
  <c r="G15" i="4"/>
  <c r="E15" i="4"/>
  <c r="H14" i="4"/>
  <c r="G14" i="4"/>
  <c r="E14" i="4"/>
  <c r="H11" i="4"/>
  <c r="G11" i="4"/>
  <c r="E11" i="4"/>
  <c r="H10" i="4"/>
  <c r="G10" i="4"/>
  <c r="I25" i="4" l="1"/>
  <c r="I26" i="4"/>
</calcChain>
</file>

<file path=xl/sharedStrings.xml><?xml version="1.0" encoding="utf-8"?>
<sst xmlns="http://schemas.openxmlformats.org/spreadsheetml/2006/main" count="94" uniqueCount="35">
  <si>
    <t>CRO1</t>
  </si>
  <si>
    <t>CR1</t>
  </si>
  <si>
    <t>BV3</t>
  </si>
  <si>
    <t>Ni</t>
  </si>
  <si>
    <t>Cr</t>
  </si>
  <si>
    <t>MoS</t>
  </si>
  <si>
    <t>Fc prod</t>
  </si>
  <si>
    <t>C (%)</t>
  </si>
  <si>
    <t>C (ppm)</t>
  </si>
  <si>
    <t>DAa (ppb)</t>
  </si>
  <si>
    <t>Sudação</t>
  </si>
  <si>
    <t>DAp (%)</t>
  </si>
  <si>
    <t>Pelóide</t>
  </si>
  <si>
    <t>fret</t>
  </si>
  <si>
    <t>Risk assessment</t>
  </si>
  <si>
    <t>C (mg/g)</t>
  </si>
  <si>
    <t>Edermal (mg/day)</t>
  </si>
  <si>
    <t>q (g/day)</t>
  </si>
  <si>
    <t>Equation 1</t>
  </si>
  <si>
    <t>Daily exposure of effective amount</t>
  </si>
  <si>
    <t>Dermal load (mg/cm2)</t>
  </si>
  <si>
    <t>Systemic Exposure Dosage (mg/Kg bw/d)</t>
  </si>
  <si>
    <t>Equation 4</t>
  </si>
  <si>
    <t>Eproduct(mg/kgbw/day)</t>
  </si>
  <si>
    <t>Equation 3</t>
  </si>
  <si>
    <t>Qprod (g)</t>
  </si>
  <si>
    <t>Dermal dose (mg/Kg/d)</t>
  </si>
  <si>
    <t>Equation 5</t>
  </si>
  <si>
    <t>Equation 2</t>
  </si>
  <si>
    <t>Dap(%)</t>
  </si>
  <si>
    <t>Table 13</t>
  </si>
  <si>
    <t>Table 14</t>
  </si>
  <si>
    <t>Table 9</t>
  </si>
  <si>
    <t>Table 12</t>
  </si>
  <si>
    <r>
      <t>non-observed adverse effect level of 5 mg/Kg</t>
    </r>
    <r>
      <rPr>
        <vertAlign val="subscript"/>
        <sz val="10"/>
        <color rgb="FF000000"/>
        <rFont val="Palatino Linotype"/>
        <family val="1"/>
      </rPr>
      <t>bw</t>
    </r>
    <r>
      <rPr>
        <sz val="10"/>
        <color rgb="FF000000"/>
        <rFont val="Palatino Linotype"/>
        <family val="1"/>
      </rPr>
      <t>/day (Ni) and 2.5 mg/kg</t>
    </r>
    <r>
      <rPr>
        <vertAlign val="subscript"/>
        <sz val="10"/>
        <color rgb="FF000000"/>
        <rFont val="Palatino Linotype"/>
        <family val="1"/>
      </rPr>
      <t>bw</t>
    </r>
    <r>
      <rPr>
        <sz val="10"/>
        <color rgb="FF000000"/>
        <rFont val="Palatino Linotype"/>
        <family val="1"/>
      </rPr>
      <t>/day (Cr).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</si>
</sst>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000000"/>
      <name val="Palatino Linotype"/>
      <family val="1"/>
    </font>
    <font>
      <vertAlign val="subscript"/>
      <sz val="10"/>
      <color rgb="FF000000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11" fontId="0" fillId="0" borderId="25" xfId="0" applyNumberFormat="1" applyBorder="1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2" fillId="0" borderId="22" xfId="0" applyFont="1" applyBorder="1" applyAlignment="1">
      <alignment horizontal="right" vertical="top" wrapText="1"/>
    </xf>
    <xf numFmtId="0" fontId="2" fillId="0" borderId="17" xfId="0" applyFont="1" applyBorder="1" applyAlignment="1">
      <alignment horizontal="right" vertical="top" wrapText="1"/>
    </xf>
    <xf numFmtId="0" fontId="2" fillId="0" borderId="23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0" fillId="0" borderId="16" xfId="0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28" xfId="0" applyFont="1" applyBorder="1" applyAlignment="1">
      <alignment horizontal="right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25" xfId="0" applyFont="1" applyBorder="1" applyAlignment="1">
      <alignment horizontal="right" vertical="top" wrapText="1"/>
    </xf>
    <xf numFmtId="0" fontId="3" fillId="2" borderId="18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vertical="top"/>
    </xf>
    <xf numFmtId="0" fontId="2" fillId="2" borderId="31" xfId="0" applyFont="1" applyFill="1" applyBorder="1" applyAlignment="1">
      <alignment vertical="top"/>
    </xf>
    <xf numFmtId="0" fontId="3" fillId="2" borderId="19" xfId="0" applyFont="1" applyFill="1" applyBorder="1" applyAlignment="1">
      <alignment horizontal="center" vertical="top" wrapText="1"/>
    </xf>
    <xf numFmtId="0" fontId="0" fillId="2" borderId="19" xfId="0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0" fillId="2" borderId="29" xfId="0" applyFill="1" applyBorder="1" applyAlignment="1">
      <alignment vertical="top"/>
    </xf>
    <xf numFmtId="0" fontId="2" fillId="0" borderId="9" xfId="0" applyFont="1" applyBorder="1" applyAlignment="1">
      <alignment horizontal="right" vertical="top" wrapText="1"/>
    </xf>
    <xf numFmtId="0" fontId="2" fillId="0" borderId="32" xfId="0" applyFont="1" applyBorder="1" applyAlignment="1">
      <alignment horizontal="right" vertical="top" wrapText="1"/>
    </xf>
    <xf numFmtId="0" fontId="3" fillId="3" borderId="1" xfId="0" applyFont="1" applyFill="1" applyBorder="1" applyAlignment="1">
      <alignment vertical="top"/>
    </xf>
    <xf numFmtId="2" fontId="2" fillId="0" borderId="17" xfId="0" applyNumberFormat="1" applyFont="1" applyBorder="1" applyAlignment="1">
      <alignment vertical="top"/>
    </xf>
    <xf numFmtId="2" fontId="2" fillId="0" borderId="25" xfId="0" applyNumberFormat="1" applyFont="1" applyBorder="1" applyAlignment="1">
      <alignment vertical="top"/>
    </xf>
    <xf numFmtId="0" fontId="0" fillId="0" borderId="0" xfId="0" applyAlignment="1">
      <alignment vertical="top" wrapText="1"/>
    </xf>
    <xf numFmtId="11" fontId="2" fillId="0" borderId="13" xfId="0" applyNumberFormat="1" applyFont="1" applyBorder="1" applyAlignment="1">
      <alignment horizontal="center" vertical="top" wrapText="1"/>
    </xf>
    <xf numFmtId="11" fontId="2" fillId="0" borderId="4" xfId="0" applyNumberFormat="1" applyFont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right" vertical="top" wrapText="1"/>
    </xf>
    <xf numFmtId="0" fontId="3" fillId="3" borderId="5" xfId="0" applyFont="1" applyFill="1" applyBorder="1" applyAlignment="1">
      <alignment vertical="top"/>
    </xf>
    <xf numFmtId="0" fontId="3" fillId="0" borderId="26" xfId="0" applyFont="1" applyBorder="1" applyAlignment="1">
      <alignment horizontal="center" vertical="center" wrapText="1"/>
    </xf>
    <xf numFmtId="11" fontId="0" fillId="0" borderId="25" xfId="0" applyNumberFormat="1" applyBorder="1" applyAlignment="1">
      <alignment vertical="top"/>
    </xf>
    <xf numFmtId="11" fontId="0" fillId="0" borderId="17" xfId="0" applyNumberFormat="1" applyBorder="1" applyAlignment="1">
      <alignment vertical="top"/>
    </xf>
    <xf numFmtId="164" fontId="0" fillId="0" borderId="0" xfId="0" applyNumberFormat="1" applyAlignment="1">
      <alignment vertical="top"/>
    </xf>
    <xf numFmtId="2" fontId="0" fillId="0" borderId="0" xfId="0" applyNumberFormat="1" applyAlignment="1">
      <alignment vertical="top"/>
    </xf>
    <xf numFmtId="2" fontId="0" fillId="0" borderId="16" xfId="0" applyNumberFormat="1" applyBorder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center" wrapText="1"/>
    </xf>
    <xf numFmtId="11" fontId="0" fillId="0" borderId="12" xfId="0" applyNumberFormat="1" applyBorder="1" applyAlignment="1">
      <alignment vertical="top"/>
    </xf>
    <xf numFmtId="11" fontId="0" fillId="0" borderId="3" xfId="0" applyNumberFormat="1" applyBorder="1" applyAlignment="1">
      <alignment vertical="top"/>
    </xf>
    <xf numFmtId="0" fontId="1" fillId="0" borderId="26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164" fontId="0" fillId="0" borderId="25" xfId="0" applyNumberFormat="1" applyBorder="1" applyAlignment="1">
      <alignment vertical="top"/>
    </xf>
    <xf numFmtId="164" fontId="2" fillId="2" borderId="18" xfId="0" applyNumberFormat="1" applyFont="1" applyFill="1" applyBorder="1" applyAlignment="1">
      <alignment horizontal="center" vertical="center" wrapText="1"/>
    </xf>
    <xf numFmtId="164" fontId="0" fillId="0" borderId="17" xfId="0" applyNumberFormat="1" applyBorder="1" applyAlignment="1">
      <alignment vertical="top"/>
    </xf>
    <xf numFmtId="164" fontId="2" fillId="4" borderId="6" xfId="0" applyNumberFormat="1" applyFont="1" applyFill="1" applyBorder="1" applyAlignment="1">
      <alignment horizontal="right" vertical="top" wrapText="1"/>
    </xf>
    <xf numFmtId="165" fontId="2" fillId="4" borderId="6" xfId="0" applyNumberFormat="1" applyFont="1" applyFill="1" applyBorder="1" applyAlignment="1">
      <alignment horizontal="right" vertical="top" wrapText="1"/>
    </xf>
    <xf numFmtId="0" fontId="2" fillId="4" borderId="6" xfId="0" applyFont="1" applyFill="1" applyBorder="1" applyAlignment="1">
      <alignment horizontal="right" vertical="top" wrapText="1"/>
    </xf>
    <xf numFmtId="0" fontId="0" fillId="0" borderId="0" xfId="0" applyAlignment="1">
      <alignment horizontal="center" vertical="top"/>
    </xf>
    <xf numFmtId="0" fontId="3" fillId="0" borderId="3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right" vertical="top" wrapText="1"/>
    </xf>
    <xf numFmtId="165" fontId="2" fillId="4" borderId="24" xfId="0" applyNumberFormat="1" applyFont="1" applyFill="1" applyBorder="1" applyAlignment="1">
      <alignment horizontal="right" vertical="top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0" fillId="2" borderId="18" xfId="0" applyFill="1" applyBorder="1" applyAlignment="1">
      <alignment vertical="top"/>
    </xf>
    <xf numFmtId="0" fontId="0" fillId="2" borderId="27" xfId="0" applyFill="1" applyBorder="1" applyAlignment="1">
      <alignment vertical="top"/>
    </xf>
    <xf numFmtId="0" fontId="0" fillId="2" borderId="31" xfId="0" applyFill="1" applyBorder="1" applyAlignment="1">
      <alignment vertical="top"/>
    </xf>
    <xf numFmtId="0" fontId="1" fillId="0" borderId="26" xfId="0" applyFont="1" applyBorder="1" applyAlignment="1">
      <alignment horizontal="center" vertical="top"/>
    </xf>
    <xf numFmtId="0" fontId="2" fillId="0" borderId="38" xfId="0" applyFont="1" applyBorder="1" applyAlignment="1">
      <alignment horizontal="right" vertical="top" wrapText="1"/>
    </xf>
    <xf numFmtId="11" fontId="2" fillId="4" borderId="38" xfId="0" applyNumberFormat="1" applyFont="1" applyFill="1" applyBorder="1" applyAlignment="1">
      <alignment horizontal="center" vertical="top" wrapText="1"/>
    </xf>
    <xf numFmtId="0" fontId="0" fillId="0" borderId="38" xfId="0" applyBorder="1" applyAlignment="1">
      <alignment vertical="top"/>
    </xf>
    <xf numFmtId="0" fontId="2" fillId="0" borderId="38" xfId="0" applyFont="1" applyBorder="1" applyAlignment="1">
      <alignment vertical="top"/>
    </xf>
    <xf numFmtId="0" fontId="2" fillId="4" borderId="38" xfId="0" applyFont="1" applyFill="1" applyBorder="1" applyAlignment="1">
      <alignment vertical="top"/>
    </xf>
    <xf numFmtId="0" fontId="3" fillId="0" borderId="20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right" vertical="top" wrapText="1"/>
    </xf>
    <xf numFmtId="11" fontId="2" fillId="4" borderId="39" xfId="0" applyNumberFormat="1" applyFont="1" applyFill="1" applyBorder="1" applyAlignment="1">
      <alignment horizontal="center" vertical="top" wrapText="1"/>
    </xf>
    <xf numFmtId="0" fontId="0" fillId="0" borderId="22" xfId="0" applyBorder="1" applyAlignment="1">
      <alignment vertical="top"/>
    </xf>
    <xf numFmtId="0" fontId="0" fillId="0" borderId="6" xfId="0" applyBorder="1" applyAlignment="1">
      <alignment vertical="top"/>
    </xf>
    <xf numFmtId="0" fontId="3" fillId="0" borderId="22" xfId="0" applyFont="1" applyBorder="1" applyAlignment="1">
      <alignment horizontal="center" vertical="top" wrapText="1"/>
    </xf>
    <xf numFmtId="0" fontId="2" fillId="4" borderId="6" xfId="0" applyFont="1" applyFill="1" applyBorder="1" applyAlignment="1">
      <alignment vertical="top"/>
    </xf>
    <xf numFmtId="0" fontId="2" fillId="0" borderId="40" xfId="0" applyFont="1" applyBorder="1" applyAlignment="1">
      <alignment horizontal="right" vertical="top" wrapText="1"/>
    </xf>
    <xf numFmtId="11" fontId="2" fillId="4" borderId="40" xfId="0" applyNumberFormat="1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485C7-76CB-44BC-9EE8-0046663CB533}">
  <sheetPr>
    <pageSetUpPr fitToPage="1"/>
  </sheetPr>
  <dimension ref="B2:P43"/>
  <sheetViews>
    <sheetView tabSelected="1" topLeftCell="A31" workbookViewId="0">
      <selection activeCell="A17" sqref="A17:XFD18"/>
    </sheetView>
  </sheetViews>
  <sheetFormatPr defaultRowHeight="14.4" x14ac:dyDescent="0.3"/>
  <cols>
    <col min="1" max="2" width="8.88671875" style="2"/>
    <col min="3" max="3" width="9.33203125" style="2" customWidth="1"/>
    <col min="4" max="4" width="10.44140625" style="2" bestFit="1" customWidth="1"/>
    <col min="5" max="8" width="8.88671875" style="2"/>
    <col min="9" max="9" width="15" style="2" customWidth="1"/>
    <col min="10" max="10" width="8.88671875" style="2"/>
    <col min="11" max="11" width="13" style="2" customWidth="1"/>
    <col min="12" max="13" width="8.88671875" style="2"/>
    <col min="14" max="14" width="14.77734375" style="2" customWidth="1"/>
    <col min="15" max="15" width="23" style="2" customWidth="1"/>
    <col min="16" max="16" width="25.88671875" style="2" customWidth="1"/>
    <col min="17" max="17" width="19.21875" style="2" customWidth="1"/>
    <col min="18" max="16384" width="8.88671875" style="2"/>
  </cols>
  <sheetData>
    <row r="2" spans="2:8" ht="15" thickBot="1" x14ac:dyDescent="0.35">
      <c r="C2" s="64" t="s">
        <v>33</v>
      </c>
      <c r="E2" s="64" t="s">
        <v>31</v>
      </c>
      <c r="F2" s="64" t="s">
        <v>32</v>
      </c>
      <c r="H2" s="64" t="s">
        <v>31</v>
      </c>
    </row>
    <row r="3" spans="2:8" ht="15" thickBot="1" x14ac:dyDescent="0.35">
      <c r="B3" s="3"/>
      <c r="C3" s="86" t="s">
        <v>10</v>
      </c>
      <c r="D3" s="87"/>
      <c r="E3" s="88"/>
      <c r="F3" s="89" t="s">
        <v>12</v>
      </c>
      <c r="G3" s="87"/>
      <c r="H3" s="90"/>
    </row>
    <row r="4" spans="2:8" ht="15" thickBot="1" x14ac:dyDescent="0.35">
      <c r="B4" s="3"/>
      <c r="C4" s="56" t="s">
        <v>9</v>
      </c>
      <c r="D4" s="57"/>
      <c r="E4" s="62" t="s">
        <v>11</v>
      </c>
      <c r="F4" s="56" t="s">
        <v>8</v>
      </c>
      <c r="G4" s="58" t="s">
        <v>15</v>
      </c>
      <c r="H4" s="61" t="s">
        <v>7</v>
      </c>
    </row>
    <row r="5" spans="2:8" x14ac:dyDescent="0.3">
      <c r="B5" s="77" t="s">
        <v>2</v>
      </c>
      <c r="C5" s="78"/>
      <c r="D5" s="78"/>
      <c r="E5" s="79"/>
      <c r="F5" s="78"/>
      <c r="G5" s="78"/>
      <c r="H5" s="59"/>
    </row>
    <row r="6" spans="2:8" x14ac:dyDescent="0.3">
      <c r="B6" s="4" t="s">
        <v>3</v>
      </c>
      <c r="C6" s="72">
        <v>2.08</v>
      </c>
      <c r="D6" s="72"/>
      <c r="E6" s="73">
        <f t="shared" ref="E6" si="0">C6*(1/1000000)</f>
        <v>2.08E-6</v>
      </c>
      <c r="F6" s="72">
        <v>250</v>
      </c>
      <c r="G6" s="72">
        <f>F6*0.001</f>
        <v>0.25</v>
      </c>
      <c r="H6" s="54">
        <f>F6/10000</f>
        <v>2.5000000000000001E-2</v>
      </c>
    </row>
    <row r="7" spans="2:8" x14ac:dyDescent="0.3">
      <c r="B7" s="4" t="s">
        <v>4</v>
      </c>
      <c r="C7" s="72">
        <v>11.67</v>
      </c>
      <c r="D7" s="72"/>
      <c r="E7" s="73">
        <f>C7*(1/1000000)</f>
        <v>1.167E-5</v>
      </c>
      <c r="F7" s="72">
        <v>2140</v>
      </c>
      <c r="G7" s="72">
        <f>F7*0.001</f>
        <v>2.14</v>
      </c>
      <c r="H7" s="54">
        <f>F7/10000</f>
        <v>0.214</v>
      </c>
    </row>
    <row r="8" spans="2:8" x14ac:dyDescent="0.3">
      <c r="B8" s="80"/>
      <c r="C8" s="74"/>
      <c r="D8" s="74"/>
      <c r="E8" s="74"/>
      <c r="F8" s="74"/>
      <c r="G8" s="74"/>
      <c r="H8" s="81"/>
    </row>
    <row r="9" spans="2:8" x14ac:dyDescent="0.3">
      <c r="B9" s="82" t="s">
        <v>0</v>
      </c>
      <c r="C9" s="75"/>
      <c r="D9" s="75"/>
      <c r="E9" s="76"/>
      <c r="F9" s="75"/>
      <c r="G9" s="75"/>
      <c r="H9" s="83"/>
    </row>
    <row r="10" spans="2:8" x14ac:dyDescent="0.3">
      <c r="B10" s="4" t="s">
        <v>4</v>
      </c>
      <c r="C10" s="72">
        <v>32.44</v>
      </c>
      <c r="D10" s="72"/>
      <c r="E10" s="73">
        <f>C10*(1/1000000)</f>
        <v>3.2439999999999994E-5</v>
      </c>
      <c r="F10" s="72">
        <v>1850</v>
      </c>
      <c r="G10" s="72">
        <f>F10*0.001</f>
        <v>1.85</v>
      </c>
      <c r="H10" s="52">
        <f>F10/10000</f>
        <v>0.185</v>
      </c>
    </row>
    <row r="11" spans="2:8" x14ac:dyDescent="0.3">
      <c r="B11" s="4" t="s">
        <v>3</v>
      </c>
      <c r="C11" s="72">
        <v>4.07</v>
      </c>
      <c r="D11" s="72"/>
      <c r="E11" s="73">
        <f>C11*(1/1000000)</f>
        <v>4.07E-6</v>
      </c>
      <c r="F11" s="72">
        <v>75.3</v>
      </c>
      <c r="G11" s="72">
        <f>F11*0.001</f>
        <v>7.5299999999999992E-2</v>
      </c>
      <c r="H11" s="53">
        <f>F11/10000</f>
        <v>7.5299999999999994E-3</v>
      </c>
    </row>
    <row r="12" spans="2:8" x14ac:dyDescent="0.3">
      <c r="B12" s="80"/>
      <c r="C12" s="74"/>
      <c r="D12" s="74"/>
      <c r="E12" s="74"/>
      <c r="F12" s="74"/>
      <c r="G12" s="74"/>
      <c r="H12" s="81"/>
    </row>
    <row r="13" spans="2:8" ht="15" customHeight="1" x14ac:dyDescent="0.3">
      <c r="B13" s="82" t="s">
        <v>1</v>
      </c>
      <c r="C13" s="75"/>
      <c r="D13" s="75"/>
      <c r="E13" s="73"/>
      <c r="F13" s="75"/>
      <c r="G13" s="72"/>
      <c r="H13" s="54"/>
    </row>
    <row r="14" spans="2:8" x14ac:dyDescent="0.3">
      <c r="B14" s="4" t="s">
        <v>4</v>
      </c>
      <c r="C14" s="72">
        <v>17.579999999999998</v>
      </c>
      <c r="D14" s="72"/>
      <c r="E14" s="73">
        <f>C14*(1/1000000)</f>
        <v>1.7579999999999998E-5</v>
      </c>
      <c r="F14" s="72">
        <v>1760</v>
      </c>
      <c r="G14" s="72">
        <f t="shared" ref="G14" si="1">F14*0.001</f>
        <v>1.76</v>
      </c>
      <c r="H14" s="53">
        <f>F14/10000</f>
        <v>0.17599999999999999</v>
      </c>
    </row>
    <row r="15" spans="2:8" ht="15" thickBot="1" x14ac:dyDescent="0.35">
      <c r="B15" s="6" t="s">
        <v>3</v>
      </c>
      <c r="C15" s="84">
        <v>2.85</v>
      </c>
      <c r="D15" s="84"/>
      <c r="E15" s="85">
        <f>C15*(1/1000000)</f>
        <v>2.8499999999999998E-6</v>
      </c>
      <c r="F15" s="84">
        <v>69.400000000000006</v>
      </c>
      <c r="G15" s="84">
        <f>F15*0.001</f>
        <v>6.9400000000000003E-2</v>
      </c>
      <c r="H15" s="60">
        <f t="shared" ref="H15" si="2">F15/10000</f>
        <v>6.9400000000000009E-3</v>
      </c>
    </row>
    <row r="18" spans="2:16" ht="15" thickBot="1" x14ac:dyDescent="0.35">
      <c r="B18" s="3"/>
      <c r="C18" s="63" t="s">
        <v>30</v>
      </c>
      <c r="D18" s="3"/>
      <c r="E18" s="3"/>
      <c r="F18" s="3"/>
      <c r="G18" s="3"/>
      <c r="H18" s="3"/>
      <c r="I18" s="64" t="s">
        <v>31</v>
      </c>
      <c r="N18" s="64" t="s">
        <v>31</v>
      </c>
    </row>
    <row r="19" spans="2:16" ht="30.6" customHeight="1" thickBot="1" x14ac:dyDescent="0.35">
      <c r="B19" s="3"/>
      <c r="C19" s="26" t="s">
        <v>18</v>
      </c>
      <c r="D19" s="91" t="s">
        <v>19</v>
      </c>
      <c r="E19" s="92"/>
      <c r="F19" s="92"/>
      <c r="G19" s="3"/>
      <c r="H19" s="3"/>
      <c r="I19" s="35" t="s">
        <v>22</v>
      </c>
      <c r="K19" s="55" t="s">
        <v>29</v>
      </c>
      <c r="M19" s="3"/>
      <c r="N19" s="35" t="s">
        <v>27</v>
      </c>
    </row>
    <row r="20" spans="2:16" ht="28.2" customHeight="1" thickBot="1" x14ac:dyDescent="0.35">
      <c r="C20" s="65" t="s">
        <v>16</v>
      </c>
      <c r="D20" s="66" t="s">
        <v>15</v>
      </c>
      <c r="E20" s="66" t="s">
        <v>17</v>
      </c>
      <c r="F20" s="67" t="s">
        <v>13</v>
      </c>
      <c r="G20" s="3"/>
      <c r="H20" s="3"/>
      <c r="I20" s="7" t="s">
        <v>20</v>
      </c>
      <c r="J20" s="47" t="s">
        <v>25</v>
      </c>
      <c r="K20" s="48" t="s">
        <v>6</v>
      </c>
      <c r="M20" s="3"/>
      <c r="N20" s="7" t="s">
        <v>26</v>
      </c>
      <c r="O20" s="71" t="s">
        <v>25</v>
      </c>
      <c r="P20" s="48" t="s">
        <v>6</v>
      </c>
    </row>
    <row r="21" spans="2:16" x14ac:dyDescent="0.3">
      <c r="B21" s="16" t="s">
        <v>2</v>
      </c>
      <c r="C21" s="68"/>
      <c r="D21" s="69"/>
      <c r="E21" s="69"/>
      <c r="F21" s="70"/>
      <c r="H21" s="16" t="s">
        <v>2</v>
      </c>
      <c r="I21" s="17"/>
      <c r="J21" s="18"/>
      <c r="K21" s="19"/>
      <c r="M21" s="16" t="s">
        <v>2</v>
      </c>
      <c r="N21" s="50"/>
      <c r="O21" s="18"/>
      <c r="P21" s="19"/>
    </row>
    <row r="22" spans="2:16" x14ac:dyDescent="0.3">
      <c r="B22" s="14" t="s">
        <v>4</v>
      </c>
      <c r="C22" s="8">
        <f>D22*E22*F22</f>
        <v>890.24</v>
      </c>
      <c r="D22" s="2">
        <v>2.14</v>
      </c>
      <c r="E22" s="3">
        <v>416</v>
      </c>
      <c r="F22" s="9">
        <v>1</v>
      </c>
      <c r="H22" s="15" t="s">
        <v>4</v>
      </c>
      <c r="I22" s="37">
        <f>J22*K22*1000/15670</f>
        <v>3.0980982769623482E-4</v>
      </c>
      <c r="J22" s="2">
        <v>416</v>
      </c>
      <c r="K22" s="30">
        <v>1.167E-5</v>
      </c>
      <c r="M22" s="15" t="s">
        <v>4</v>
      </c>
      <c r="N22" s="49">
        <f>O22*P22*1000/60</f>
        <v>8.0911999999999998E-2</v>
      </c>
      <c r="O22" s="2">
        <v>416</v>
      </c>
      <c r="P22" s="30">
        <v>1.167E-5</v>
      </c>
    </row>
    <row r="23" spans="2:16" ht="15" thickBot="1" x14ac:dyDescent="0.35">
      <c r="B23" s="5" t="s">
        <v>3</v>
      </c>
      <c r="C23" s="27">
        <f>D23*E23*F23</f>
        <v>104</v>
      </c>
      <c r="D23" s="10">
        <v>0.25</v>
      </c>
      <c r="E23" s="11">
        <v>416</v>
      </c>
      <c r="F23" s="12">
        <v>1</v>
      </c>
      <c r="H23" s="5" t="s">
        <v>3</v>
      </c>
      <c r="I23" s="38">
        <f>J23*K23*1000/15670</f>
        <v>5.5218889597957878E-5</v>
      </c>
      <c r="J23" s="10">
        <v>416</v>
      </c>
      <c r="K23" s="31">
        <v>2.08E-6</v>
      </c>
      <c r="M23" s="5" t="s">
        <v>3</v>
      </c>
      <c r="N23" s="51">
        <f>O23*P23*1000/60</f>
        <v>1.4421333333333333E-2</v>
      </c>
      <c r="O23" s="10">
        <v>416</v>
      </c>
      <c r="P23" s="31">
        <v>2.08E-6</v>
      </c>
    </row>
    <row r="24" spans="2:16" x14ac:dyDescent="0.3">
      <c r="B24" s="16" t="s">
        <v>0</v>
      </c>
      <c r="C24" s="17"/>
      <c r="D24" s="18"/>
      <c r="E24" s="18"/>
      <c r="F24" s="19"/>
      <c r="G24" s="3"/>
      <c r="H24" s="16" t="s">
        <v>0</v>
      </c>
      <c r="I24" s="17"/>
      <c r="J24" s="18"/>
      <c r="K24" s="19"/>
      <c r="M24" s="16" t="s">
        <v>0</v>
      </c>
      <c r="N24" s="17"/>
      <c r="O24" s="18"/>
      <c r="P24" s="19"/>
    </row>
    <row r="25" spans="2:16" x14ac:dyDescent="0.3">
      <c r="B25" s="13" t="s">
        <v>4</v>
      </c>
      <c r="C25" s="28">
        <f>D25*E25*F25</f>
        <v>769.6</v>
      </c>
      <c r="D25" s="25">
        <v>1.85</v>
      </c>
      <c r="E25" s="3">
        <v>416</v>
      </c>
      <c r="F25" s="9">
        <v>1</v>
      </c>
      <c r="G25" s="3"/>
      <c r="H25" s="43" t="s">
        <v>4</v>
      </c>
      <c r="I25" s="37">
        <f>J25*K25*1000/15670</f>
        <v>8.6120229738353537E-4</v>
      </c>
      <c r="J25" s="2">
        <v>416</v>
      </c>
      <c r="K25" s="30">
        <v>3.2440000000000001E-5</v>
      </c>
      <c r="M25" s="43" t="s">
        <v>4</v>
      </c>
      <c r="N25" s="49">
        <f>O25*P25*1000/60</f>
        <v>0.22491733333333333</v>
      </c>
      <c r="O25" s="2">
        <v>416</v>
      </c>
      <c r="P25" s="30">
        <v>3.2440000000000001E-5</v>
      </c>
    </row>
    <row r="26" spans="2:16" ht="15" thickBot="1" x14ac:dyDescent="0.35">
      <c r="B26" s="15" t="s">
        <v>3</v>
      </c>
      <c r="C26" s="28">
        <f>D26*E26*F26</f>
        <v>31.324799999999996</v>
      </c>
      <c r="D26" s="24">
        <v>7.5299999999999992E-2</v>
      </c>
      <c r="E26" s="3">
        <v>416</v>
      </c>
      <c r="F26" s="9">
        <v>1</v>
      </c>
      <c r="G26" s="3"/>
      <c r="H26" s="15" t="s">
        <v>3</v>
      </c>
      <c r="I26" s="37">
        <f>J26*K26*1000/15670</f>
        <v>1.0804850031908104E-4</v>
      </c>
      <c r="J26" s="2">
        <v>416</v>
      </c>
      <c r="K26" s="30">
        <v>4.07E-6</v>
      </c>
      <c r="M26" s="15" t="s">
        <v>3</v>
      </c>
      <c r="N26" s="49">
        <f>O26*P26*1000/60</f>
        <v>2.8218666666666666E-2</v>
      </c>
      <c r="O26" s="2">
        <v>416</v>
      </c>
      <c r="P26" s="30">
        <v>4.07E-6</v>
      </c>
    </row>
    <row r="27" spans="2:16" x14ac:dyDescent="0.3">
      <c r="B27" s="20" t="s">
        <v>1</v>
      </c>
      <c r="C27" s="21"/>
      <c r="D27" s="22"/>
      <c r="E27" s="22"/>
      <c r="F27" s="23"/>
      <c r="H27" s="16" t="s">
        <v>1</v>
      </c>
      <c r="I27" s="17"/>
      <c r="J27" s="18"/>
      <c r="K27" s="19"/>
      <c r="M27" s="16" t="s">
        <v>1</v>
      </c>
      <c r="N27" s="50"/>
      <c r="O27" s="18"/>
      <c r="P27" s="19"/>
    </row>
    <row r="28" spans="2:16" x14ac:dyDescent="0.3">
      <c r="B28" s="14" t="s">
        <v>4</v>
      </c>
      <c r="C28" s="8">
        <f>D28*E28*F28</f>
        <v>732.16</v>
      </c>
      <c r="D28" s="2">
        <v>1.76</v>
      </c>
      <c r="E28" s="3">
        <v>416</v>
      </c>
      <c r="F28" s="9">
        <v>1</v>
      </c>
      <c r="H28" s="15" t="s">
        <v>4</v>
      </c>
      <c r="I28" s="37">
        <f>J28*K28*1000/15670</f>
        <v>4.6670580727504779E-4</v>
      </c>
      <c r="J28" s="2">
        <v>416</v>
      </c>
      <c r="K28" s="30">
        <v>1.7579999999999998E-5</v>
      </c>
      <c r="M28" s="15" t="s">
        <v>4</v>
      </c>
      <c r="N28" s="49">
        <f>O28*P28*1000/60</f>
        <v>0.12188799999999998</v>
      </c>
      <c r="O28" s="2">
        <v>416</v>
      </c>
      <c r="P28" s="30">
        <v>1.7579999999999998E-5</v>
      </c>
    </row>
    <row r="29" spans="2:16" ht="15" thickBot="1" x14ac:dyDescent="0.35">
      <c r="B29" s="5" t="s">
        <v>3</v>
      </c>
      <c r="C29" s="27">
        <f>D29*E29*F29</f>
        <v>28.8704</v>
      </c>
      <c r="D29" s="10">
        <v>6.9400000000000003E-2</v>
      </c>
      <c r="E29" s="11">
        <v>416</v>
      </c>
      <c r="F29" s="12">
        <v>1</v>
      </c>
      <c r="H29" s="5" t="s">
        <v>3</v>
      </c>
      <c r="I29" s="38">
        <f>J29*K29*1000/15670</f>
        <v>7.5660497766432677E-5</v>
      </c>
      <c r="J29" s="10">
        <v>416</v>
      </c>
      <c r="K29" s="31">
        <v>2.8499999999999998E-6</v>
      </c>
      <c r="M29" s="5" t="s">
        <v>3</v>
      </c>
      <c r="N29" s="51">
        <f>O29*P29*1000/60</f>
        <v>1.976E-2</v>
      </c>
      <c r="O29" s="10">
        <v>416</v>
      </c>
      <c r="P29" s="31">
        <v>2.8499999999999998E-6</v>
      </c>
    </row>
    <row r="32" spans="2:16" ht="15" thickBot="1" x14ac:dyDescent="0.35">
      <c r="C32" s="64" t="s">
        <v>31</v>
      </c>
      <c r="I32" s="64" t="s">
        <v>31</v>
      </c>
    </row>
    <row r="33" spans="2:12" ht="15" thickBot="1" x14ac:dyDescent="0.35">
      <c r="C33" s="35" t="s">
        <v>28</v>
      </c>
      <c r="I33" s="35" t="s">
        <v>24</v>
      </c>
    </row>
    <row r="34" spans="2:12" ht="65.400000000000006" customHeight="1" thickBot="1" x14ac:dyDescent="0.35">
      <c r="C34" s="7" t="s">
        <v>21</v>
      </c>
      <c r="D34" s="36" t="s">
        <v>23</v>
      </c>
      <c r="E34" s="36" t="s">
        <v>7</v>
      </c>
      <c r="F34" s="42" t="s">
        <v>11</v>
      </c>
      <c r="H34" s="29" t="s">
        <v>14</v>
      </c>
      <c r="I34" s="44" t="s">
        <v>5</v>
      </c>
      <c r="K34" s="93" t="s">
        <v>34</v>
      </c>
      <c r="L34" s="93"/>
    </row>
    <row r="35" spans="2:12" x14ac:dyDescent="0.3">
      <c r="B35" s="32" t="s">
        <v>0</v>
      </c>
      <c r="C35" s="17"/>
      <c r="D35" s="18"/>
      <c r="E35" s="18"/>
      <c r="F35" s="19"/>
      <c r="H35" s="16" t="s">
        <v>0</v>
      </c>
      <c r="I35" s="32"/>
    </row>
    <row r="36" spans="2:12" x14ac:dyDescent="0.3">
      <c r="B36" s="13" t="s">
        <v>4</v>
      </c>
      <c r="C36" s="37">
        <f>D36*E36/100*F36/100</f>
        <v>1.3503150000000001E-10</v>
      </c>
      <c r="D36" s="39">
        <v>0.22500000000000001</v>
      </c>
      <c r="E36" s="2">
        <v>0.185</v>
      </c>
      <c r="F36" s="30">
        <v>3.2440000000000001E-5</v>
      </c>
      <c r="H36" s="43" t="s">
        <v>4</v>
      </c>
      <c r="I36" s="45">
        <f>5/C36</f>
        <v>37028397077.718903</v>
      </c>
      <c r="K36" s="1"/>
    </row>
    <row r="37" spans="2:12" ht="15" thickBot="1" x14ac:dyDescent="0.35">
      <c r="B37" s="14" t="s">
        <v>3</v>
      </c>
      <c r="C37" s="37">
        <f>D37*E37/100*F37/100</f>
        <v>8.5811880000000005E-14</v>
      </c>
      <c r="D37" s="40">
        <v>2.8000000000000001E-2</v>
      </c>
      <c r="E37" s="2">
        <v>7.5299999999999994E-3</v>
      </c>
      <c r="F37" s="30">
        <v>4.07E-6</v>
      </c>
      <c r="H37" s="15" t="s">
        <v>3</v>
      </c>
      <c r="I37" s="45">
        <f>2.5/C37</f>
        <v>29133495268953.434</v>
      </c>
    </row>
    <row r="38" spans="2:12" x14ac:dyDescent="0.3">
      <c r="B38" s="33" t="s">
        <v>1</v>
      </c>
      <c r="C38" s="17"/>
      <c r="D38" s="18"/>
      <c r="E38" s="18"/>
      <c r="F38" s="19"/>
      <c r="H38" s="20" t="s">
        <v>1</v>
      </c>
      <c r="I38" s="32"/>
    </row>
    <row r="39" spans="2:12" x14ac:dyDescent="0.3">
      <c r="B39" s="14" t="s">
        <v>4</v>
      </c>
      <c r="C39" s="37">
        <f t="shared" ref="C39:C40" si="3">D39*E39/100*F39/100</f>
        <v>3.7747775999999995E-11</v>
      </c>
      <c r="D39" s="40">
        <v>0.122</v>
      </c>
      <c r="E39" s="2">
        <v>0.17599999999999999</v>
      </c>
      <c r="F39" s="30">
        <v>1.7579999999999998E-5</v>
      </c>
      <c r="H39" s="15" t="s">
        <v>4</v>
      </c>
      <c r="I39" s="45">
        <f>5/C39</f>
        <v>132458134752.09773</v>
      </c>
    </row>
    <row r="40" spans="2:12" ht="15" thickBot="1" x14ac:dyDescent="0.35">
      <c r="B40" s="14" t="s">
        <v>3</v>
      </c>
      <c r="C40" s="37">
        <f t="shared" si="3"/>
        <v>3.9557999999999998E-14</v>
      </c>
      <c r="D40" s="40">
        <v>0.02</v>
      </c>
      <c r="E40" s="2">
        <v>6.9400000000000009E-3</v>
      </c>
      <c r="F40" s="30">
        <v>2.8499999999999998E-6</v>
      </c>
      <c r="H40" s="15" t="s">
        <v>3</v>
      </c>
      <c r="I40" s="45">
        <f>2.5/C40</f>
        <v>63198341675514.438</v>
      </c>
    </row>
    <row r="41" spans="2:12" x14ac:dyDescent="0.3">
      <c r="B41" s="33" t="s">
        <v>2</v>
      </c>
      <c r="C41" s="17"/>
      <c r="D41" s="18"/>
      <c r="E41" s="18"/>
      <c r="F41" s="19"/>
      <c r="H41" s="20" t="s">
        <v>2</v>
      </c>
      <c r="I41" s="32"/>
    </row>
    <row r="42" spans="2:12" x14ac:dyDescent="0.3">
      <c r="B42" s="14" t="s">
        <v>4</v>
      </c>
      <c r="C42" s="37">
        <f t="shared" ref="C42:C43" si="4">D42*E42/100*F42/100</f>
        <v>2.0228778E-11</v>
      </c>
      <c r="D42" s="40">
        <v>8.1000000000000003E-2</v>
      </c>
      <c r="E42" s="2">
        <v>0.214</v>
      </c>
      <c r="F42" s="30">
        <v>1.167E-5</v>
      </c>
      <c r="H42" s="15" t="s">
        <v>4</v>
      </c>
      <c r="I42" s="45">
        <f>5/C42</f>
        <v>247172617149.68646</v>
      </c>
    </row>
    <row r="43" spans="2:12" ht="15" thickBot="1" x14ac:dyDescent="0.35">
      <c r="B43" s="34" t="s">
        <v>3</v>
      </c>
      <c r="C43" s="38">
        <f t="shared" si="4"/>
        <v>7.2800000000000015E-14</v>
      </c>
      <c r="D43" s="41">
        <v>1.4E-2</v>
      </c>
      <c r="E43" s="10">
        <v>2.5000000000000001E-2</v>
      </c>
      <c r="F43" s="31">
        <v>2.08E-6</v>
      </c>
      <c r="H43" s="5" t="s">
        <v>3</v>
      </c>
      <c r="I43" s="46">
        <f>2.5/C43</f>
        <v>34340659340659.332</v>
      </c>
    </row>
  </sheetData>
  <mergeCells count="4">
    <mergeCell ref="C3:E3"/>
    <mergeCell ref="F3:H3"/>
    <mergeCell ref="D19:F19"/>
    <mergeCell ref="K34:L34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Calculation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Exatronic - Marina Bastos</dc:creator>
  <cp:lastModifiedBy>Exatronic - Marina Bastos</cp:lastModifiedBy>
  <cp:lastPrinted>2023-03-02T09:42:57Z</cp:lastPrinted>
  <dcterms:created xsi:type="dcterms:W3CDTF">2020-07-01T09:36:38Z</dcterms:created>
  <dcterms:modified xsi:type="dcterms:W3CDTF">2023-03-02T09:43:18Z</dcterms:modified>
</cp:coreProperties>
</file>