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e469177d765e4e/Documents/DOCTORADO/2 Artículos escritos/CUPHEA TAYLOR/New folder/"/>
    </mc:Choice>
  </mc:AlternateContent>
  <xr:revisionPtr revIDLastSave="58" documentId="13_ncr:1_{1C0C80E3-867A-4020-8600-89685CE73E45}" xr6:coauthVersionLast="47" xr6:coauthVersionMax="47" xr10:uidLastSave="{9554BCDD-6FC9-41DF-B668-70A196C83063}"/>
  <bookViews>
    <workbookView xWindow="-120" yWindow="-120" windowWidth="20730" windowHeight="11040" firstSheet="6" activeTab="12" xr2:uid="{DDC85B9B-C5E3-45A8-A62F-11A010075A36}"/>
  </bookViews>
  <sheets>
    <sheet name="imagenes" sheetId="14" r:id="rId1"/>
    <sheet name="identificación" sheetId="17" r:id="rId2"/>
    <sheet name="Datos" sheetId="1" r:id="rId3"/>
    <sheet name="Gráficos" sheetId="2" r:id="rId4"/>
    <sheet name="Tabla" sheetId="3" r:id="rId5"/>
    <sheet name="Apigenin" sheetId="5" r:id="rId6"/>
    <sheet name="Fisiológicos" sheetId="4" r:id="rId7"/>
    <sheet name="fenoles" sheetId="6" r:id="rId8"/>
    <sheet name="tablas" sheetId="7" r:id="rId9"/>
    <sheet name="diferencias" sheetId="8" r:id="rId10"/>
    <sheet name="upc" sheetId="9" r:id="rId11"/>
    <sheet name="fisiológicos2" sheetId="11" r:id="rId12"/>
    <sheet name="comportamiento agua" sheetId="12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7" i="12" l="1"/>
  <c r="B55" i="12"/>
  <c r="B51" i="12"/>
  <c r="B53" i="12" s="1"/>
  <c r="B49" i="12"/>
  <c r="A38" i="12"/>
  <c r="A36" i="12"/>
  <c r="E34" i="12"/>
  <c r="E32" i="12"/>
  <c r="A32" i="12"/>
  <c r="A34" i="12" s="1"/>
  <c r="M30" i="12"/>
  <c r="L30" i="12"/>
  <c r="K30" i="12"/>
  <c r="E30" i="12"/>
  <c r="A30" i="12"/>
  <c r="M28" i="12"/>
  <c r="L28" i="12"/>
  <c r="K28" i="12"/>
  <c r="J28" i="12"/>
  <c r="I28" i="12"/>
  <c r="H28" i="12"/>
  <c r="G28" i="12"/>
  <c r="F28" i="12"/>
  <c r="E28" i="12"/>
  <c r="K26" i="12"/>
  <c r="J26" i="12"/>
  <c r="I26" i="12"/>
  <c r="H26" i="12"/>
  <c r="G26" i="12"/>
  <c r="F26" i="12"/>
  <c r="E26" i="12"/>
  <c r="M24" i="12"/>
  <c r="M26" i="12" s="1"/>
  <c r="L24" i="12"/>
  <c r="L26" i="12" s="1"/>
  <c r="K24" i="12"/>
  <c r="M22" i="12"/>
  <c r="L22" i="12"/>
  <c r="K22" i="12"/>
  <c r="J22" i="12"/>
  <c r="J24" i="12" s="1"/>
  <c r="I22" i="12"/>
  <c r="I24" i="12" s="1"/>
  <c r="H22" i="12"/>
  <c r="H24" i="12" s="1"/>
  <c r="G22" i="12"/>
  <c r="G24" i="12" s="1"/>
  <c r="F22" i="12"/>
  <c r="F24" i="12" s="1"/>
  <c r="J20" i="12"/>
  <c r="I20" i="12"/>
  <c r="H20" i="12"/>
  <c r="G20" i="12"/>
  <c r="F20" i="12"/>
  <c r="C18" i="12"/>
  <c r="C16" i="12"/>
  <c r="C12" i="12"/>
  <c r="C14" i="12" s="1"/>
  <c r="C10" i="12"/>
  <c r="C7" i="11"/>
  <c r="C6" i="11"/>
  <c r="C4" i="11"/>
  <c r="C3" i="11"/>
  <c r="C8" i="9"/>
  <c r="C5" i="9"/>
  <c r="O48" i="6"/>
  <c r="N48" i="6"/>
  <c r="M48" i="6"/>
  <c r="L48" i="6"/>
  <c r="K48" i="6"/>
  <c r="J48" i="6"/>
  <c r="I48" i="6"/>
  <c r="H48" i="6"/>
  <c r="O39" i="6"/>
  <c r="N39" i="6"/>
  <c r="M39" i="6"/>
  <c r="L39" i="6"/>
  <c r="K39" i="6"/>
  <c r="J39" i="6"/>
  <c r="I39" i="6"/>
  <c r="H39" i="6"/>
  <c r="O30" i="6"/>
  <c r="N30" i="6"/>
  <c r="M30" i="6"/>
  <c r="L30" i="6"/>
  <c r="K30" i="6"/>
  <c r="J30" i="6"/>
  <c r="I30" i="6"/>
  <c r="H30" i="6"/>
  <c r="O21" i="6"/>
  <c r="N21" i="6"/>
  <c r="M21" i="6"/>
  <c r="L21" i="6"/>
  <c r="K21" i="6"/>
  <c r="J21" i="6"/>
  <c r="I21" i="6"/>
  <c r="H21" i="6"/>
  <c r="O12" i="6"/>
  <c r="N12" i="6"/>
  <c r="M12" i="6"/>
  <c r="L12" i="6"/>
  <c r="K12" i="6"/>
  <c r="J12" i="6"/>
  <c r="I12" i="6"/>
  <c r="H12" i="6"/>
  <c r="O3" i="6"/>
  <c r="N3" i="6"/>
  <c r="M3" i="6"/>
  <c r="L3" i="6"/>
  <c r="K3" i="6"/>
  <c r="J3" i="6"/>
  <c r="I3" i="6"/>
  <c r="H3" i="6"/>
  <c r="C5" i="5"/>
  <c r="C8" i="5"/>
  <c r="C7" i="4"/>
  <c r="C6" i="4"/>
  <c r="C4" i="4"/>
  <c r="C3" i="4"/>
  <c r="O48" i="1"/>
  <c r="N48" i="1"/>
  <c r="M48" i="1"/>
  <c r="L48" i="1"/>
  <c r="K48" i="1"/>
  <c r="J48" i="1"/>
  <c r="I48" i="1"/>
  <c r="H48" i="1"/>
  <c r="O39" i="1"/>
  <c r="N39" i="1"/>
  <c r="M39" i="1"/>
  <c r="L39" i="1"/>
  <c r="K39" i="1"/>
  <c r="J39" i="1"/>
  <c r="I39" i="1"/>
  <c r="H39" i="1"/>
  <c r="O30" i="1"/>
  <c r="N30" i="1"/>
  <c r="M30" i="1"/>
  <c r="L30" i="1"/>
  <c r="K30" i="1"/>
  <c r="J30" i="1"/>
  <c r="I30" i="1"/>
  <c r="H30" i="1"/>
  <c r="O21" i="1"/>
  <c r="N21" i="1"/>
  <c r="M21" i="1"/>
  <c r="L21" i="1"/>
  <c r="K21" i="1"/>
  <c r="J21" i="1"/>
  <c r="I21" i="1"/>
  <c r="H21" i="1"/>
  <c r="O12" i="1"/>
  <c r="N12" i="1"/>
  <c r="M12" i="1"/>
  <c r="L12" i="1"/>
  <c r="K12" i="1"/>
  <c r="J12" i="1"/>
  <c r="I12" i="1"/>
  <c r="H12" i="1"/>
  <c r="O3" i="1"/>
  <c r="N3" i="1"/>
  <c r="M3" i="1"/>
  <c r="L3" i="1"/>
  <c r="K3" i="1"/>
  <c r="J3" i="1"/>
  <c r="I3" i="1"/>
  <c r="H3" i="1"/>
</calcChain>
</file>

<file path=xl/sharedStrings.xml><?xml version="1.0" encoding="utf-8"?>
<sst xmlns="http://schemas.openxmlformats.org/spreadsheetml/2006/main" count="1054" uniqueCount="148">
  <si>
    <t>DPPH</t>
  </si>
  <si>
    <t>FRAP</t>
  </si>
  <si>
    <t>Total phenolic content</t>
  </si>
  <si>
    <t>Total flavonoid content</t>
  </si>
  <si>
    <t>Control</t>
  </si>
  <si>
    <t>Aquaponic</t>
  </si>
  <si>
    <t>Conventional</t>
  </si>
  <si>
    <t xml:space="preserve">C. hyssopifolia </t>
  </si>
  <si>
    <t>C. cyanea</t>
  </si>
  <si>
    <t>Values</t>
  </si>
  <si>
    <t>Treatment</t>
  </si>
  <si>
    <t>Species</t>
  </si>
  <si>
    <t>T. number</t>
  </si>
  <si>
    <t>Mean</t>
  </si>
  <si>
    <t>Std Dev</t>
  </si>
  <si>
    <t>Total phenolic content (mg/g)</t>
  </si>
  <si>
    <t>Total flavonoid content (mg/g)</t>
  </si>
  <si>
    <t>DPPH (eq/mg)</t>
  </si>
  <si>
    <t>TP</t>
  </si>
  <si>
    <t>TF</t>
  </si>
  <si>
    <t>FRAP (eq/mg)</t>
  </si>
  <si>
    <t>SD</t>
  </si>
  <si>
    <t>ANOVA y Tukey 95%</t>
  </si>
  <si>
    <t>a</t>
  </si>
  <si>
    <t>b</t>
  </si>
  <si>
    <t>c</t>
  </si>
  <si>
    <t>Total phenolics</t>
  </si>
  <si>
    <t>Total flavonoids</t>
  </si>
  <si>
    <r>
      <t xml:space="preserve">80.39 </t>
    </r>
    <r>
      <rPr>
        <sz val="11"/>
        <color theme="1"/>
        <rFont val="Calibri"/>
        <family val="2"/>
      </rPr>
      <t>±9.9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</si>
  <si>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61.08</t>
    </r>
    <r>
      <rPr>
        <sz val="11"/>
        <color theme="1"/>
        <rFont val="Calibri"/>
        <family val="2"/>
      </rPr>
      <t>±7.2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</si>
  <si>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16.99±0.4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</si>
  <si>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17.06±0.8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</si>
  <si>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15.36±0.8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</si>
  <si>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14.11±1.3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</si>
  <si>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10.71±1.0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</si>
  <si>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5.62±0.5</t>
    </r>
    <r>
      <rPr>
        <vertAlign val="superscript"/>
        <sz val="11"/>
        <color theme="1"/>
        <rFont val="Calibri"/>
        <family val="2"/>
        <scheme val="minor"/>
      </rPr>
      <t>c</t>
    </r>
  </si>
  <si>
    <r>
      <t>8.19±1.6</t>
    </r>
    <r>
      <rPr>
        <vertAlign val="superscript"/>
        <sz val="11"/>
        <color theme="1"/>
        <rFont val="Calibri"/>
        <family val="2"/>
        <scheme val="minor"/>
      </rPr>
      <t>b</t>
    </r>
  </si>
  <si>
    <r>
      <t>7.456±0.8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</si>
  <si>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3.52±0.6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</si>
  <si>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1.79±0.1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</si>
  <si>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125.73±3.4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</si>
  <si>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114.82±6.0</t>
    </r>
    <r>
      <rPr>
        <vertAlign val="superscript"/>
        <sz val="11"/>
        <color theme="1"/>
        <rFont val="Calibri"/>
        <family val="2"/>
        <scheme val="minor"/>
      </rPr>
      <t>b</t>
    </r>
  </si>
  <si>
    <r>
      <t>96.92±12.1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</si>
  <si>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11.05±0.9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</si>
  <si>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15.16±0.5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</si>
  <si>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7.22±0.6</t>
    </r>
    <r>
      <rPr>
        <vertAlign val="superscript"/>
        <sz val="11"/>
        <color theme="1"/>
        <rFont val="Calibri"/>
        <family val="2"/>
        <scheme val="minor"/>
      </rPr>
      <t>c</t>
    </r>
  </si>
  <si>
    <r>
      <t>133.05±9.0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</si>
  <si>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134.53±14.1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</si>
  <si>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114.878±16.3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</si>
  <si>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13.34±0.9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</si>
  <si>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13.35±1.2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</si>
  <si>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7.37±0.4</t>
    </r>
    <r>
      <rPr>
        <vertAlign val="superscript"/>
        <sz val="11"/>
        <color theme="1"/>
        <rFont val="Calibri"/>
        <family val="2"/>
        <scheme val="minor"/>
      </rPr>
      <t>b</t>
    </r>
  </si>
  <si>
    <t>DPPH (mg Eq/g)</t>
  </si>
  <si>
    <t>FRAP (mg Eq/g)</t>
  </si>
  <si>
    <t>Height</t>
  </si>
  <si>
    <t>Water content</t>
  </si>
  <si>
    <t>Apigenin (mg/g)</t>
  </si>
  <si>
    <t>T0</t>
  </si>
  <si>
    <t>Sacar un índice de crecimiento</t>
  </si>
  <si>
    <t>Hacer análisis de correlación con respecto a los fenólicos</t>
  </si>
  <si>
    <t>Leaf area</t>
  </si>
  <si>
    <t>Maximum plant height</t>
  </si>
  <si>
    <t>t-Test</t>
  </si>
  <si>
    <r>
      <t xml:space="preserve">29.71 </t>
    </r>
    <r>
      <rPr>
        <sz val="11"/>
        <color theme="1"/>
        <rFont val="Calibri"/>
        <family val="2"/>
      </rPr>
      <t>±8.1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</si>
  <si>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1.42±0.67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</si>
  <si>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1.86±0.53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</si>
  <si>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30.05±5.22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</si>
  <si>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1.87±0.2</t>
    </r>
    <r>
      <rPr>
        <vertAlign val="superscript"/>
        <sz val="11"/>
        <color theme="1"/>
        <rFont val="Calibri"/>
        <family val="2"/>
        <scheme val="minor"/>
      </rPr>
      <t>a</t>
    </r>
  </si>
  <si>
    <t xml:space="preserve"> </t>
  </si>
  <si>
    <r>
      <t>77.76±40.1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</si>
  <si>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69.78±32.9</t>
    </r>
    <r>
      <rPr>
        <vertAlign val="superscript"/>
        <sz val="11"/>
        <color theme="1"/>
        <rFont val="Calibri"/>
        <family val="2"/>
        <scheme val="minor"/>
      </rPr>
      <t>b</t>
    </r>
  </si>
  <si>
    <r>
      <t>65.04±19.68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</si>
  <si>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23.74±8.5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</si>
  <si>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22.074±3.83</t>
    </r>
    <r>
      <rPr>
        <vertAlign val="superscript"/>
        <sz val="11"/>
        <color theme="1"/>
        <rFont val="Calibri"/>
        <family val="2"/>
        <scheme val="minor"/>
      </rPr>
      <t>b</t>
    </r>
  </si>
  <si>
    <r>
      <t>19.16±1.4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</si>
  <si>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sz val="11"/>
        <color theme="1"/>
        <rFont val="Calibri"/>
        <family val="2"/>
      </rPr>
      <t>39.98±10.32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</si>
  <si>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sz val="11"/>
        <color theme="1"/>
        <rFont val="Calibri"/>
        <family val="2"/>
      </rPr>
      <t>39.98±10.32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</si>
  <si>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69.78±32.9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</si>
  <si>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22.07±3.83</t>
    </r>
    <r>
      <rPr>
        <vertAlign val="superscript"/>
        <sz val="11"/>
        <color theme="1"/>
        <rFont val="Calibri"/>
        <family val="2"/>
        <scheme val="minor"/>
      </rPr>
      <t>a</t>
    </r>
  </si>
  <si>
    <t>SEPARAR EL CONTENIDO FENOLICO TOTAL POR ESPECIE</t>
  </si>
  <si>
    <t>COMPUESTO</t>
  </si>
  <si>
    <r>
      <t>Tabla 1</t>
    </r>
    <r>
      <rPr>
        <sz val="12"/>
        <color theme="1"/>
        <rFont val="Arial"/>
        <family val="2"/>
      </rPr>
      <t>. Gradiente de elución para el análisis de apigenina.</t>
    </r>
  </si>
  <si>
    <t>Tiempo</t>
  </si>
  <si>
    <t>(minutos)</t>
  </si>
  <si>
    <t>Ácido</t>
  </si>
  <si>
    <t>acético</t>
  </si>
  <si>
    <t>[0.0125N]</t>
  </si>
  <si>
    <t>Acetonitrilo</t>
  </si>
  <si>
    <t>capacidad antioxidante</t>
  </si>
  <si>
    <t>area foliar</t>
  </si>
  <si>
    <t>altura maxima</t>
  </si>
  <si>
    <t>largo de raiz</t>
  </si>
  <si>
    <t>contenido de humedad</t>
  </si>
  <si>
    <t>contenido de flavonoides</t>
  </si>
  <si>
    <t>contenido de fenoles</t>
  </si>
  <si>
    <t>frap</t>
  </si>
  <si>
    <t>dpph</t>
  </si>
  <si>
    <t>apigenina</t>
  </si>
  <si>
    <t>especie 1</t>
  </si>
  <si>
    <t>t0</t>
  </si>
  <si>
    <t>acuap</t>
  </si>
  <si>
    <t>conven</t>
  </si>
  <si>
    <t>especie 2</t>
  </si>
  <si>
    <t>acuapo</t>
  </si>
  <si>
    <t>TEMPERATURA</t>
  </si>
  <si>
    <t>pH</t>
  </si>
  <si>
    <t>oxígeno</t>
  </si>
  <si>
    <t>Conductividad electrica</t>
  </si>
  <si>
    <t>pecera</t>
  </si>
  <si>
    <t>invernadero</t>
  </si>
  <si>
    <t>radiación</t>
  </si>
  <si>
    <t>agua pozo</t>
  </si>
  <si>
    <t>hyssop</t>
  </si>
  <si>
    <t>cyanea</t>
  </si>
  <si>
    <t>VAR</t>
  </si>
  <si>
    <t>precio unitario</t>
  </si>
  <si>
    <t>total unidades</t>
  </si>
  <si>
    <t>total</t>
  </si>
  <si>
    <t>DESV</t>
  </si>
  <si>
    <t>esqueje zarzamora</t>
  </si>
  <si>
    <t>envío</t>
  </si>
  <si>
    <t>COEFICI DE VARIACION</t>
  </si>
  <si>
    <t>RANGO</t>
  </si>
  <si>
    <t>subtotal</t>
  </si>
  <si>
    <t>MEDIA</t>
  </si>
  <si>
    <t>16% IVA</t>
  </si>
  <si>
    <t>conventional</t>
  </si>
  <si>
    <t>Ca</t>
  </si>
  <si>
    <t>Mg</t>
  </si>
  <si>
    <t>K</t>
  </si>
  <si>
    <t>Cl</t>
  </si>
  <si>
    <r>
      <t>PO</t>
    </r>
    <r>
      <rPr>
        <b/>
        <vertAlign val="subscript"/>
        <sz val="11"/>
        <color rgb="FF000000"/>
        <rFont val="Times New Roman"/>
      </rPr>
      <t>4</t>
    </r>
  </si>
  <si>
    <r>
      <t>SO</t>
    </r>
    <r>
      <rPr>
        <b/>
        <vertAlign val="subscript"/>
        <sz val="11"/>
        <color rgb="FF000000"/>
        <rFont val="Times New Roman"/>
      </rPr>
      <t>4</t>
    </r>
  </si>
  <si>
    <r>
      <t>NH</t>
    </r>
    <r>
      <rPr>
        <b/>
        <vertAlign val="subscript"/>
        <sz val="11"/>
        <color rgb="FF000000"/>
        <rFont val="Times New Roman"/>
      </rPr>
      <t>4</t>
    </r>
  </si>
  <si>
    <r>
      <t>NO</t>
    </r>
    <r>
      <rPr>
        <b/>
        <vertAlign val="subscript"/>
        <sz val="11"/>
        <color rgb="FF000000"/>
        <rFont val="Times New Roman"/>
      </rPr>
      <t>2</t>
    </r>
  </si>
  <si>
    <r>
      <t>NO</t>
    </r>
    <r>
      <rPr>
        <b/>
        <vertAlign val="subscript"/>
        <sz val="11"/>
        <color rgb="FF000000"/>
        <rFont val="Times New Roman"/>
      </rPr>
      <t>3</t>
    </r>
  </si>
  <si>
    <t>tiempo cero</t>
  </si>
  <si>
    <t xml:space="preserve"> para metodologia</t>
  </si>
  <si>
    <t>color azul</t>
  </si>
  <si>
    <t>pecera1(mal)</t>
  </si>
  <si>
    <t>hyssopifolia</t>
  </si>
  <si>
    <t>linea</t>
  </si>
  <si>
    <t>gris</t>
  </si>
  <si>
    <t>control(mal</t>
  </si>
  <si>
    <t>naranja</t>
  </si>
  <si>
    <t>comportamiento</t>
  </si>
  <si>
    <t>casi igual</t>
  </si>
  <si>
    <t>que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</si>
</sst>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"/>
    <numFmt numFmtId="165" formatCode="0.0000"/>
  </numFmts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Times New Roman"/>
    </font>
    <font>
      <b/>
      <vertAlign val="subscript"/>
      <sz val="11"/>
      <color rgb="FF000000"/>
      <name val="Times New Roman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165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8" fontId="0" fillId="0" borderId="0" xfId="0" applyNumberFormat="1" applyAlignment="1">
      <alignment horizontal="left" vertical="top"/>
    </xf>
    <xf numFmtId="6" fontId="0" fillId="0" borderId="0" xfId="0" applyNumberFormat="1" applyAlignment="1">
      <alignment horizontal="left" vertical="top"/>
    </xf>
    <xf numFmtId="0" fontId="8" fillId="2" borderId="10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  <xf numFmtId="0" fontId="0" fillId="3" borderId="12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3" borderId="17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0" fontId="0" fillId="4" borderId="17" xfId="0" applyFill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0" fillId="5" borderId="15" xfId="0" applyFill="1" applyBorder="1" applyAlignment="1">
      <alignment horizontal="left" vertical="top"/>
    </xf>
    <xf numFmtId="0" fontId="0" fillId="5" borderId="17" xfId="0" applyFill="1" applyBorder="1" applyAlignment="1">
      <alignment horizontal="left" vertical="top"/>
    </xf>
    <xf numFmtId="0" fontId="8" fillId="6" borderId="10" xfId="0" applyFont="1" applyFill="1" applyBorder="1" applyAlignment="1">
      <alignment horizontal="center" vertical="center" wrapText="1" readingOrder="1"/>
    </xf>
    <xf numFmtId="0" fontId="8" fillId="6" borderId="11" xfId="0" applyFont="1" applyFill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top"/>
    </xf>
    <xf numFmtId="0" fontId="0" fillId="7" borderId="1" xfId="0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8" fillId="8" borderId="10" xfId="0" applyFont="1" applyFill="1" applyBorder="1" applyAlignment="1">
      <alignment horizontal="center" vertical="center" wrapText="1" readingOrder="1"/>
    </xf>
    <xf numFmtId="0" fontId="0" fillId="9" borderId="1" xfId="0" applyFill="1" applyBorder="1" applyAlignment="1">
      <alignment horizontal="left" vertical="top"/>
    </xf>
    <xf numFmtId="0" fontId="0" fillId="1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Total</a:t>
            </a:r>
            <a:r>
              <a:rPr lang="es-MX" baseline="0"/>
              <a:t> phenolic content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Gráficos!$A$3</c:f>
              <c:strCache>
                <c:ptCount val="1"/>
                <c:pt idx="0">
                  <c:v>C. hyssopifolia 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1C79D0E-DF58-43EB-99D1-3930BD348AEE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2A0-4A42-9A6D-9D18B309556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6C81867-0290-41CB-97FF-CF37A7A1874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2A0-4A42-9A6D-9D18B309556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9D967B7-7F82-4A9E-9697-049BCD00F43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2A0-4A42-9A6D-9D18B3095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plus>
            <c:minus>
              <c:numRef>
                <c:f>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Gráficos!$C$3:$C$5</c:f>
              <c:numCache>
                <c:formatCode>General</c:formatCode>
                <c:ptCount val="3"/>
                <c:pt idx="0">
                  <c:v>80.391473192222222</c:v>
                </c:pt>
                <c:pt idx="1">
                  <c:v>61.08397777777779</c:v>
                </c:pt>
                <c:pt idx="2">
                  <c:v>16.994188888888889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2A0-4A42-9A6D-9D18B3095561}"/>
            </c:ext>
          </c:extLst>
        </c:ser>
        <c:ser>
          <c:idx val="1"/>
          <c:order val="1"/>
          <c:tx>
            <c:strRef>
              <c:f>Gráficos!$A$6</c:f>
              <c:strCache>
                <c:ptCount val="1"/>
                <c:pt idx="0">
                  <c:v>C. cyanea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9DEC81E-0BA5-4F07-A17A-A6500A8AC7F6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2A0-4A42-9A6D-9D18B309556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2EEF44A-9863-4534-945E-47F03DDBA61B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2A0-4A42-9A6D-9D18B309556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2F8F17-02D2-4159-8443-807DAFD98244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2A0-4A42-9A6D-9D18B3095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36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D2A0-4A42-9A6D-9D18B30955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21474128"/>
        <c:axId val="1321474960"/>
      </c:barChart>
      <c:catAx>
        <c:axId val="1321474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960"/>
        <c:crosses val="autoZero"/>
        <c:auto val="1"/>
        <c:lblAlgn val="ctr"/>
        <c:lblOffset val="100"/>
        <c:noMultiLvlLbl val="0"/>
      </c:catAx>
      <c:valAx>
        <c:axId val="132147496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Total</a:t>
                </a:r>
                <a:r>
                  <a:rPr lang="es-MX" baseline="0"/>
                  <a:t> phenolic content (mg/g)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Leaf area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Fisiológicos!$C$1</c:f>
              <c:strCache>
                <c:ptCount val="1"/>
                <c:pt idx="0">
                  <c:v>Leaf area</c:v>
                </c:pt>
              </c:strCache>
              <c:extLst xmlns:c15="http://schemas.microsoft.com/office/drawing/2012/chart"/>
            </c:strRef>
          </c:tx>
          <c:invertIfNegative val="0"/>
          <c:dLbls>
            <c:dLbl>
              <c:idx val="0"/>
              <c:layout>
                <c:manualLayout>
                  <c:x val="0"/>
                  <c:y val="-0.22222222222222221"/>
                </c:manualLayout>
              </c:layout>
              <c:tx>
                <c:rich>
                  <a:bodyPr/>
                  <a:lstStyle/>
                  <a:p>
                    <a:fld id="{A4C96243-D8C5-4DFD-9581-62378C570B75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2B3-44A1-AA04-A9EEEACE9E09}"/>
                </c:ext>
              </c:extLst>
            </c:dLbl>
            <c:dLbl>
              <c:idx val="1"/>
              <c:layout>
                <c:manualLayout>
                  <c:x val="0"/>
                  <c:y val="-0.16666666666666669"/>
                </c:manualLayout>
              </c:layout>
              <c:tx>
                <c:rich>
                  <a:bodyPr/>
                  <a:lstStyle/>
                  <a:p>
                    <a:fld id="{D0D58826-5234-4FC0-9367-DAD6971653A9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C8D-4430-9D04-5B25C8A9B4F0}"/>
                </c:ext>
              </c:extLst>
            </c:dLbl>
            <c:dLbl>
              <c:idx val="2"/>
              <c:layout>
                <c:manualLayout>
                  <c:x val="0"/>
                  <c:y val="-5.5555555555555601E-2"/>
                </c:manualLayout>
              </c:layout>
              <c:tx>
                <c:rich>
                  <a:bodyPr/>
                  <a:lstStyle/>
                  <a:p>
                    <a:fld id="{B656E404-C1ED-4D07-A9AE-1DC30F478696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AC8D-4430-9D04-5B25C8A9B4F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Fisiológicos!$E$3:$E$5</c:f>
                <c:numCache>
                  <c:formatCode>General</c:formatCode>
                  <c:ptCount val="3"/>
                  <c:pt idx="0">
                    <c:v>0.67</c:v>
                  </c:pt>
                  <c:pt idx="1">
                    <c:v>0.53</c:v>
                  </c:pt>
                  <c:pt idx="2">
                    <c:v>0.16</c:v>
                  </c:pt>
                </c:numCache>
              </c:numRef>
            </c:plus>
            <c:minus>
              <c:numRef>
                <c:f>Fisiológicos!$E$3:$E$5</c:f>
                <c:numCache>
                  <c:formatCode>General</c:formatCode>
                  <c:ptCount val="3"/>
                  <c:pt idx="0">
                    <c:v>0.67</c:v>
                  </c:pt>
                  <c:pt idx="1">
                    <c:v>0.53</c:v>
                  </c:pt>
                  <c:pt idx="2">
                    <c:v>0.16</c:v>
                  </c:pt>
                </c:numCache>
              </c:numRef>
            </c:minus>
          </c:errBars>
          <c:cat>
            <c:strRef>
              <c:f>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  <c:extLst xmlns:c15="http://schemas.microsoft.com/office/drawing/2012/chart"/>
            </c:strRef>
          </c:cat>
          <c:val>
            <c:numRef>
              <c:f>Fisiológicos!$C$3:$C$5</c:f>
              <c:numCache>
                <c:formatCode>General</c:formatCode>
                <c:ptCount val="3"/>
                <c:pt idx="0">
                  <c:v>1.421</c:v>
                </c:pt>
                <c:pt idx="1">
                  <c:v>1.8632000000000002</c:v>
                </c:pt>
                <c:pt idx="2">
                  <c:v>1.87</c:v>
                </c:pt>
              </c:numCache>
              <c:extLst xmlns:c15="http://schemas.microsoft.com/office/drawing/2012/chart"/>
            </c:numRef>
          </c:val>
          <c:extLst>
            <c:ext xmlns:c15="http://schemas.microsoft.com/office/drawing/2012/chart" uri="{02D57815-91ED-43cb-92C2-25804820EDAC}">
              <c15:datalabelsRange>
                <c15:f>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AC8D-4430-9D04-5B25C8A9B4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Leaf area </a:t>
            </a:r>
            <a:r>
              <a:rPr lang="es-MX" i="1" baseline="0"/>
              <a:t>(</a:t>
            </a:r>
            <a:r>
              <a:rPr lang="es-MX" i="1"/>
              <a:t>C. cyanea)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Fisiológicos!$C$6:$C$8</c:f>
              <c:strCache>
                <c:ptCount val="3"/>
                <c:pt idx="0">
                  <c:v>19.162</c:v>
                </c:pt>
                <c:pt idx="1">
                  <c:v>22.074</c:v>
                </c:pt>
                <c:pt idx="2">
                  <c:v>23.74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5462668816039986E-17"/>
                  <c:y val="-2.7777777777777821E-2"/>
                </c:manualLayout>
              </c:layout>
              <c:tx>
                <c:rich>
                  <a:bodyPr/>
                  <a:lstStyle/>
                  <a:p>
                    <a:fld id="{2648400D-28B8-4981-AE4C-0437A15642B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9A3F37B-1491-419F-A341-2A87B79A0AB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9F2-4736-BCAC-148B2A55807F}"/>
                </c:ext>
              </c:extLst>
            </c:dLbl>
            <c:dLbl>
              <c:idx val="1"/>
              <c:layout>
                <c:manualLayout>
                  <c:x val="0"/>
                  <c:y val="-0.12500000000000006"/>
                </c:manualLayout>
              </c:layout>
              <c:tx>
                <c:rich>
                  <a:bodyPr/>
                  <a:lstStyle/>
                  <a:p>
                    <a:fld id="{9424135E-FA52-493A-9FF8-60EA00904157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391B270-2521-4DDE-81F5-58DCB14AA44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9F2-4736-BCAC-148B2A55807F}"/>
                </c:ext>
              </c:extLst>
            </c:dLbl>
            <c:dLbl>
              <c:idx val="2"/>
              <c:layout>
                <c:manualLayout>
                  <c:x val="0"/>
                  <c:y val="-0.16203703703703706"/>
                </c:manualLayout>
              </c:layout>
              <c:tx>
                <c:rich>
                  <a:bodyPr/>
                  <a:lstStyle/>
                  <a:p>
                    <a:fld id="{E7A93786-356C-4C8E-9532-FE8949FED2B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5E0E771-93EB-4F5E-9244-23D806254AC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9F2-4736-BCAC-148B2A55807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Fisiológicos!$E$6:$E$8</c:f>
                <c:numCache>
                  <c:formatCode>General</c:formatCode>
                  <c:ptCount val="3"/>
                  <c:pt idx="0">
                    <c:v>1.36</c:v>
                  </c:pt>
                  <c:pt idx="1">
                    <c:v>3.83</c:v>
                  </c:pt>
                  <c:pt idx="2">
                    <c:v>8.5299999999999994</c:v>
                  </c:pt>
                </c:numCache>
              </c:numRef>
            </c:plus>
            <c:minus>
              <c:numRef>
                <c:f>Fisiológicos!$E$6:$E$8</c:f>
                <c:numCache>
                  <c:formatCode>General</c:formatCode>
                  <c:ptCount val="3"/>
                  <c:pt idx="0">
                    <c:v>1.36</c:v>
                  </c:pt>
                  <c:pt idx="1">
                    <c:v>3.83</c:v>
                  </c:pt>
                  <c:pt idx="2">
                    <c:v>8.5299999999999994</c:v>
                  </c:pt>
                </c:numCache>
              </c:numRef>
            </c:minus>
          </c:errBars>
          <c:cat>
            <c:strRef>
              <c:f>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  <c:extLst xmlns:c15="http://schemas.microsoft.com/office/drawing/2012/chart"/>
            </c:strRef>
          </c:cat>
          <c:val>
            <c:numRef>
              <c:f>Fisiológicos!$C$6:$C$8</c:f>
              <c:numCache>
                <c:formatCode>General</c:formatCode>
                <c:ptCount val="3"/>
                <c:pt idx="0">
                  <c:v>19.162000000000003</c:v>
                </c:pt>
                <c:pt idx="1">
                  <c:v>22.074000000000002</c:v>
                </c:pt>
                <c:pt idx="2">
                  <c:v>23.74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9F2-4736-BCAC-148B2A5580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Maximum plant height </a:t>
            </a:r>
            <a:r>
              <a:rPr lang="es-MX" i="1" baseline="0"/>
              <a:t>(</a:t>
            </a:r>
            <a:r>
              <a:rPr lang="es-MX" i="1"/>
              <a:t>C. cyanea)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Fisiológicos!$F$1</c:f>
              <c:strCache>
                <c:ptCount val="1"/>
                <c:pt idx="0">
                  <c:v>Height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5462668816039986E-17"/>
                  <c:y val="-5.555555555555558E-2"/>
                </c:manualLayout>
              </c:layout>
              <c:tx>
                <c:rich>
                  <a:bodyPr/>
                  <a:lstStyle/>
                  <a:p>
                    <a:fld id="{76B00305-C1D7-4D6D-8CE3-97B9B504C43F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BFE30AD-F5C8-4417-9DBF-9875F9E0375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B80-466D-BCFB-383C700EBB97}"/>
                </c:ext>
              </c:extLst>
            </c:dLbl>
            <c:dLbl>
              <c:idx val="1"/>
              <c:layout>
                <c:manualLayout>
                  <c:x val="0"/>
                  <c:y val="-0.18055555555555555"/>
                </c:manualLayout>
              </c:layout>
              <c:tx>
                <c:rich>
                  <a:bodyPr/>
                  <a:lstStyle/>
                  <a:p>
                    <a:fld id="{506250D5-E36A-47A3-A91C-D1C1600E0BC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4062F64-2944-4C8C-BF66-CC40CBF2949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B80-466D-BCFB-383C700EBB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3B53659-AD57-4A21-A304-4949BE0E576C}" type="CELLRANGE">
                      <a:rPr lang="es-MX"/>
                      <a:pPr/>
                      <a:t>[CELLRANGE]</a:t>
                    </a:fld>
                    <a:r>
                      <a:rPr lang="es-MX" baseline="0"/>
                      <a:t>, </a:t>
                    </a:r>
                    <a:fld id="{CC1E0DF0-467A-42BD-84B4-E4EB9CF5752A}" type="VALUE">
                      <a:rPr lang="es-MX" baseline="0"/>
                      <a:pPr/>
                      <a:t>[VALUE]</a:t>
                    </a:fld>
                    <a:endParaRPr lang="es-MX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B80-466D-BCFB-383C700EB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28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Fisiológicos!$H$6:$H$8</c:f>
                <c:numCache>
                  <c:formatCode>General</c:formatCode>
                  <c:ptCount val="3"/>
                  <c:pt idx="0">
                    <c:v>40.072000000000003</c:v>
                  </c:pt>
                  <c:pt idx="1">
                    <c:v>32.896999999999998</c:v>
                  </c:pt>
                  <c:pt idx="2">
                    <c:v>19.68</c:v>
                  </c:pt>
                </c:numCache>
              </c:numRef>
            </c:plus>
            <c:minus>
              <c:numRef>
                <c:f>Fisiológicos!$H$6:$H$8</c:f>
                <c:numCache>
                  <c:formatCode>General</c:formatCode>
                  <c:ptCount val="3"/>
                  <c:pt idx="0">
                    <c:v>40.072000000000003</c:v>
                  </c:pt>
                  <c:pt idx="1">
                    <c:v>32.896999999999998</c:v>
                  </c:pt>
                  <c:pt idx="2">
                    <c:v>19.68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Fisiológicos!$F$6:$F$8</c:f>
              <c:numCache>
                <c:formatCode>General</c:formatCode>
                <c:ptCount val="3"/>
                <c:pt idx="0">
                  <c:v>77.760000000000005</c:v>
                </c:pt>
                <c:pt idx="1">
                  <c:v>69.78</c:v>
                </c:pt>
                <c:pt idx="2">
                  <c:v>65.040000000000006</c:v>
                </c:pt>
              </c:numCache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Fisiológicos!$G$3:$G$5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BB80-466D-BCFB-383C700EBB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Total</a:t>
            </a:r>
            <a:r>
              <a:rPr lang="es-MX" baseline="0"/>
              <a:t> phenolic content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[1]Gráficos!$A$3</c:f>
              <c:strCache>
                <c:ptCount val="1"/>
                <c:pt idx="0">
                  <c:v>C. hyssopifolia 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39E66F8-AA29-4B46-A942-709B3B8DF936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2A2-4F2E-8B42-2C7DB1A5EA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391AD6-BF85-480C-80A7-44DEB683AC6C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2A2-4F2E-8B42-2C7DB1A5EA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F9B6466-AD5C-4A46-AFAA-62802353A424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2A2-4F2E-8B42-2C7DB1A5E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plus>
            <c:minus>
              <c:numRef>
                <c:f>[1]Gráficos!$D$3:$D$5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[1]Gráficos!$C$3:$C$5</c:f>
              <c:numCache>
                <c:formatCode>General</c:formatCode>
                <c:ptCount val="3"/>
                <c:pt idx="0">
                  <c:v>80.391473192222222</c:v>
                </c:pt>
                <c:pt idx="1">
                  <c:v>61.08397777777779</c:v>
                </c:pt>
                <c:pt idx="2">
                  <c:v>16.994188888888889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B2A2-4F2E-8B42-2C7DB1A5EA77}"/>
            </c:ext>
          </c:extLst>
        </c:ser>
        <c:ser>
          <c:idx val="1"/>
          <c:order val="1"/>
          <c:tx>
            <c:strRef>
              <c:f>[1]Gráficos!$A$6</c:f>
              <c:strCache>
                <c:ptCount val="1"/>
                <c:pt idx="0">
                  <c:v>C. cyanea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91C257B-4353-4BA7-9B2D-30F440B46827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2A2-4F2E-8B42-2C7DB1A5EA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2B4BCCB-17B2-486A-BFA6-6D433BEFECA0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2A2-4F2E-8B42-2C7DB1A5EA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2680877-E054-48EA-942B-14F34A996D5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2A2-4F2E-8B42-2C7DB1A5E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36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B2A2-4F2E-8B42-2C7DB1A5EA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21474128"/>
        <c:axId val="1321474960"/>
      </c:barChart>
      <c:catAx>
        <c:axId val="1321474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960"/>
        <c:crosses val="autoZero"/>
        <c:auto val="1"/>
        <c:lblAlgn val="ctr"/>
        <c:lblOffset val="100"/>
        <c:noMultiLvlLbl val="0"/>
      </c:catAx>
      <c:valAx>
        <c:axId val="132147496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Total</a:t>
                </a:r>
                <a:r>
                  <a:rPr lang="es-MX" baseline="0"/>
                  <a:t> phenolic content (mg/g)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/>
              <a:t>Antioxidant activity (</a:t>
            </a:r>
            <a:r>
              <a:rPr lang="es-MX" i="1"/>
              <a:t>C. hyssopifolia</a:t>
            </a:r>
            <a:r>
              <a:rPr lang="es-MX" i="0"/>
              <a:t>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[1]Gráficos!$G$1</c:f>
              <c:strCache>
                <c:ptCount val="1"/>
                <c:pt idx="0">
                  <c:v>DPPH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429D6E5-3003-48A5-9E6A-0FE31BE035B4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AEE-46B5-A786-FDE02B38E4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B0FF56B-5DD5-4215-8627-B75F56D84DBF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AEE-46B5-A786-FDE02B38E4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4465C44-001F-4C45-9267-8B76DAD7C67A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AEE-46B5-A786-FDE02B38E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[1]Gráficos!$H$3:$H$5</c:f>
                <c:numCache>
                  <c:formatCode>General</c:formatCode>
                  <c:ptCount val="3"/>
                  <c:pt idx="0">
                    <c:v>3.4033823191055124</c:v>
                  </c:pt>
                  <c:pt idx="1">
                    <c:v>6.0149639691587318</c:v>
                  </c:pt>
                  <c:pt idx="2">
                    <c:v>12.095399471952714</c:v>
                  </c:pt>
                </c:numCache>
              </c:numRef>
            </c:plus>
            <c:minus>
              <c:numRef>
                <c:f>[1]Gráficos!$H$3:$H$5</c:f>
                <c:numCache>
                  <c:formatCode>General</c:formatCode>
                  <c:ptCount val="3"/>
                  <c:pt idx="0">
                    <c:v>3.4033823191055124</c:v>
                  </c:pt>
                  <c:pt idx="1">
                    <c:v>6.0149639691587318</c:v>
                  </c:pt>
                  <c:pt idx="2">
                    <c:v>12.095399471952714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[1]Gráficos!$G$3:$G$5</c:f>
              <c:numCache>
                <c:formatCode>General</c:formatCode>
                <c:ptCount val="3"/>
                <c:pt idx="0">
                  <c:v>125.72643333333333</c:v>
                </c:pt>
                <c:pt idx="1">
                  <c:v>114.81714444444447</c:v>
                </c:pt>
                <c:pt idx="2">
                  <c:v>96.915188888888878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[1]Gráficos!$E$12:$E$14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5AEE-46B5-A786-FDE02B38E406}"/>
            </c:ext>
          </c:extLst>
        </c:ser>
        <c:ser>
          <c:idx val="3"/>
          <c:order val="3"/>
          <c:tx>
            <c:strRef>
              <c:f>[1]Gráficos!$I$1</c:f>
              <c:strCache>
                <c:ptCount val="1"/>
                <c:pt idx="0">
                  <c:v>FRAP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258A91F-4195-472A-902E-E890DD48075C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AEE-46B5-A786-FDE02B38E4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A2737B2-61E7-450E-8465-B0FF241B3DD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AEE-46B5-A786-FDE02B38E4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E3F531-B773-4184-84C6-059C7715DB60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AEE-46B5-A786-FDE02B38E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80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[1]Gráficos!$J$3:$J$5</c:f>
                <c:numCache>
                  <c:formatCode>General</c:formatCode>
                  <c:ptCount val="3"/>
                  <c:pt idx="0">
                    <c:v>9.0275037336525745</c:v>
                  </c:pt>
                  <c:pt idx="1">
                    <c:v>14.133482468263717</c:v>
                  </c:pt>
                  <c:pt idx="2">
                    <c:v>16.307205789030188</c:v>
                  </c:pt>
                </c:numCache>
              </c:numRef>
            </c:plus>
            <c:minus>
              <c:numRef>
                <c:f>[1]Gráficos!$J$3:$J$5</c:f>
                <c:numCache>
                  <c:formatCode>General</c:formatCode>
                  <c:ptCount val="3"/>
                  <c:pt idx="0">
                    <c:v>9.0275037336525745</c:v>
                  </c:pt>
                  <c:pt idx="1">
                    <c:v>14.133482468263717</c:v>
                  </c:pt>
                  <c:pt idx="2">
                    <c:v>16.307205789030188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[1]Gráficos!$I$3:$I$5</c:f>
              <c:numCache>
                <c:formatCode>General</c:formatCode>
                <c:ptCount val="3"/>
                <c:pt idx="0">
                  <c:v>133.04751111111111</c:v>
                </c:pt>
                <c:pt idx="1">
                  <c:v>134.53334578888885</c:v>
                </c:pt>
                <c:pt idx="2">
                  <c:v>114.87750487777778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[1]Gráficos!$F$12:$F$14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5AEE-46B5-A786-FDE02B38E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[1]Gráficos!$E$1</c15:sqref>
                        </c15:formulaRef>
                      </c:ext>
                    </c:extLst>
                    <c:strCache>
                      <c:ptCount val="1"/>
                      <c:pt idx="0">
                        <c:v>Total flavonoids</c:v>
                      </c:pt>
                    </c:strCache>
                  </c:strRef>
                </c:tx>
                <c:spPr>
                  <a:pattFill prst="smCheck">
                    <a:fgClr>
                      <a:schemeClr val="bg1">
                        <a:lumMod val="50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2C300B1D-62D0-48DA-A460-8DB6863B988C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5AEE-46B5-A786-FDE02B38E406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1C22506A-72E4-4D1D-9D84-812CA30A0DD0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5AEE-46B5-A786-FDE02B38E406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A799C020-4128-478E-AA4D-0C51D7673115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5AEE-46B5-A786-FDE02B38E40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[1]Gráficos!$F$3:$F$5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1.034894262849001</c:v>
                        </c:pt>
                        <c:pt idx="1">
                          <c:v>0.51330333732707323</c:v>
                        </c:pt>
                        <c:pt idx="2">
                          <c:v>1.6335911844086883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[1]Gráficos!$F$3:$F$5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1.034894262849001</c:v>
                        </c:pt>
                        <c:pt idx="1">
                          <c:v>0.51330333732707323</c:v>
                        </c:pt>
                        <c:pt idx="2">
                          <c:v>1.6335911844086883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[1]Gráficos!$B$3:$B$5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[1]Gráficos!$E$3:$E$5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10.712044444444444</c:v>
                      </c:pt>
                      <c:pt idx="1">
                        <c:v>5.6189111111111112</c:v>
                      </c:pt>
                      <c:pt idx="2">
                        <c:v>8.1942555555555554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[1]Gráficos!$D$12:$D$14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c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5AEE-46B5-A786-FDE02B38E406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[1]Gráficos!$C$1</c15:sqref>
                        </c15:formulaRef>
                      </c:ext>
                    </c:extLst>
                    <c:strCache>
                      <c:ptCount val="1"/>
                      <c:pt idx="0">
                        <c:v>Total phenolics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AFE567D7-A51F-430A-B119-17E9F443EF18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5AEE-46B5-A786-FDE02B38E406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1857C1D3-C1BB-40E1-A37E-13130336A2E7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5AEE-46B5-A786-FDE02B38E406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297B03C4-F4D0-401F-B0F3-26ADE99EF01C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5AEE-46B5-A786-FDE02B38E40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08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9.9172451372177353</c:v>
                        </c:pt>
                        <c:pt idx="1">
                          <c:v>7.1563250018387521</c:v>
                        </c:pt>
                        <c:pt idx="2">
                          <c:v>0.39635432520802805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9.9172451372177353</c:v>
                        </c:pt>
                        <c:pt idx="1">
                          <c:v>7.1563250018387521</c:v>
                        </c:pt>
                        <c:pt idx="2">
                          <c:v>0.39635432520802805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[1]Gráficos!$B$3:$B$5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[1]Gráficos!$C$3:$C$5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80.391473192222222</c:v>
                      </c:pt>
                      <c:pt idx="1">
                        <c:v>61.08397777777779</c:v>
                      </c:pt>
                      <c:pt idx="2">
                        <c:v>16.994188888888889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[1]Gráficos!$C$12:$C$14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5AEE-46B5-A786-FDE02B38E406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1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</a:t>
                </a:r>
                <a:r>
                  <a:rPr lang="es-MX" baseline="0"/>
                  <a:t> activity</a:t>
                </a:r>
                <a:r>
                  <a:rPr lang="es-MX"/>
                  <a:t>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Antioxidant activity (</a:t>
            </a:r>
            <a:r>
              <a:rPr lang="es-MX" i="1"/>
              <a:t>C. cyanea</a:t>
            </a:r>
            <a:r>
              <a:rPr lang="es-MX" i="0"/>
              <a:t>)</a:t>
            </a:r>
            <a:r>
              <a:rPr lang="es-MX" i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[1]Gráficos!$G$1</c:f>
              <c:strCache>
                <c:ptCount val="1"/>
                <c:pt idx="0">
                  <c:v>DPPH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8D33E02-3158-442B-8421-9A7B4812F94F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36-48C6-BB56-BFBE34D67F3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C4A67D7-F162-4374-9285-14CE4AE2A22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436-48C6-BB56-BFBE34D67F3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7B3F732-FCBF-4757-BF87-045995ADAF4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436-48C6-BB56-BFBE34D67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[1]Gráficos!$H$6:$H$8</c:f>
                <c:numCache>
                  <c:formatCode>General</c:formatCode>
                  <c:ptCount val="3"/>
                  <c:pt idx="0">
                    <c:v>0.84918594695154981</c:v>
                  </c:pt>
                  <c:pt idx="1">
                    <c:v>0.53778631702357194</c:v>
                  </c:pt>
                  <c:pt idx="2">
                    <c:v>0.57558034070936703</c:v>
                  </c:pt>
                </c:numCache>
              </c:numRef>
            </c:plus>
            <c:minus>
              <c:numRef>
                <c:f>[1]Gráficos!$H$6:$H$8</c:f>
                <c:numCache>
                  <c:formatCode>General</c:formatCode>
                  <c:ptCount val="3"/>
                  <c:pt idx="0">
                    <c:v>0.84918594695154981</c:v>
                  </c:pt>
                  <c:pt idx="1">
                    <c:v>0.53778631702357194</c:v>
                  </c:pt>
                  <c:pt idx="2">
                    <c:v>0.57558034070936703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[1]Gráficos!$G$6:$G$8</c:f>
              <c:numCache>
                <c:formatCode>General</c:formatCode>
                <c:ptCount val="3"/>
                <c:pt idx="0">
                  <c:v>11.051033333333335</c:v>
                </c:pt>
                <c:pt idx="1">
                  <c:v>15.164644444444443</c:v>
                </c:pt>
                <c:pt idx="2">
                  <c:v>7.2214888888888895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[1]Gráficos!$E$15:$E$17</c15:f>
                <c15:dlblRangeCache>
                  <c:ptCount val="3"/>
                  <c:pt idx="0">
                    <c:v>b</c:v>
                  </c:pt>
                  <c:pt idx="1">
                    <c:v>a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0436-48C6-BB56-BFBE34D67F3D}"/>
            </c:ext>
          </c:extLst>
        </c:ser>
        <c:ser>
          <c:idx val="3"/>
          <c:order val="3"/>
          <c:tx>
            <c:strRef>
              <c:f>[1]Gráficos!$I$1</c:f>
              <c:strCache>
                <c:ptCount val="1"/>
                <c:pt idx="0">
                  <c:v>FRAP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B3F12B2-7076-4947-AA7A-6562B8207B88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436-48C6-BB56-BFBE34D67F3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D650F4E-AF34-4B81-9DB4-9A0DD16F6DD0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436-48C6-BB56-BFBE34D67F3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AEA0B62-E7DB-4450-9364-8C62EBD2B81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436-48C6-BB56-BFBE34D67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80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[1]Gráficos!$J$6:$J$8</c:f>
                <c:numCache>
                  <c:formatCode>General</c:formatCode>
                  <c:ptCount val="3"/>
                  <c:pt idx="0">
                    <c:v>0.88485101147029288</c:v>
                  </c:pt>
                  <c:pt idx="1">
                    <c:v>1.1560696267718673</c:v>
                  </c:pt>
                  <c:pt idx="2">
                    <c:v>0.4411220327503238</c:v>
                  </c:pt>
                </c:numCache>
              </c:numRef>
            </c:plus>
            <c:minus>
              <c:numRef>
                <c:f>[1]Gráficos!$J$6:$J$8</c:f>
                <c:numCache>
                  <c:formatCode>General</c:formatCode>
                  <c:ptCount val="3"/>
                  <c:pt idx="0">
                    <c:v>0.88485101147029288</c:v>
                  </c:pt>
                  <c:pt idx="1">
                    <c:v>1.1560696267718673</c:v>
                  </c:pt>
                  <c:pt idx="2">
                    <c:v>0.4411220327503238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[1]Gráficos!$I$6:$I$8</c:f>
              <c:numCache>
                <c:formatCode>General</c:formatCode>
                <c:ptCount val="3"/>
                <c:pt idx="0">
                  <c:v>13.335733333333332</c:v>
                </c:pt>
                <c:pt idx="1">
                  <c:v>13.346422222222223</c:v>
                </c:pt>
                <c:pt idx="2">
                  <c:v>7.3664555555555546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[1]Gráficos!$F$15:$F$17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436-48C6-BB56-BFBE34D67F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[1]Gráficos!$E$1</c15:sqref>
                        </c15:formulaRef>
                      </c:ext>
                    </c:extLst>
                    <c:strCache>
                      <c:ptCount val="1"/>
                      <c:pt idx="0">
                        <c:v>Total flavonoids</c:v>
                      </c:pt>
                    </c:strCache>
                  </c:strRef>
                </c:tx>
                <c:spPr>
                  <a:pattFill prst="smCheck">
                    <a:fgClr>
                      <a:schemeClr val="bg1">
                        <a:lumMod val="50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ACE556F5-2AAB-418C-A964-BADDA348D3A0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0436-48C6-BB56-BFBE34D67F3D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9A20C558-3F6F-4D00-B2F4-D06618200CF1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0436-48C6-BB56-BFBE34D67F3D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F6F25966-5A64-47E5-8328-4382070704F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0436-48C6-BB56-BFBE34D67F3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[1]Gráficos!$F$6:$F$8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0.7676422832283275</c:v>
                        </c:pt>
                        <c:pt idx="1">
                          <c:v>0.56933274272998458</c:v>
                        </c:pt>
                        <c:pt idx="2">
                          <c:v>0.13718130744059523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[1]Gráficos!$F$6:$F$8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0.7676422832283275</c:v>
                        </c:pt>
                        <c:pt idx="1">
                          <c:v>0.56933274272998458</c:v>
                        </c:pt>
                        <c:pt idx="2">
                          <c:v>0.13718130744059523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[1]Gráficos!$E$6:$E$8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7.4593333333333316</c:v>
                      </c:pt>
                      <c:pt idx="1">
                        <c:v>3.5187222222222214</c:v>
                      </c:pt>
                      <c:pt idx="2">
                        <c:v>1.7928888888888888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[1]Gráficos!$D$15:$D$17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0436-48C6-BB56-BFBE34D67F3D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[1]Gráficos!$C$1</c15:sqref>
                        </c15:formulaRef>
                      </c:ext>
                    </c:extLst>
                    <c:strCache>
                      <c:ptCount val="1"/>
                      <c:pt idx="0">
                        <c:v>Total phenolics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A35DFB66-1567-4540-B9D9-F1EB46B09D4F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0436-48C6-BB56-BFBE34D67F3D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E90777AF-6CCD-4FF9-807C-D4874FB8AF6C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0436-48C6-BB56-BFBE34D67F3D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022172AC-FEBE-46C3-98CE-F8CFBA283008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0436-48C6-BB56-BFBE34D67F3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08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0.78559023351872215</c:v>
                        </c:pt>
                        <c:pt idx="1">
                          <c:v>0.75020759978673757</c:v>
                        </c:pt>
                        <c:pt idx="2">
                          <c:v>1.3391115954243691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0.78559023351872215</c:v>
                        </c:pt>
                        <c:pt idx="1">
                          <c:v>0.75020759978673757</c:v>
                        </c:pt>
                        <c:pt idx="2">
                          <c:v>1.3391115954243691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[1]Gráficos!$C$6:$C$8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17.057233333333336</c:v>
                      </c:pt>
                      <c:pt idx="1">
                        <c:v>15.362044444444443</c:v>
                      </c:pt>
                      <c:pt idx="2">
                        <c:v>14.105933333333333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[1]Gráficos!$C$15:$C$17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0436-48C6-BB56-BFBE34D67F3D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</a:t>
                </a:r>
                <a:r>
                  <a:rPr lang="es-MX" baseline="0"/>
                  <a:t> activity</a:t>
                </a:r>
                <a:r>
                  <a:rPr lang="es-MX"/>
                  <a:t>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/>
              <a:t>Total</a:t>
            </a:r>
            <a:r>
              <a:rPr lang="es-MX" i="0" baseline="0"/>
              <a:t> phenolic and flavonoid content</a:t>
            </a:r>
            <a:r>
              <a:rPr lang="es-MX" i="1" baseline="0"/>
              <a:t> 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smCheck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F9A07D7-4B41-4464-9A34-8AF5BE0DE95E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772-43BE-B866-65D3A8FDE9E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9424657-B5FA-4CD8-BDFF-6822F5BF50DB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772-43BE-B866-65D3A8FDE9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13381FF-C02D-4E9A-B284-0EF935BD898B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772-43BE-B866-65D3A8FDE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[1]Gráficos!$F$3:$F$5</c:f>
                <c:numCache>
                  <c:formatCode>General</c:formatCode>
                  <c:ptCount val="3"/>
                  <c:pt idx="0">
                    <c:v>1.034894262849001</c:v>
                  </c:pt>
                  <c:pt idx="1">
                    <c:v>0.51330333732707323</c:v>
                  </c:pt>
                  <c:pt idx="2">
                    <c:v>1.6335911844086883</c:v>
                  </c:pt>
                </c:numCache>
              </c:numRef>
            </c:plus>
            <c:minus>
              <c:numRef>
                <c:f>[1]Gráficos!$F$3:$F$5</c:f>
                <c:numCache>
                  <c:formatCode>General</c:formatCode>
                  <c:ptCount val="3"/>
                  <c:pt idx="0">
                    <c:v>1.034894262849001</c:v>
                  </c:pt>
                  <c:pt idx="1">
                    <c:v>0.51330333732707323</c:v>
                  </c:pt>
                  <c:pt idx="2">
                    <c:v>1.6335911844086883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[1]Gráficos!$E$3:$E$5</c:f>
              <c:numCache>
                <c:formatCode>General</c:formatCode>
                <c:ptCount val="3"/>
                <c:pt idx="0">
                  <c:v>10.712044444444444</c:v>
                </c:pt>
                <c:pt idx="1">
                  <c:v>5.6189111111111112</c:v>
                </c:pt>
                <c:pt idx="2">
                  <c:v>8.1942555555555554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[1]Gráficos!$D$12:$D$14</c15:f>
                <c15:dlblRangeCache>
                  <c:ptCount val="3"/>
                  <c:pt idx="0">
                    <c:v>a</c:v>
                  </c:pt>
                  <c:pt idx="1">
                    <c:v>c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2772-43BE-B866-65D3A8FDE9E2}"/>
            </c:ext>
          </c:extLst>
        </c:ser>
        <c:ser>
          <c:idx val="0"/>
          <c:order val="1"/>
          <c:tx>
            <c:strRef>
              <c:f>[1]Gráficos!$C$1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201EEAF-C0DD-4959-8512-4DCEBBCD8324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772-43BE-B866-65D3A8FDE9E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3D80932-2FC8-4313-9494-591685D0C62D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772-43BE-B866-65D3A8FDE9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51FCEB4-ED03-4FE3-B3A6-46818C9F019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772-43BE-B866-65D3A8FDE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plus>
            <c:minus>
              <c:numRef>
                <c:f>[1]Gráficos!$D$3:$D$5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[1]Gráficos!$C$3:$C$5</c:f>
              <c:numCache>
                <c:formatCode>General</c:formatCode>
                <c:ptCount val="3"/>
                <c:pt idx="0">
                  <c:v>80.391473192222222</c:v>
                </c:pt>
                <c:pt idx="1">
                  <c:v>61.08397777777779</c:v>
                </c:pt>
                <c:pt idx="2">
                  <c:v>16.994188888888889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2772-43BE-B866-65D3A8FDE9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[1]Gráficos!$G$1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E69C7D3B-8AD7-4C3A-918E-B5D19F295FCE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2772-43BE-B866-65D3A8FDE9E2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FDED5F22-FFC9-406A-9DE2-2DFC61EED00B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2772-43BE-B866-65D3A8FDE9E2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4B5EBDF9-CD3B-4246-A17E-00455AA0DDCB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2772-43BE-B866-65D3A8FDE9E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[1]Gráficos!$H$3:$H$5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3.4033823191055124</c:v>
                        </c:pt>
                        <c:pt idx="1">
                          <c:v>6.0149639691587318</c:v>
                        </c:pt>
                        <c:pt idx="2">
                          <c:v>12.095399471952714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[1]Gráficos!$H$3:$H$5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3.4033823191055124</c:v>
                        </c:pt>
                        <c:pt idx="1">
                          <c:v>6.0149639691587318</c:v>
                        </c:pt>
                        <c:pt idx="2">
                          <c:v>12.095399471952714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val>
                  <c:numRef>
                    <c:extLst>
                      <c:ext uri="{02D57815-91ED-43cb-92C2-25804820EDAC}">
                        <c15:formulaRef>
                          <c15:sqref>[1]Gráficos!$G$3:$G$5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125.72643333333333</c:v>
                      </c:pt>
                      <c:pt idx="1">
                        <c:v>114.81714444444447</c:v>
                      </c:pt>
                      <c:pt idx="2">
                        <c:v>96.915188888888878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[1]Gráficos!$E$12:$E$14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2772-43BE-B866-65D3A8FDE9E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>
                        <a:lumMod val="85000"/>
                        <a:lumOff val="15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D0B7118E-467B-4F18-8076-6BDDFB7E5A53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2772-43BE-B866-65D3A8FDE9E2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5FCA8CFC-4E3F-4389-B75D-4449096A62BE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2772-43BE-B866-65D3A8FDE9E2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B9E1DB95-19E8-447A-87A4-62A6BB9D694E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2772-43BE-B866-65D3A8FDE9E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[1]Gráficos!$J$3:$J$5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9.0275037336525745</c:v>
                        </c:pt>
                        <c:pt idx="1">
                          <c:v>14.133482468263717</c:v>
                        </c:pt>
                        <c:pt idx="2">
                          <c:v>16.307205789030188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[1]Gráficos!$J$3:$J$5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9.0275037336525745</c:v>
                        </c:pt>
                        <c:pt idx="1">
                          <c:v>14.133482468263717</c:v>
                        </c:pt>
                        <c:pt idx="2">
                          <c:v>16.307205789030188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[1]Gráficos!$I$3:$I$5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133.04751111111111</c:v>
                      </c:pt>
                      <c:pt idx="1">
                        <c:v>134.53334578888885</c:v>
                      </c:pt>
                      <c:pt idx="2">
                        <c:v>114.87750487777778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[1]Gráficos!$F$12:$F$14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2772-43BE-B866-65D3A8FDE9E2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Equivalent content (mg/g)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Total phenolic and flavonoid content (</a:t>
            </a:r>
            <a:r>
              <a:rPr lang="es-MX" i="1"/>
              <a:t>C. cyanea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smCheck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2FDE4A6-A3A4-4E0E-8B13-6043A233E6F5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CC9-4E0E-AB3F-A9D4B8D6E0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D513423-7246-497E-B63C-A850D163A28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CC9-4E0E-AB3F-A9D4B8D6E0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92314A1-E88E-41B7-8D88-76A2B54B1038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CC9-4E0E-AB3F-A9D4B8D6E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plus>
            <c:minus>
              <c:numRef>
                <c:f>[1]Gráficos!$F$6:$F$8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[1]Gráficos!$E$6:$E$8</c:f>
              <c:numCache>
                <c:formatCode>General</c:formatCode>
                <c:ptCount val="3"/>
                <c:pt idx="0">
                  <c:v>7.4593333333333316</c:v>
                </c:pt>
                <c:pt idx="1">
                  <c:v>3.5187222222222214</c:v>
                </c:pt>
                <c:pt idx="2">
                  <c:v>1.7928888888888888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[1]Gráficos!$D$15:$D$17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6CC9-4E0E-AB3F-A9D4B8D6E0D5}"/>
            </c:ext>
          </c:extLst>
        </c:ser>
        <c:ser>
          <c:idx val="0"/>
          <c:order val="1"/>
          <c:tx>
            <c:strRef>
              <c:f>[1]Gráficos!$C$1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E77FD28-0B3D-447E-A585-7C11EEEAC2DA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CC9-4E0E-AB3F-A9D4B8D6E0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6B8263A-0078-4B31-B6C0-FBDDFC1CC52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CC9-4E0E-AB3F-A9D4B8D6E0D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070515-A1DA-4667-AA2D-C43CD910F997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CC9-4E0E-AB3F-A9D4B8D6E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6CC9-4E0E-AB3F-A9D4B8D6E0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[1]Gráficos!$G$1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F11E5A7F-07DC-44D6-9BCC-640194AD9C9F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6CC9-4E0E-AB3F-A9D4B8D6E0D5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C4B7A8F5-2A94-4186-9DED-F453DE05F0E0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6CC9-4E0E-AB3F-A9D4B8D6E0D5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81994F47-E40A-4D97-ABF6-98A75A761151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6CC9-4E0E-AB3F-A9D4B8D6E0D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[1]Gráficos!$H$6:$H$8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[1]Gráficos!$H$6:$H$8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[1]Gráficos!$G$6:$G$8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11.051033333333335</c:v>
                      </c:pt>
                      <c:pt idx="1">
                        <c:v>15.164644444444443</c:v>
                      </c:pt>
                      <c:pt idx="2">
                        <c:v>7.2214888888888895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[1]Gráficos!$E$15:$E$17</c15:f>
                      <c15:dlblRangeCache>
                        <c:ptCount val="3"/>
                        <c:pt idx="0">
                          <c:v>b</c:v>
                        </c:pt>
                        <c:pt idx="1">
                          <c:v>a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6CC9-4E0E-AB3F-A9D4B8D6E0D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/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B759A25D-2A39-4C67-B23C-D1BB52DE00DD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6CC9-4E0E-AB3F-A9D4B8D6E0D5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A3D7A6C7-83D2-41FE-A90F-2DBCBC00EE3F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6CC9-4E0E-AB3F-A9D4B8D6E0D5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0C1453ED-619E-415A-B37D-3A2B507EF529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6CC9-4E0E-AB3F-A9D4B8D6E0D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[1]Gráficos!$I$6:$I$8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13.335733333333332</c:v>
                      </c:pt>
                      <c:pt idx="1">
                        <c:v>13.346422222222223</c:v>
                      </c:pt>
                      <c:pt idx="2">
                        <c:v>7.3664555555555546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[1]Gráficos!$F$15:$F$17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6CC9-4E0E-AB3F-A9D4B8D6E0D5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 content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Apigenin content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[1]Apigenin!$A$3</c:f>
              <c:strCache>
                <c:ptCount val="1"/>
                <c:pt idx="0">
                  <c:v>C. hyssopifolia 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32B3FA0-91C4-488E-8B79-F2913D028CEB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012-46F4-8CFF-5880CE8F5A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49064D5-6155-4580-898F-6C9581DD97C6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012-46F4-8CFF-5880CE8F5A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F4655C-9A7B-417D-A0FB-D3B407FED58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012-46F4-8CFF-5880CE8F5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[1]Apigenin!$D$3:$D$5</c:f>
                <c:numCache>
                  <c:formatCode>General</c:formatCode>
                  <c:ptCount val="3"/>
                  <c:pt idx="0">
                    <c:v>2.1000000000000001E-2</c:v>
                  </c:pt>
                  <c:pt idx="1">
                    <c:v>8.3000000000000004E-2</c:v>
                  </c:pt>
                  <c:pt idx="2">
                    <c:v>9.7999999999999997E-3</c:v>
                  </c:pt>
                </c:numCache>
              </c:numRef>
            </c:plus>
            <c:minus>
              <c:numRef>
                <c:f>[1]Apigenin!$D$3:$D$5</c:f>
                <c:numCache>
                  <c:formatCode>General</c:formatCode>
                  <c:ptCount val="3"/>
                  <c:pt idx="0">
                    <c:v>2.1000000000000001E-2</c:v>
                  </c:pt>
                  <c:pt idx="1">
                    <c:v>8.3000000000000004E-2</c:v>
                  </c:pt>
                  <c:pt idx="2">
                    <c:v>9.7999999999999997E-3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[1]Apigenin!$C$3:$C$5</c:f>
              <c:numCache>
                <c:formatCode>0.0000</c:formatCode>
                <c:ptCount val="3"/>
                <c:pt idx="0">
                  <c:v>1.06</c:v>
                </c:pt>
                <c:pt idx="1">
                  <c:v>1.63</c:v>
                </c:pt>
                <c:pt idx="2">
                  <c:v>0.1013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2012-46F4-8CFF-5880CE8F5AFD}"/>
            </c:ext>
          </c:extLst>
        </c:ser>
        <c:ser>
          <c:idx val="1"/>
          <c:order val="1"/>
          <c:tx>
            <c:strRef>
              <c:f>[1]Apigenin!$A$6</c:f>
              <c:strCache>
                <c:ptCount val="1"/>
                <c:pt idx="0">
                  <c:v>C. cyanea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1DCD1C0-FDDA-427A-828F-CD2A1E58BE07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012-46F4-8CFF-5880CE8F5A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69467C4-6AB9-4417-BA27-2471CAE26408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012-46F4-8CFF-5880CE8F5A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7DDEDC0-2B9B-49B1-B8F9-70F673FD671C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012-46F4-8CFF-5880CE8F5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36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[1]Apigenin!$D$6:$D$8</c:f>
                <c:numCache>
                  <c:formatCode>General</c:formatCode>
                  <c:ptCount val="3"/>
                  <c:pt idx="0">
                    <c:v>2.8000000000000001E-2</c:v>
                  </c:pt>
                  <c:pt idx="1">
                    <c:v>2.8000000000000001E-2</c:v>
                  </c:pt>
                  <c:pt idx="2">
                    <c:v>1.5E-3</c:v>
                  </c:pt>
                </c:numCache>
              </c:numRef>
            </c:plus>
            <c:minus>
              <c:numRef>
                <c:f>[1]Apigenin!$D$6:$D$8</c:f>
                <c:numCache>
                  <c:formatCode>General</c:formatCode>
                  <c:ptCount val="3"/>
                  <c:pt idx="0">
                    <c:v>2.8000000000000001E-2</c:v>
                  </c:pt>
                  <c:pt idx="1">
                    <c:v>2.8000000000000001E-2</c:v>
                  </c:pt>
                  <c:pt idx="2">
                    <c:v>1.5E-3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[1]Apigenin!$C$6:$C$8</c:f>
              <c:numCache>
                <c:formatCode>0.0000</c:formatCode>
                <c:ptCount val="3"/>
                <c:pt idx="0">
                  <c:v>2.2000000000000002</c:v>
                </c:pt>
                <c:pt idx="1">
                  <c:v>0.89</c:v>
                </c:pt>
                <c:pt idx="2">
                  <c:v>6.7000000000000002E-3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2012-46F4-8CFF-5880CE8F5A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21474128"/>
        <c:axId val="1321474960"/>
      </c:barChart>
      <c:catAx>
        <c:axId val="1321474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960"/>
        <c:crosses val="autoZero"/>
        <c:auto val="1"/>
        <c:lblAlgn val="ctr"/>
        <c:lblOffset val="100"/>
        <c:noMultiLvlLbl val="0"/>
      </c:catAx>
      <c:valAx>
        <c:axId val="132147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Apigenin content</a:t>
                </a:r>
                <a:r>
                  <a:rPr lang="es-MX" baseline="0"/>
                  <a:t> (mg/g)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Maximum plant height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55636027540193"/>
          <c:y val="7.9120370370370396E-2"/>
          <c:w val="0.86443639724598076"/>
          <c:h val="0.6227161708953047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[1]Fisiológicos!$F$1</c:f>
              <c:strCache>
                <c:ptCount val="1"/>
                <c:pt idx="0">
                  <c:v>Height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A62E9335-94B1-4F77-BE9E-349A2FC586CD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31F-42F5-A7CF-AE4577993D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CF1AC97-76E3-4D3E-ABEB-A28FD8020B3C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31F-42F5-A7CF-AE4577993DB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F23A45F-8AC9-4584-8B57-562939C57F27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31F-42F5-A7CF-AE4577993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28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[1]Fisiológicos!$H$3:$H$5</c:f>
                <c:numCache>
                  <c:formatCode>General</c:formatCode>
                  <c:ptCount val="3"/>
                  <c:pt idx="0">
                    <c:v>8.14</c:v>
                  </c:pt>
                  <c:pt idx="1">
                    <c:v>10.32</c:v>
                  </c:pt>
                  <c:pt idx="2">
                    <c:v>5.22</c:v>
                  </c:pt>
                </c:numCache>
              </c:numRef>
            </c:plus>
            <c:minus>
              <c:numRef>
                <c:f>[1]Fisiológicos!$H$3:$H$5</c:f>
                <c:numCache>
                  <c:formatCode>General</c:formatCode>
                  <c:ptCount val="3"/>
                  <c:pt idx="0">
                    <c:v>8.14</c:v>
                  </c:pt>
                  <c:pt idx="1">
                    <c:v>10.32</c:v>
                  </c:pt>
                  <c:pt idx="2">
                    <c:v>5.22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[1]Fisiológicos!$F$3:$F$5</c:f>
              <c:numCache>
                <c:formatCode>General</c:formatCode>
                <c:ptCount val="3"/>
                <c:pt idx="0">
                  <c:v>29.71</c:v>
                </c:pt>
                <c:pt idx="1">
                  <c:v>39.979999999999997</c:v>
                </c:pt>
                <c:pt idx="2">
                  <c:v>30.05</c:v>
                </c:pt>
              </c:numCache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[1]Fisiológicos!$G$3:$G$5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331F-42F5-A7CF-AE4577993D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/>
              <a:t>Antioxidant activity (</a:t>
            </a:r>
            <a:r>
              <a:rPr lang="es-MX" i="1"/>
              <a:t>C. hyssopifolia</a:t>
            </a:r>
            <a:r>
              <a:rPr lang="es-MX" i="0"/>
              <a:t>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Gráficos!$G$1</c:f>
              <c:strCache>
                <c:ptCount val="1"/>
                <c:pt idx="0">
                  <c:v>DPPH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A56F69A-A7AE-47E5-A47B-010CB3BEB967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ECD-49AC-8749-3311E39E51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13A948F-2C4B-460E-9D74-EF290EAE87B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ECD-49AC-8749-3311E39E51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65F74E2-36DB-4253-A3B6-DC72DF88C83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ECD-49AC-8749-3311E39E5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Gráficos!$H$3:$H$5</c:f>
                <c:numCache>
                  <c:formatCode>General</c:formatCode>
                  <c:ptCount val="3"/>
                  <c:pt idx="0">
                    <c:v>3.4033823191055124</c:v>
                  </c:pt>
                  <c:pt idx="1">
                    <c:v>6.0149639691587318</c:v>
                  </c:pt>
                  <c:pt idx="2">
                    <c:v>12.095399471952714</c:v>
                  </c:pt>
                </c:numCache>
              </c:numRef>
            </c:plus>
            <c:minus>
              <c:numRef>
                <c:f>Gráficos!$H$3:$H$5</c:f>
                <c:numCache>
                  <c:formatCode>General</c:formatCode>
                  <c:ptCount val="3"/>
                  <c:pt idx="0">
                    <c:v>3.4033823191055124</c:v>
                  </c:pt>
                  <c:pt idx="1">
                    <c:v>6.0149639691587318</c:v>
                  </c:pt>
                  <c:pt idx="2">
                    <c:v>12.095399471952714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Gráficos!$G$3:$G$5</c:f>
              <c:numCache>
                <c:formatCode>General</c:formatCode>
                <c:ptCount val="3"/>
                <c:pt idx="0">
                  <c:v>125.72643333333333</c:v>
                </c:pt>
                <c:pt idx="1">
                  <c:v>114.81714444444447</c:v>
                </c:pt>
                <c:pt idx="2">
                  <c:v>96.915188888888878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Gráficos!$E$12:$E$14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3ECD-49AC-8749-3311E39E5148}"/>
            </c:ext>
          </c:extLst>
        </c:ser>
        <c:ser>
          <c:idx val="3"/>
          <c:order val="3"/>
          <c:tx>
            <c:strRef>
              <c:f>Gráficos!$I$1</c:f>
              <c:strCache>
                <c:ptCount val="1"/>
                <c:pt idx="0">
                  <c:v>FRAP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76A7BC0-E4D6-4A8B-979E-8286479988E9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ECD-49AC-8749-3311E39E51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AC01D55-5645-4BFC-89BE-E9C97543AAD3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ECD-49AC-8749-3311E39E51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CAD1825-FB34-4860-AF25-FE08C2DD7706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ECD-49AC-8749-3311E39E5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80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Gráficos!$J$3:$J$5</c:f>
                <c:numCache>
                  <c:formatCode>General</c:formatCode>
                  <c:ptCount val="3"/>
                  <c:pt idx="0">
                    <c:v>9.0275037336525745</c:v>
                  </c:pt>
                  <c:pt idx="1">
                    <c:v>14.133482468263717</c:v>
                  </c:pt>
                  <c:pt idx="2">
                    <c:v>16.307205789030188</c:v>
                  </c:pt>
                </c:numCache>
              </c:numRef>
            </c:plus>
            <c:minus>
              <c:numRef>
                <c:f>Gráficos!$J$3:$J$5</c:f>
                <c:numCache>
                  <c:formatCode>General</c:formatCode>
                  <c:ptCount val="3"/>
                  <c:pt idx="0">
                    <c:v>9.0275037336525745</c:v>
                  </c:pt>
                  <c:pt idx="1">
                    <c:v>14.133482468263717</c:v>
                  </c:pt>
                  <c:pt idx="2">
                    <c:v>16.307205789030188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Gráficos!$I$3:$I$5</c:f>
              <c:numCache>
                <c:formatCode>General</c:formatCode>
                <c:ptCount val="3"/>
                <c:pt idx="0">
                  <c:v>133.04751111111111</c:v>
                </c:pt>
                <c:pt idx="1">
                  <c:v>134.53334578888885</c:v>
                </c:pt>
                <c:pt idx="2">
                  <c:v>114.87750487777778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Gráficos!$F$12:$F$14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3ECD-49AC-8749-3311E39E51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Gráficos!$E$1</c15:sqref>
                        </c15:formulaRef>
                      </c:ext>
                    </c:extLst>
                    <c:strCache>
                      <c:ptCount val="1"/>
                      <c:pt idx="0">
                        <c:v>Total flavonoids</c:v>
                      </c:pt>
                    </c:strCache>
                  </c:strRef>
                </c:tx>
                <c:spPr>
                  <a:pattFill prst="smCheck">
                    <a:fgClr>
                      <a:schemeClr val="bg1">
                        <a:lumMod val="50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F7C08606-55A8-4289-A38F-80CB9CD72450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4-3ECD-49AC-8749-3311E39E5148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F94FFAFB-A4AC-4284-A9C2-BBC160873833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3ECD-49AC-8749-3311E39E5148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18F7BE10-458B-439C-95C0-5B15B00A95A4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6-3ECD-49AC-8749-3311E39E514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Gráficos!$F$3:$F$5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1.034894262849001</c:v>
                        </c:pt>
                        <c:pt idx="1">
                          <c:v>0.51330333732707323</c:v>
                        </c:pt>
                        <c:pt idx="2">
                          <c:v>1.6335911844086883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Gráficos!$F$3:$F$5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1.034894262849001</c:v>
                        </c:pt>
                        <c:pt idx="1">
                          <c:v>0.51330333732707323</c:v>
                        </c:pt>
                        <c:pt idx="2">
                          <c:v>1.6335911844086883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Gráficos!$B$3:$B$5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Gráficos!$E$3:$E$5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10.712044444444444</c:v>
                      </c:pt>
                      <c:pt idx="1">
                        <c:v>5.6189111111111112</c:v>
                      </c:pt>
                      <c:pt idx="2">
                        <c:v>8.1942555555555554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Gráficos!$D$12:$D$14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c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1-3ECD-49AC-8749-3311E39E5148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Gráficos!$C$1</c15:sqref>
                        </c15:formulaRef>
                      </c:ext>
                    </c:extLst>
                    <c:strCache>
                      <c:ptCount val="1"/>
                      <c:pt idx="0">
                        <c:v>Total phenolics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EEAA557B-1958-482F-B04B-014523EA2F0D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7-3ECD-49AC-8749-3311E39E5148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D454A77C-911F-4974-B077-9ED8EFE8FC61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3ECD-49AC-8749-3311E39E5148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BF93619E-E576-4DE2-BCEC-A3F39D97155B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3ECD-49AC-8749-3311E39E514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08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9.9172451372177353</c:v>
                        </c:pt>
                        <c:pt idx="1">
                          <c:v>7.1563250018387521</c:v>
                        </c:pt>
                        <c:pt idx="2">
                          <c:v>0.39635432520802805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9.9172451372177353</c:v>
                        </c:pt>
                        <c:pt idx="1">
                          <c:v>7.1563250018387521</c:v>
                        </c:pt>
                        <c:pt idx="2">
                          <c:v>0.39635432520802805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Gráficos!$B$3:$B$5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Gráficos!$C$3:$C$5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80.391473192222222</c:v>
                      </c:pt>
                      <c:pt idx="1">
                        <c:v>61.08397777777779</c:v>
                      </c:pt>
                      <c:pt idx="2">
                        <c:v>16.994188888888889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Gráficos!$C$12:$C$14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0-3ECD-49AC-8749-3311E39E5148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1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</a:t>
                </a:r>
                <a:r>
                  <a:rPr lang="es-MX" baseline="0"/>
                  <a:t> activity</a:t>
                </a:r>
                <a:r>
                  <a:rPr lang="es-MX"/>
                  <a:t>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Plant height (</a:t>
            </a:r>
            <a:r>
              <a:rPr lang="es-MX" i="1"/>
              <a:t>C. cyanea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smCheck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AD1CAB7-448C-4DD1-B244-3EFE3B604134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21A-4044-9F96-84FE30BA7A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8CE5C29-9461-419E-ADE1-778CA580B167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21A-4044-9F96-84FE30BA7A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A7BD1FD-2E7B-4B94-BF51-1000F343CFBA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21A-4044-9F96-84FE30BA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plus>
            <c:minus>
              <c:numRef>
                <c:f>[1]Gráficos!$F$6:$F$8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[1]Gráficos!$E$6:$E$8</c:f>
              <c:numCache>
                <c:formatCode>General</c:formatCode>
                <c:ptCount val="3"/>
                <c:pt idx="0">
                  <c:v>7.4593333333333316</c:v>
                </c:pt>
                <c:pt idx="1">
                  <c:v>3.5187222222222214</c:v>
                </c:pt>
                <c:pt idx="2">
                  <c:v>1.7928888888888888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[1]Gráficos!$D$15:$D$17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721A-4044-9F96-84FE30BA7A92}"/>
            </c:ext>
          </c:extLst>
        </c:ser>
        <c:ser>
          <c:idx val="0"/>
          <c:order val="1"/>
          <c:tx>
            <c:strRef>
              <c:f>[1]Gráficos!$C$1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D928A4B-BB6E-4AB7-8442-252F23724F29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21A-4044-9F96-84FE30BA7A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1900054-3B77-4FC0-985F-166A2A3F50BF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21A-4044-9F96-84FE30BA7A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2794A8A-1412-474F-BD2D-868F244EA87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21A-4044-9F96-84FE30BA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[1]Gráficos!$D$6:$D$8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721A-4044-9F96-84FE30BA7A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[1]Gráficos!$G$1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6585C2D9-E0FD-4694-8199-2FF15984259E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721A-4044-9F96-84FE30BA7A92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590663EF-4EC1-4309-8AD7-0E99A55EF02A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721A-4044-9F96-84FE30BA7A92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4FEBF4DA-D712-46AF-9EAE-F155041153AF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721A-4044-9F96-84FE30BA7A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[1]Gráficos!$H$6:$H$8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[1]Gráficos!$H$6:$H$8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[1]Gráficos!$G$6:$G$8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11.051033333333335</c:v>
                      </c:pt>
                      <c:pt idx="1">
                        <c:v>15.164644444444443</c:v>
                      </c:pt>
                      <c:pt idx="2">
                        <c:v>7.2214888888888895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[1]Gráficos!$E$15:$E$17</c15:f>
                      <c15:dlblRangeCache>
                        <c:ptCount val="3"/>
                        <c:pt idx="0">
                          <c:v>b</c:v>
                        </c:pt>
                        <c:pt idx="1">
                          <c:v>a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721A-4044-9F96-84FE30BA7A9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/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70A283CF-5ED6-4091-B900-B7F05CA85B25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721A-4044-9F96-84FE30BA7A92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5ADDFE9F-FE79-4B07-BE50-67F3FA1FAFB5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721A-4044-9F96-84FE30BA7A92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B626FA87-6E05-46FF-91F8-E1D22C2C39B4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721A-4044-9F96-84FE30BA7A9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[1]Gráficos!$J$6:$J$8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[1]Gráficos!$I$6:$I$8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13.335733333333332</c:v>
                      </c:pt>
                      <c:pt idx="1">
                        <c:v>13.346422222222223</c:v>
                      </c:pt>
                      <c:pt idx="2">
                        <c:v>7.3664555555555546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[1]Gráficos!$F$15:$F$17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721A-4044-9F96-84FE30BA7A92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 content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Leaf area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[1]Fisiológicos!$C$1</c:f>
              <c:strCache>
                <c:ptCount val="1"/>
                <c:pt idx="0">
                  <c:v>Leaf area</c:v>
                </c:pt>
              </c:strCache>
              <c:extLst xmlns:c15="http://schemas.microsoft.com/office/drawing/2012/chart"/>
            </c:strRef>
          </c:tx>
          <c:invertIfNegative val="0"/>
          <c:dLbls>
            <c:dLbl>
              <c:idx val="0"/>
              <c:layout>
                <c:manualLayout>
                  <c:x val="0"/>
                  <c:y val="-0.22222222222222221"/>
                </c:manualLayout>
              </c:layout>
              <c:tx>
                <c:rich>
                  <a:bodyPr/>
                  <a:lstStyle/>
                  <a:p>
                    <a:fld id="{81238993-3D45-4622-B4A7-0C9B220984E0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68A-4CA3-85D4-788CA520E4CE}"/>
                </c:ext>
              </c:extLst>
            </c:dLbl>
            <c:dLbl>
              <c:idx val="1"/>
              <c:layout>
                <c:manualLayout>
                  <c:x val="0"/>
                  <c:y val="-0.16666666666666669"/>
                </c:manualLayout>
              </c:layout>
              <c:tx>
                <c:rich>
                  <a:bodyPr/>
                  <a:lstStyle/>
                  <a:p>
                    <a:fld id="{36605D5E-6CBD-4329-B6FF-0317BA10BA26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68A-4CA3-85D4-788CA520E4CE}"/>
                </c:ext>
              </c:extLst>
            </c:dLbl>
            <c:dLbl>
              <c:idx val="2"/>
              <c:layout>
                <c:manualLayout>
                  <c:x val="0"/>
                  <c:y val="-5.5555555555555601E-2"/>
                </c:manualLayout>
              </c:layout>
              <c:tx>
                <c:rich>
                  <a:bodyPr/>
                  <a:lstStyle/>
                  <a:p>
                    <a:fld id="{9F0F21BC-CE65-42FD-906D-420C9D19DEFC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68A-4CA3-85D4-788CA520E4C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[1]Fisiológicos!$E$3:$E$5</c:f>
                <c:numCache>
                  <c:formatCode>General</c:formatCode>
                  <c:ptCount val="3"/>
                  <c:pt idx="0">
                    <c:v>0.67</c:v>
                  </c:pt>
                  <c:pt idx="1">
                    <c:v>0.53</c:v>
                  </c:pt>
                  <c:pt idx="2">
                    <c:v>0.16</c:v>
                  </c:pt>
                </c:numCache>
              </c:numRef>
            </c:plus>
            <c:minus>
              <c:numRef>
                <c:f>[1]Fisiológicos!$E$3:$E$5</c:f>
                <c:numCache>
                  <c:formatCode>General</c:formatCode>
                  <c:ptCount val="3"/>
                  <c:pt idx="0">
                    <c:v>0.67</c:v>
                  </c:pt>
                  <c:pt idx="1">
                    <c:v>0.53</c:v>
                  </c:pt>
                  <c:pt idx="2">
                    <c:v>0.16</c:v>
                  </c:pt>
                </c:numCache>
              </c:numRef>
            </c:minus>
          </c:errBars>
          <c:cat>
            <c:strRef>
              <c:f>[1]Fisiológicos!$B$3:$B$5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  <c:extLst xmlns:c15="http://schemas.microsoft.com/office/drawing/2012/chart"/>
            </c:strRef>
          </c:cat>
          <c:val>
            <c:numRef>
              <c:f>[1]Fisiológicos!$C$3:$C$5</c:f>
              <c:numCache>
                <c:formatCode>General</c:formatCode>
                <c:ptCount val="3"/>
                <c:pt idx="0">
                  <c:v>1.421</c:v>
                </c:pt>
                <c:pt idx="1">
                  <c:v>1.8632000000000002</c:v>
                </c:pt>
                <c:pt idx="2">
                  <c:v>1.87</c:v>
                </c:pt>
              </c:numCache>
              <c:extLst xmlns:c15="http://schemas.microsoft.com/office/drawing/2012/chart"/>
            </c:numRef>
          </c:val>
          <c:extLst>
            <c:ext xmlns:c15="http://schemas.microsoft.com/office/drawing/2012/chart" uri="{02D57815-91ED-43cb-92C2-25804820EDAC}">
              <c15:datalabelsRange>
                <c15:f>[1]Gráficos!$C$12:$C$14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68A-4CA3-85D4-788CA520E4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Leaf area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[1]Fisiológicos!$C$6:$C$8</c:f>
              <c:strCache>
                <c:ptCount val="3"/>
                <c:pt idx="0">
                  <c:v>19.162</c:v>
                </c:pt>
                <c:pt idx="1">
                  <c:v>22.074</c:v>
                </c:pt>
                <c:pt idx="2">
                  <c:v>23.74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5462668816039986E-17"/>
                  <c:y val="-2.7777777777777821E-2"/>
                </c:manualLayout>
              </c:layout>
              <c:tx>
                <c:rich>
                  <a:bodyPr/>
                  <a:lstStyle/>
                  <a:p>
                    <a:fld id="{0667B6B3-0C40-4EF8-9206-0277F1B6998D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7311A33-CCCA-4DF5-ADB5-5DDD100386A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A24-465E-BB81-8BCD86FD9B8A}"/>
                </c:ext>
              </c:extLst>
            </c:dLbl>
            <c:dLbl>
              <c:idx val="1"/>
              <c:layout>
                <c:manualLayout>
                  <c:x val="0"/>
                  <c:y val="-0.12500000000000006"/>
                </c:manualLayout>
              </c:layout>
              <c:tx>
                <c:rich>
                  <a:bodyPr/>
                  <a:lstStyle/>
                  <a:p>
                    <a:fld id="{1060A6E9-9B01-40D8-82B6-1A0DA6673A03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4CA4815-2913-49D5-A0FC-C4E83986DB0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A24-465E-BB81-8BCD86FD9B8A}"/>
                </c:ext>
              </c:extLst>
            </c:dLbl>
            <c:dLbl>
              <c:idx val="2"/>
              <c:layout>
                <c:manualLayout>
                  <c:x val="0"/>
                  <c:y val="-0.16203703703703706"/>
                </c:manualLayout>
              </c:layout>
              <c:tx>
                <c:rich>
                  <a:bodyPr/>
                  <a:lstStyle/>
                  <a:p>
                    <a:fld id="{AD853B26-87A6-4B23-BF00-AC5BA10ABF30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3C9719B-A901-4637-A142-ED2B55E1296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A24-465E-BB81-8BCD86FD9B8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[1]Fisiológicos!$E$6:$E$8</c:f>
                <c:numCache>
                  <c:formatCode>General</c:formatCode>
                  <c:ptCount val="3"/>
                  <c:pt idx="0">
                    <c:v>1.36</c:v>
                  </c:pt>
                  <c:pt idx="1">
                    <c:v>3.83</c:v>
                  </c:pt>
                  <c:pt idx="2">
                    <c:v>8.5299999999999994</c:v>
                  </c:pt>
                </c:numCache>
              </c:numRef>
            </c:plus>
            <c:minus>
              <c:numRef>
                <c:f>[1]Fisiológicos!$E$6:$E$8</c:f>
                <c:numCache>
                  <c:formatCode>General</c:formatCode>
                  <c:ptCount val="3"/>
                  <c:pt idx="0">
                    <c:v>1.36</c:v>
                  </c:pt>
                  <c:pt idx="1">
                    <c:v>3.83</c:v>
                  </c:pt>
                  <c:pt idx="2">
                    <c:v>8.5299999999999994</c:v>
                  </c:pt>
                </c:numCache>
              </c:numRef>
            </c:minus>
          </c:errBars>
          <c:cat>
            <c:strRef>
              <c:f>[1]Fisiológicos!$B$3:$B$5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  <c:extLst xmlns:c15="http://schemas.microsoft.com/office/drawing/2012/chart"/>
            </c:strRef>
          </c:cat>
          <c:val>
            <c:numRef>
              <c:f>[1]Fisiológicos!$C$6:$C$8</c:f>
              <c:numCache>
                <c:formatCode>General</c:formatCode>
                <c:ptCount val="3"/>
                <c:pt idx="0">
                  <c:v>19.162000000000003</c:v>
                </c:pt>
                <c:pt idx="1">
                  <c:v>22.074000000000002</c:v>
                </c:pt>
                <c:pt idx="2">
                  <c:v>23.74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A24-465E-BB81-8BCD86FD9B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Maximum plant height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[1]Fisiológicos!$F$1</c:f>
              <c:strCache>
                <c:ptCount val="1"/>
                <c:pt idx="0">
                  <c:v>Height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5462668816039986E-17"/>
                  <c:y val="-5.555555555555558E-2"/>
                </c:manualLayout>
              </c:layout>
              <c:tx>
                <c:rich>
                  <a:bodyPr/>
                  <a:lstStyle/>
                  <a:p>
                    <a:fld id="{36BB9BC8-618E-4C3D-ADEA-36EDF83BA55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AC5C9E02-7EA3-483B-8362-EB078650DF6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397-4A9D-94FF-6DAEFA63BB77}"/>
                </c:ext>
              </c:extLst>
            </c:dLbl>
            <c:dLbl>
              <c:idx val="1"/>
              <c:layout>
                <c:manualLayout>
                  <c:x val="0"/>
                  <c:y val="-0.18055555555555555"/>
                </c:manualLayout>
              </c:layout>
              <c:tx>
                <c:rich>
                  <a:bodyPr/>
                  <a:lstStyle/>
                  <a:p>
                    <a:fld id="{A1762CD0-5D79-4A79-991E-5C364932E952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6753A5C-9004-4A65-A994-3E2C5CD8842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397-4A9D-94FF-6DAEFA63BB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8A061ED-6814-41CD-8282-51821330439F}" type="CELLRANGE">
                      <a:rPr lang="es-MX"/>
                      <a:pPr/>
                      <a:t>[CELLRANGE]</a:t>
                    </a:fld>
                    <a:r>
                      <a:rPr lang="es-MX" baseline="0"/>
                      <a:t>, </a:t>
                    </a:r>
                    <a:fld id="{75B1E50F-B057-4E89-97DD-6444BA5A505E}" type="VALUE">
                      <a:rPr lang="es-MX" baseline="0"/>
                      <a:pPr/>
                      <a:t>[VALUE]</a:t>
                    </a:fld>
                    <a:endParaRPr lang="es-MX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397-4A9D-94FF-6DAEFA63B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28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[1]Fisiológicos!$H$6:$H$8</c:f>
                <c:numCache>
                  <c:formatCode>General</c:formatCode>
                  <c:ptCount val="3"/>
                  <c:pt idx="0">
                    <c:v>40.072000000000003</c:v>
                  </c:pt>
                  <c:pt idx="1">
                    <c:v>32.896999999999998</c:v>
                  </c:pt>
                  <c:pt idx="2">
                    <c:v>19.68</c:v>
                  </c:pt>
                </c:numCache>
              </c:numRef>
            </c:plus>
            <c:minus>
              <c:numRef>
                <c:f>[1]Fisiológicos!$H$6:$H$8</c:f>
                <c:numCache>
                  <c:formatCode>General</c:formatCode>
                  <c:ptCount val="3"/>
                  <c:pt idx="0">
                    <c:v>40.072000000000003</c:v>
                  </c:pt>
                  <c:pt idx="1">
                    <c:v>32.896999999999998</c:v>
                  </c:pt>
                  <c:pt idx="2">
                    <c:v>19.68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[1]Fisiológicos!$F$6:$F$8</c:f>
              <c:numCache>
                <c:formatCode>General</c:formatCode>
                <c:ptCount val="3"/>
                <c:pt idx="0">
                  <c:v>77.760000000000005</c:v>
                </c:pt>
                <c:pt idx="1">
                  <c:v>69.78</c:v>
                </c:pt>
                <c:pt idx="2">
                  <c:v>65.040000000000006</c:v>
                </c:pt>
              </c:numCache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[1]Fisiológicos!$G$3:$G$5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397-4A9D-94FF-6DAEFA63BB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Antioxidant activity (</a:t>
            </a:r>
            <a:r>
              <a:rPr lang="es-MX" i="1"/>
              <a:t>C. cyanea</a:t>
            </a:r>
            <a:r>
              <a:rPr lang="es-MX" i="0"/>
              <a:t>)</a:t>
            </a:r>
            <a:r>
              <a:rPr lang="es-MX" i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Gráficos!$G$1</c:f>
              <c:strCache>
                <c:ptCount val="1"/>
                <c:pt idx="0">
                  <c:v>DPPH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4E33871-6D09-464B-AB25-41D12A46DEDC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725-4D18-8281-14EA3A1B56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D70575E-47AA-4074-974B-2B91FCC8D62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725-4D18-8281-14EA3A1B56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30D29FA-8ABF-4685-8E75-63D90715123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725-4D18-8281-14EA3A1B5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Gráficos!$H$6:$H$8</c:f>
                <c:numCache>
                  <c:formatCode>General</c:formatCode>
                  <c:ptCount val="3"/>
                  <c:pt idx="0">
                    <c:v>0.84918594695154981</c:v>
                  </c:pt>
                  <c:pt idx="1">
                    <c:v>0.53778631702357194</c:v>
                  </c:pt>
                  <c:pt idx="2">
                    <c:v>0.57558034070936703</c:v>
                  </c:pt>
                </c:numCache>
              </c:numRef>
            </c:plus>
            <c:minus>
              <c:numRef>
                <c:f>Gráficos!$H$6:$H$8</c:f>
                <c:numCache>
                  <c:formatCode>General</c:formatCode>
                  <c:ptCount val="3"/>
                  <c:pt idx="0">
                    <c:v>0.84918594695154981</c:v>
                  </c:pt>
                  <c:pt idx="1">
                    <c:v>0.53778631702357194</c:v>
                  </c:pt>
                  <c:pt idx="2">
                    <c:v>0.57558034070936703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Gráficos!$G$6:$G$8</c:f>
              <c:numCache>
                <c:formatCode>General</c:formatCode>
                <c:ptCount val="3"/>
                <c:pt idx="0">
                  <c:v>11.051033333333335</c:v>
                </c:pt>
                <c:pt idx="1">
                  <c:v>15.164644444444443</c:v>
                </c:pt>
                <c:pt idx="2">
                  <c:v>7.2214888888888895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Gráficos!$E$15:$E$17</c15:f>
                <c15:dlblRangeCache>
                  <c:ptCount val="3"/>
                  <c:pt idx="0">
                    <c:v>b</c:v>
                  </c:pt>
                  <c:pt idx="1">
                    <c:v>a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D725-4D18-8281-14EA3A1B56CA}"/>
            </c:ext>
          </c:extLst>
        </c:ser>
        <c:ser>
          <c:idx val="3"/>
          <c:order val="3"/>
          <c:tx>
            <c:strRef>
              <c:f>Gráficos!$I$1</c:f>
              <c:strCache>
                <c:ptCount val="1"/>
                <c:pt idx="0">
                  <c:v>FRAP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172BBB7-7BE7-4A34-ABD5-D4F43E9F421C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725-4D18-8281-14EA3A1B56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3B224AC-F711-4D7E-8D6A-29B0C2E0354F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725-4D18-8281-14EA3A1B56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9FED618-1DF2-435E-B85C-3303EEEB91B8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725-4D18-8281-14EA3A1B5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80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Gráficos!$J$6:$J$8</c:f>
                <c:numCache>
                  <c:formatCode>General</c:formatCode>
                  <c:ptCount val="3"/>
                  <c:pt idx="0">
                    <c:v>0.88485101147029288</c:v>
                  </c:pt>
                  <c:pt idx="1">
                    <c:v>1.1560696267718673</c:v>
                  </c:pt>
                  <c:pt idx="2">
                    <c:v>0.4411220327503238</c:v>
                  </c:pt>
                </c:numCache>
              </c:numRef>
            </c:plus>
            <c:minus>
              <c:numRef>
                <c:f>Gráficos!$J$6:$J$8</c:f>
                <c:numCache>
                  <c:formatCode>General</c:formatCode>
                  <c:ptCount val="3"/>
                  <c:pt idx="0">
                    <c:v>0.88485101147029288</c:v>
                  </c:pt>
                  <c:pt idx="1">
                    <c:v>1.1560696267718673</c:v>
                  </c:pt>
                  <c:pt idx="2">
                    <c:v>0.4411220327503238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Gráficos!$I$6:$I$8</c:f>
              <c:numCache>
                <c:formatCode>General</c:formatCode>
                <c:ptCount val="3"/>
                <c:pt idx="0">
                  <c:v>13.335733333333332</c:v>
                </c:pt>
                <c:pt idx="1">
                  <c:v>13.346422222222223</c:v>
                </c:pt>
                <c:pt idx="2">
                  <c:v>7.3664555555555546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Gráficos!$F$15:$F$17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D725-4D18-8281-14EA3A1B56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Gráficos!$E$1</c15:sqref>
                        </c15:formulaRef>
                      </c:ext>
                    </c:extLst>
                    <c:strCache>
                      <c:ptCount val="1"/>
                      <c:pt idx="0">
                        <c:v>Total flavonoids</c:v>
                      </c:pt>
                    </c:strCache>
                  </c:strRef>
                </c:tx>
                <c:spPr>
                  <a:pattFill prst="smCheck">
                    <a:fgClr>
                      <a:schemeClr val="bg1">
                        <a:lumMod val="50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F1694376-C805-4898-B772-63407C877A0C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0-D725-4D18-8281-14EA3A1B56CA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1641C52D-0223-408D-8569-4F567304B921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1-D725-4D18-8281-14EA3A1B56CA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96442D08-0DF9-4513-8D8E-C198865C18E6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2-D725-4D18-8281-14EA3A1B56C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Gráficos!$F$6:$F$8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0.7676422832283275</c:v>
                        </c:pt>
                        <c:pt idx="1">
                          <c:v>0.56933274272998458</c:v>
                        </c:pt>
                        <c:pt idx="2">
                          <c:v>0.13718130744059523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Gráficos!$F$6:$F$8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0.7676422832283275</c:v>
                        </c:pt>
                        <c:pt idx="1">
                          <c:v>0.56933274272998458</c:v>
                        </c:pt>
                        <c:pt idx="2">
                          <c:v>0.13718130744059523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Gráficos!$E$6:$E$8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7.4593333333333316</c:v>
                      </c:pt>
                      <c:pt idx="1">
                        <c:v>3.5187222222222214</c:v>
                      </c:pt>
                      <c:pt idx="2">
                        <c:v>1.7928888888888888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Gráficos!$D$15:$D$17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3-D725-4D18-8281-14EA3A1B56CA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Gráficos!$C$1</c15:sqref>
                        </c15:formulaRef>
                      </c:ext>
                    </c:extLst>
                    <c:strCache>
                      <c:ptCount val="1"/>
                      <c:pt idx="0">
                        <c:v>Total phenolics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83DB2E17-3668-470D-BA44-5346553E3683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4-D725-4D18-8281-14EA3A1B56CA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2BC45B34-BA68-4F6A-BA1E-F133A14C3B8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D725-4D18-8281-14EA3A1B56CA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5D187ADD-8173-4DA8-8EA9-B030B27C5B09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6-D725-4D18-8281-14EA3A1B56C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08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0.78559023351872215</c:v>
                        </c:pt>
                        <c:pt idx="1">
                          <c:v>0.75020759978673757</c:v>
                        </c:pt>
                        <c:pt idx="2">
                          <c:v>1.3391115954243691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0.78559023351872215</c:v>
                        </c:pt>
                        <c:pt idx="1">
                          <c:v>0.75020759978673757</c:v>
                        </c:pt>
                        <c:pt idx="2">
                          <c:v>1.3391115954243691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Gráficos!$C$6:$C$8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17.057233333333336</c:v>
                      </c:pt>
                      <c:pt idx="1">
                        <c:v>15.362044444444443</c:v>
                      </c:pt>
                      <c:pt idx="2">
                        <c:v>14.105933333333333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Gráficos!$C$15:$C$17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7-D725-4D18-8281-14EA3A1B56CA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</a:t>
                </a:r>
                <a:r>
                  <a:rPr lang="es-MX" baseline="0"/>
                  <a:t> activity</a:t>
                </a:r>
                <a:r>
                  <a:rPr lang="es-MX"/>
                  <a:t>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/>
              <a:t>Total</a:t>
            </a:r>
            <a:r>
              <a:rPr lang="es-MX" i="0" baseline="0"/>
              <a:t> phenolic and flavonoid content</a:t>
            </a:r>
            <a:r>
              <a:rPr lang="es-MX" i="1" baseline="0"/>
              <a:t> 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BA4C37C-3558-43E1-B0A0-45607BA7CD59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99D-45AB-BF91-E240E07023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A84991B-3409-48F4-94E8-B2E26398969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E99D-45AB-BF91-E240E07023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CDC8976-1674-4660-BBF0-E9D0F4FF0600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99D-45AB-BF91-E240E0702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Gráficos!$F$3:$F$5</c:f>
                <c:numCache>
                  <c:formatCode>General</c:formatCode>
                  <c:ptCount val="3"/>
                  <c:pt idx="0">
                    <c:v>1.034894262849001</c:v>
                  </c:pt>
                  <c:pt idx="1">
                    <c:v>0.51330333732707323</c:v>
                  </c:pt>
                  <c:pt idx="2">
                    <c:v>1.6335911844086883</c:v>
                  </c:pt>
                </c:numCache>
              </c:numRef>
            </c:plus>
            <c:minus>
              <c:numRef>
                <c:f>Gráficos!$F$3:$F$5</c:f>
                <c:numCache>
                  <c:formatCode>General</c:formatCode>
                  <c:ptCount val="3"/>
                  <c:pt idx="0">
                    <c:v>1.034894262849001</c:v>
                  </c:pt>
                  <c:pt idx="1">
                    <c:v>0.51330333732707323</c:v>
                  </c:pt>
                  <c:pt idx="2">
                    <c:v>1.6335911844086883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val>
            <c:numRef>
              <c:f>Gráficos!$E$3:$E$5</c:f>
              <c:numCache>
                <c:formatCode>General</c:formatCode>
                <c:ptCount val="3"/>
                <c:pt idx="0">
                  <c:v>10.712044444444444</c:v>
                </c:pt>
                <c:pt idx="1">
                  <c:v>5.6189111111111112</c:v>
                </c:pt>
                <c:pt idx="2">
                  <c:v>8.1942555555555554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Gráficos!$D$12:$D$14</c15:f>
                <c15:dlblRangeCache>
                  <c:ptCount val="3"/>
                  <c:pt idx="0">
                    <c:v>a</c:v>
                  </c:pt>
                  <c:pt idx="1">
                    <c:v>c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99D-45AB-BF91-E240E0702369}"/>
            </c:ext>
          </c:extLst>
        </c:ser>
        <c:ser>
          <c:idx val="0"/>
          <c:order val="1"/>
          <c:tx>
            <c:strRef>
              <c:f>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5EE6AF8-509B-4170-9039-727C3D6B596B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99D-45AB-BF91-E240E07023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5FAA326-C2E1-4C8D-959C-B105FEF68E2C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99D-45AB-BF91-E240E07023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F9C2FD-84F1-4C1E-8AC1-C3B71C08947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99D-45AB-BF91-E240E07023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plus>
            <c:minus>
              <c:numRef>
                <c:f>Gráficos!$D$3:$D$5</c:f>
                <c:numCache>
                  <c:formatCode>General</c:formatCode>
                  <c:ptCount val="3"/>
                  <c:pt idx="0">
                    <c:v>9.9172451372177353</c:v>
                  </c:pt>
                  <c:pt idx="1">
                    <c:v>7.1563250018387521</c:v>
                  </c:pt>
                  <c:pt idx="2">
                    <c:v>0.39635432520802805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Gráficos!$C$3:$C$5</c:f>
              <c:numCache>
                <c:formatCode>General</c:formatCode>
                <c:ptCount val="3"/>
                <c:pt idx="0">
                  <c:v>80.391473192222222</c:v>
                </c:pt>
                <c:pt idx="1">
                  <c:v>61.08397777777779</c:v>
                </c:pt>
                <c:pt idx="2">
                  <c:v>16.994188888888889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E99D-45AB-BF91-E240E07023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611AEB14-81A6-4C8E-9AAE-6CB3F2C033F1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E99D-45AB-BF91-E240E0702369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37DB151E-9447-47EC-A043-CD6A375EE487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E99D-45AB-BF91-E240E0702369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F573CEEB-8620-4B8F-900C-F86A6963EF49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E99D-45AB-BF91-E240E070236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Gráficos!$H$3:$H$5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3.4033823191055124</c:v>
                        </c:pt>
                        <c:pt idx="1">
                          <c:v>6.0149639691587318</c:v>
                        </c:pt>
                        <c:pt idx="2">
                          <c:v>12.095399471952714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Gráficos!$H$3:$H$5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3.4033823191055124</c:v>
                        </c:pt>
                        <c:pt idx="1">
                          <c:v>6.0149639691587318</c:v>
                        </c:pt>
                        <c:pt idx="2">
                          <c:v>12.095399471952714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val>
                  <c:numRef>
                    <c:extLst>
                      <c:ext uri="{02D57815-91ED-43cb-92C2-25804820EDAC}">
                        <c15:formulaRef>
                          <c15:sqref>Gráficos!$G$3:$G$5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125.72643333333333</c:v>
                      </c:pt>
                      <c:pt idx="1">
                        <c:v>114.81714444444447</c:v>
                      </c:pt>
                      <c:pt idx="2">
                        <c:v>96.915188888888878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Gráficos!$E$12:$E$14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E99D-45AB-BF91-E240E070236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>
                        <a:lumMod val="85000"/>
                        <a:lumOff val="15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40AFC3E9-DCEA-4010-91AF-EE4FD0FE1482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E99D-45AB-BF91-E240E0702369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3CADB32F-46D4-4CCD-8979-3547DF370D99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E99D-45AB-BF91-E240E0702369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5DA79E40-7F31-4AC6-9045-0247E4AFD4CD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E99D-45AB-BF91-E240E070236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Gráficos!$J$3:$J$5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9.0275037336525745</c:v>
                        </c:pt>
                        <c:pt idx="1">
                          <c:v>14.133482468263717</c:v>
                        </c:pt>
                        <c:pt idx="2">
                          <c:v>16.307205789030188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Gráficos!$J$3:$J$5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9.0275037336525745</c:v>
                        </c:pt>
                        <c:pt idx="1">
                          <c:v>14.133482468263717</c:v>
                        </c:pt>
                        <c:pt idx="2">
                          <c:v>16.307205789030188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Gráficos!$I$3:$I$5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133.04751111111111</c:v>
                      </c:pt>
                      <c:pt idx="1">
                        <c:v>134.53334578888885</c:v>
                      </c:pt>
                      <c:pt idx="2">
                        <c:v>114.87750487777778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Gráficos!$F$12:$F$14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E99D-45AB-BF91-E240E0702369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Equivalent content (mg/g)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Total phenolic and flavonoid content (</a:t>
            </a:r>
            <a:r>
              <a:rPr lang="es-MX" i="1"/>
              <a:t>C. cyanea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wdUpDiag">
              <a:fgClr>
                <a:schemeClr val="tx1">
                  <a:lumMod val="85000"/>
                  <a:lumOff val="1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BC2CF2-6ACB-48A6-9630-9D0939B33CE3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E00-4106-AAAC-7C13D6E5A7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BDA37D5-6AF4-46A7-A286-2C22A1B5011B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E00-4106-AAAC-7C13D6E5A7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5E973A8-4DD0-4879-887D-F63B040C4B09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E00-4106-AAAC-7C13D6E5A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plus>
            <c:minus>
              <c:numRef>
                <c:f>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Gráficos!$E$6:$E$8</c:f>
              <c:numCache>
                <c:formatCode>General</c:formatCode>
                <c:ptCount val="3"/>
                <c:pt idx="0">
                  <c:v>7.4593333333333316</c:v>
                </c:pt>
                <c:pt idx="1">
                  <c:v>3.5187222222222214</c:v>
                </c:pt>
                <c:pt idx="2">
                  <c:v>1.7928888888888888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Gráficos!$D$15:$D$17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8E00-4106-AAAC-7C13D6E5A720}"/>
            </c:ext>
          </c:extLst>
        </c:ser>
        <c:ser>
          <c:idx val="0"/>
          <c:order val="1"/>
          <c:tx>
            <c:strRef>
              <c:f>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461AE9A-1C95-4417-9CF4-48012104D843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E00-4106-AAAC-7C13D6E5A72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084B371-249E-40B6-9EED-00CC6622FBDF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E00-4106-AAAC-7C13D6E5A7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29AF9E9-A2CA-4F1E-A19E-3D037BFD7828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E00-4106-AAAC-7C13D6E5A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8E00-4106-AAAC-7C13D6E5A7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9534FC94-FE9F-48B0-B1F6-0F0E7E3E9B57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8E00-4106-AAAC-7C13D6E5A720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20E10D71-40ED-4255-96A2-B3D9C8A4078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8E00-4106-AAAC-7C13D6E5A720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E435F0D9-765B-41A9-8A0D-662716D120C6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8E00-4106-AAAC-7C13D6E5A7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Gráficos!$G$6:$G$8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11.051033333333335</c:v>
                      </c:pt>
                      <c:pt idx="1">
                        <c:v>15.164644444444443</c:v>
                      </c:pt>
                      <c:pt idx="2">
                        <c:v>7.2214888888888895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Gráficos!$E$15:$E$17</c15:f>
                      <c15:dlblRangeCache>
                        <c:ptCount val="3"/>
                        <c:pt idx="0">
                          <c:v>b</c:v>
                        </c:pt>
                        <c:pt idx="1">
                          <c:v>a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8E00-4106-AAAC-7C13D6E5A72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/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DA1BE8A1-E5CE-4862-8D40-5F7230F1D212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8E00-4106-AAAC-7C13D6E5A720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DEE9C06B-B6F3-4DF2-ACE9-5030B94E0DE8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8E00-4106-AAAC-7C13D6E5A720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BDF9E905-BB9B-41A3-9DFB-F2F5F3AD3A3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8E00-4106-AAAC-7C13D6E5A72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Gráficos!$I$6:$I$8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13.335733333333332</c:v>
                      </c:pt>
                      <c:pt idx="1">
                        <c:v>13.346422222222223</c:v>
                      </c:pt>
                      <c:pt idx="2">
                        <c:v>7.3664555555555546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Gráficos!$F$15:$F$17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8E00-4106-AAAC-7C13D6E5A720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 content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Apigenin content (</a:t>
            </a:r>
            <a:r>
              <a:rPr lang="es-MX" sz="1400" b="0" i="1" u="none" strike="noStrike" baseline="0">
                <a:effectLst/>
              </a:rPr>
              <a:t>C. hyssopifolia</a:t>
            </a:r>
            <a:r>
              <a:rPr lang="es-MX" sz="1400" b="0" i="0" u="none" strike="noStrike" baseline="0">
                <a:effectLst/>
              </a:rPr>
              <a:t>) 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Apigenin!$A$3</c:f>
              <c:strCache>
                <c:ptCount val="1"/>
                <c:pt idx="0">
                  <c:v>C. hyssopifolia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7FE8689-65D4-4EF7-9F53-BC1D55CF87A7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FB7-46A8-AFD6-C80DFD2AB7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2E6C91-DDC9-4F66-8CDA-1FBF678E086A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FB7-46A8-AFD6-C80DFD2AB7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068580D-E72C-43AD-B2A7-11CD3935065A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FB7-46A8-AFD6-C80DFD2AB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Apigenin!$D$3:$D$5</c:f>
                <c:numCache>
                  <c:formatCode>General</c:formatCode>
                  <c:ptCount val="3"/>
                  <c:pt idx="0">
                    <c:v>2.1000000000000001E-2</c:v>
                  </c:pt>
                  <c:pt idx="1">
                    <c:v>8.3000000000000004E-2</c:v>
                  </c:pt>
                  <c:pt idx="2">
                    <c:v>9.7999999999999997E-3</c:v>
                  </c:pt>
                </c:numCache>
              </c:numRef>
            </c:plus>
            <c:minus>
              <c:numRef>
                <c:f>Apigenin!$D$3:$D$5</c:f>
                <c:numCache>
                  <c:formatCode>General</c:formatCode>
                  <c:ptCount val="3"/>
                  <c:pt idx="0">
                    <c:v>2.1000000000000001E-2</c:v>
                  </c:pt>
                  <c:pt idx="1">
                    <c:v>8.3000000000000004E-2</c:v>
                  </c:pt>
                  <c:pt idx="2">
                    <c:v>9.7999999999999997E-3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Apigenin!$C$3:$C$5</c:f>
              <c:numCache>
                <c:formatCode>0.0000</c:formatCode>
                <c:ptCount val="3"/>
                <c:pt idx="0">
                  <c:v>1.06</c:v>
                </c:pt>
                <c:pt idx="1">
                  <c:v>1.63</c:v>
                </c:pt>
                <c:pt idx="2">
                  <c:v>0.1013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Gráficos!$C$12:$C$14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1FB7-46A8-AFD6-C80DFD2AB7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21474128"/>
        <c:axId val="132147496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Apigenin!$A$6</c15:sqref>
                        </c15:formulaRef>
                      </c:ext>
                    </c:extLst>
                    <c:strCache>
                      <c:ptCount val="1"/>
                      <c:pt idx="0">
                        <c:v>C. cyanea</c:v>
                      </c:pt>
                    </c:strCache>
                  </c:strRef>
                </c:tx>
                <c:spPr>
                  <a:solidFill>
                    <a:schemeClr val="bg1">
                      <a:lumMod val="65000"/>
                    </a:schemeClr>
                  </a:solidFill>
                  <a:ln>
                    <a:solidFill>
                      <a:schemeClr val="bg1">
                        <a:lumMod val="50000"/>
                      </a:schemeClr>
                    </a:solidFill>
                    <a:bevel/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E36837EC-33DD-4FC4-8B7C-EE10AA78C340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4-1FB7-46A8-AFD6-C80DFD2AB733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318422DD-81A5-49DE-950A-9A9E017C7AB7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5-1FB7-46A8-AFD6-C80DFD2AB733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6BDCDB90-75D1-419C-8BF9-BAA9103DEB2E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6-1FB7-46A8-AFD6-C80DFD2AB7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36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Apigenin!$D$6:$D$8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2.8000000000000001E-2</c:v>
                        </c:pt>
                        <c:pt idx="1">
                          <c:v>2.8000000000000001E-2</c:v>
                        </c:pt>
                        <c:pt idx="2">
                          <c:v>1.4999999999999999E-2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Apigenin!$D$6:$D$8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2.8000000000000001E-2</c:v>
                        </c:pt>
                        <c:pt idx="1">
                          <c:v>2.8000000000000001E-2</c:v>
                        </c:pt>
                        <c:pt idx="2">
                          <c:v>1.4999999999999999E-2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Apigenin!$C$6:$C$8</c15:sqref>
                        </c15:formulaRef>
                      </c:ext>
                    </c:extLst>
                    <c:numCache>
                      <c:formatCode>0.0000</c:formatCode>
                      <c:ptCount val="3"/>
                      <c:pt idx="0">
                        <c:v>2.2000000000000002</c:v>
                      </c:pt>
                      <c:pt idx="1">
                        <c:v>0.89</c:v>
                      </c:pt>
                      <c:pt idx="2">
                        <c:v>6.7000000000000002E-3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Gráficos!$C$15:$C$17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7-1FB7-46A8-AFD6-C80DFD2AB733}"/>
                  </c:ext>
                </c:extLst>
              </c15:ser>
            </c15:filteredBarSeries>
          </c:ext>
        </c:extLst>
      </c:barChart>
      <c:catAx>
        <c:axId val="1321474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960"/>
        <c:crosses val="autoZero"/>
        <c:auto val="1"/>
        <c:lblAlgn val="ctr"/>
        <c:lblOffset val="100"/>
        <c:noMultiLvlLbl val="0"/>
      </c:catAx>
      <c:valAx>
        <c:axId val="132147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Apigenin content</a:t>
                </a:r>
                <a:r>
                  <a:rPr lang="es-MX" baseline="0"/>
                  <a:t> (mg/g)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Apigenin content (</a:t>
            </a:r>
            <a:r>
              <a:rPr lang="es-MX" sz="1400" b="0" i="1" u="none" strike="noStrike" baseline="0">
                <a:effectLst/>
              </a:rPr>
              <a:t>C. cyanea</a:t>
            </a:r>
            <a:r>
              <a:rPr lang="es-MX" sz="1400" b="0" i="0" u="none" strike="noStrike" baseline="0">
                <a:effectLst/>
              </a:rPr>
              <a:t>) 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Apigenin!$A$6</c:f>
              <c:strCache>
                <c:ptCount val="1"/>
                <c:pt idx="0">
                  <c:v>C. cyanea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  <a:beve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E2E55E5-76DD-406D-BE52-90C4DE0890B9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5DD-417A-9673-0B9C9995DE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EB5A9D0-5B8B-4540-B3B7-BFFA1C2CCFF5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5DD-417A-9673-0B9C9995DE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93CB44E-C243-4DE0-A53E-A3532FC49EA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5DD-417A-9673-0B9C9995D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36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Apigenin!$D$6:$D$8</c:f>
                <c:numCache>
                  <c:formatCode>General</c:formatCode>
                  <c:ptCount val="3"/>
                  <c:pt idx="0">
                    <c:v>2.8000000000000001E-2</c:v>
                  </c:pt>
                  <c:pt idx="1">
                    <c:v>2.8000000000000001E-2</c:v>
                  </c:pt>
                  <c:pt idx="2">
                    <c:v>1.4999999999999999E-2</c:v>
                  </c:pt>
                </c:numCache>
              </c:numRef>
            </c:plus>
            <c:minus>
              <c:numRef>
                <c:f>Apigenin!$D$6:$D$8</c:f>
                <c:numCache>
                  <c:formatCode>General</c:formatCode>
                  <c:ptCount val="3"/>
                  <c:pt idx="0">
                    <c:v>2.8000000000000001E-2</c:v>
                  </c:pt>
                  <c:pt idx="1">
                    <c:v>2.8000000000000001E-2</c:v>
                  </c:pt>
                  <c:pt idx="2">
                    <c:v>1.4999999999999999E-2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Apigenin!$C$6:$C$8</c:f>
              <c:numCache>
                <c:formatCode>0.0000</c:formatCode>
                <c:ptCount val="3"/>
                <c:pt idx="0">
                  <c:v>2.2000000000000002</c:v>
                </c:pt>
                <c:pt idx="1">
                  <c:v>0.89</c:v>
                </c:pt>
                <c:pt idx="2">
                  <c:v>6.7000000000000002E-3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5DD-417A-9673-0B9C9995DE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21474128"/>
        <c:axId val="1321474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Apigenin!$A$3</c15:sqref>
                        </c15:formulaRef>
                      </c:ext>
                    </c:extLst>
                    <c:strCache>
                      <c:ptCount val="1"/>
                      <c:pt idx="0">
                        <c:v>C. hyssopifolia </c:v>
                      </c:pt>
                    </c:strCache>
                  </c:strRef>
                </c:tx>
                <c:spPr>
                  <a:pattFill prst="wdUpDiag">
                    <a:fgClr>
                      <a:schemeClr val="tx1">
                        <a:lumMod val="85000"/>
                        <a:lumOff val="15000"/>
                      </a:schemeClr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  <a:bevel/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930B0EAC-3BAF-42EF-A505-E381B71633EF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0-05DD-417A-9673-0B9C9995DE66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81A77AA6-637E-40D3-B604-7A03A540160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1-05DD-417A-9673-0B9C9995DE66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C264A818-5F4C-48E4-94CA-FDAF962A8A2D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2-05DD-417A-9673-0B9C9995DE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Apigenin!$D$3:$D$5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2.1000000000000001E-2</c:v>
                        </c:pt>
                        <c:pt idx="1">
                          <c:v>8.3000000000000004E-2</c:v>
                        </c:pt>
                        <c:pt idx="2">
                          <c:v>9.7999999999999997E-3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Apigenin!$D$3:$D$5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2.1000000000000001E-2</c:v>
                        </c:pt>
                        <c:pt idx="1">
                          <c:v>8.3000000000000004E-2</c:v>
                        </c:pt>
                        <c:pt idx="2">
                          <c:v>9.7999999999999997E-3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Apigenin!$C$3:$C$5</c15:sqref>
                        </c15:formulaRef>
                      </c:ext>
                    </c:extLst>
                    <c:numCache>
                      <c:formatCode>0.0000</c:formatCode>
                      <c:ptCount val="3"/>
                      <c:pt idx="0">
                        <c:v>1.06</c:v>
                      </c:pt>
                      <c:pt idx="1">
                        <c:v>1.63</c:v>
                      </c:pt>
                      <c:pt idx="2">
                        <c:v>0.1013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Gráficos!$C$12:$C$14</c15:f>
                      <c15:dlblRangeCache>
                        <c:ptCount val="3"/>
                        <c:pt idx="0">
                          <c:v>a</c:v>
                        </c:pt>
                        <c:pt idx="1">
                          <c:v>b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3-05DD-417A-9673-0B9C9995DE66}"/>
                  </c:ext>
                </c:extLst>
              </c15:ser>
            </c15:filteredBarSeries>
          </c:ext>
        </c:extLst>
      </c:barChart>
      <c:catAx>
        <c:axId val="1321474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960"/>
        <c:crosses val="autoZero"/>
        <c:auto val="1"/>
        <c:lblAlgn val="ctr"/>
        <c:lblOffset val="100"/>
        <c:noMultiLvlLbl val="0"/>
      </c:catAx>
      <c:valAx>
        <c:axId val="1321474960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Apigenin content</a:t>
                </a:r>
                <a:r>
                  <a:rPr lang="es-MX" baseline="0"/>
                  <a:t> (mg/g)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2147412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i="0" baseline="0"/>
              <a:t>Maximum plant height </a:t>
            </a:r>
            <a:r>
              <a:rPr lang="es-MX" i="1" baseline="0"/>
              <a:t>(</a:t>
            </a:r>
            <a:r>
              <a:rPr lang="es-MX" i="1"/>
              <a:t>C. hyssopifolia)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Fisiológicos!$F$1</c:f>
              <c:strCache>
                <c:ptCount val="1"/>
                <c:pt idx="0">
                  <c:v>Height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1123D315-A21E-4AE7-84C9-DE97FFC95E73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816-4687-A107-270F7CE7F4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3576523-C60C-440C-8309-3A1A62C28BB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816-4687-A107-270F7CE7F4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121959-B10A-4077-B24D-EBFFEA31C5A6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816-4687-A107-270F7CE7F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28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Fisiológicos!$H$3:$H$5</c:f>
                <c:numCache>
                  <c:formatCode>General</c:formatCode>
                  <c:ptCount val="3"/>
                  <c:pt idx="0">
                    <c:v>8.14</c:v>
                  </c:pt>
                  <c:pt idx="1">
                    <c:v>10.32</c:v>
                  </c:pt>
                  <c:pt idx="2">
                    <c:v>5.22</c:v>
                  </c:pt>
                </c:numCache>
              </c:numRef>
            </c:plus>
            <c:minus>
              <c:numRef>
                <c:f>Fisiológicos!$H$3:$H$5</c:f>
                <c:numCache>
                  <c:formatCode>General</c:formatCode>
                  <c:ptCount val="3"/>
                  <c:pt idx="0">
                    <c:v>8.14</c:v>
                  </c:pt>
                  <c:pt idx="1">
                    <c:v>10.32</c:v>
                  </c:pt>
                  <c:pt idx="2">
                    <c:v>5.22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Fisiológicos!$B$3:$B$5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Fisiológicos!$F$3:$F$5</c:f>
              <c:numCache>
                <c:formatCode>General</c:formatCode>
                <c:ptCount val="3"/>
                <c:pt idx="0">
                  <c:v>29.71</c:v>
                </c:pt>
                <c:pt idx="1">
                  <c:v>39.979999999999997</c:v>
                </c:pt>
                <c:pt idx="2">
                  <c:v>30.05</c:v>
                </c:pt>
              </c:numCache>
            </c:numRef>
          </c:val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Fisiológicos!$G$3:$G$5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A816-4687-A107-270F7CE7F4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/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baseline="0">
                    <a:effectLst/>
                  </a:rPr>
                  <a:t>Area (cm</a:t>
                </a:r>
                <a:r>
                  <a:rPr lang="es-MX" sz="1000" b="0" i="0" baseline="30000">
                    <a:effectLst/>
                  </a:rPr>
                  <a:t>2</a:t>
                </a:r>
                <a:r>
                  <a:rPr lang="es-MX" sz="1000" b="0" i="0" baseline="0">
                    <a:effectLst/>
                  </a:rPr>
                  <a:t>)</a:t>
                </a:r>
                <a:endParaRPr lang="es-MX" sz="10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baseline="0">
                <a:effectLst/>
              </a:rPr>
              <a:t>Plant height (</a:t>
            </a:r>
            <a:r>
              <a:rPr lang="es-MX" i="1"/>
              <a:t>C. cyanea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Gráficos!$E$1</c:f>
              <c:strCache>
                <c:ptCount val="1"/>
                <c:pt idx="0">
                  <c:v>Total flavonoids</c:v>
                </c:pt>
              </c:strCache>
            </c:strRef>
          </c:tx>
          <c:spPr>
            <a:pattFill prst="smCheck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AD565A5-55F6-4245-9B70-44DADFC64003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5B5-4AAC-A94D-521EB30F8E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1AB5B74-CB0F-4AF1-83EB-D9EC71984F36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5B5-4AAC-A94D-521EB30F8E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910E185-99F0-4F70-9AA1-E13543004A7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5B5-4AAC-A94D-521EB30F8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plus>
            <c:minus>
              <c:numRef>
                <c:f>Gráficos!$F$6:$F$8</c:f>
                <c:numCache>
                  <c:formatCode>General</c:formatCode>
                  <c:ptCount val="3"/>
                  <c:pt idx="0">
                    <c:v>0.7676422832283275</c:v>
                  </c:pt>
                  <c:pt idx="1">
                    <c:v>0.56933274272998458</c:v>
                  </c:pt>
                  <c:pt idx="2">
                    <c:v>0.13718130744059523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Gráficos!$E$6:$E$8</c:f>
              <c:numCache>
                <c:formatCode>General</c:formatCode>
                <c:ptCount val="3"/>
                <c:pt idx="0">
                  <c:v>7.4593333333333316</c:v>
                </c:pt>
                <c:pt idx="1">
                  <c:v>3.5187222222222214</c:v>
                </c:pt>
                <c:pt idx="2">
                  <c:v>1.7928888888888888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Gráficos!$D$15:$D$17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F5B5-4AAC-A94D-521EB30F8E58}"/>
            </c:ext>
          </c:extLst>
        </c:ser>
        <c:ser>
          <c:idx val="0"/>
          <c:order val="1"/>
          <c:tx>
            <c:strRef>
              <c:f>Gráficos!$C$1</c:f>
              <c:strCache>
                <c:ptCount val="1"/>
                <c:pt idx="0">
                  <c:v>Total phenolics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2B321DA-EF78-49FC-B9BF-F2F7EC6F9B8E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5B5-4AAC-A94D-521EB30F8E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B4BD58-F468-480A-826F-6ECFE277D3C1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5B5-4AAC-A94D-521EB30F8E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293350-1731-42AB-ACB0-26DD4550BA11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5B5-4AAC-A94D-521EB30F8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38100" tIns="108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plus>
            <c:minus>
              <c:numRef>
                <c:f>Gráficos!$D$6:$D$8</c:f>
                <c:numCache>
                  <c:formatCode>General</c:formatCode>
                  <c:ptCount val="3"/>
                  <c:pt idx="0">
                    <c:v>0.78559023351872215</c:v>
                  </c:pt>
                  <c:pt idx="1">
                    <c:v>0.75020759978673757</c:v>
                  </c:pt>
                  <c:pt idx="2">
                    <c:v>1.3391115954243691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Gráficos!$B$6:$B$8</c:f>
              <c:strCache>
                <c:ptCount val="3"/>
                <c:pt idx="0">
                  <c:v>T0</c:v>
                </c:pt>
                <c:pt idx="1">
                  <c:v>Aquaponic</c:v>
                </c:pt>
                <c:pt idx="2">
                  <c:v>Conventional</c:v>
                </c:pt>
              </c:strCache>
            </c:strRef>
          </c:cat>
          <c:val>
            <c:numRef>
              <c:f>Gráficos!$C$6:$C$8</c:f>
              <c:numCache>
                <c:formatCode>General</c:formatCode>
                <c:ptCount val="3"/>
                <c:pt idx="0">
                  <c:v>17.057233333333336</c:v>
                </c:pt>
                <c:pt idx="1">
                  <c:v>15.362044444444443</c:v>
                </c:pt>
                <c:pt idx="2">
                  <c:v>14.105933333333333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Gráficos!$C$15:$C$17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F5B5-4AAC-A94D-521EB30F8E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0743312"/>
        <c:axId val="164074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Gráficos!$G$1</c15:sqref>
                        </c15:formulaRef>
                      </c:ext>
                    </c:extLst>
                    <c:strCache>
                      <c:ptCount val="1"/>
                      <c:pt idx="0">
                        <c:v>DPPH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2A1B56F1-12FA-4FDF-B9F1-4E148526E0D4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8-F5B5-4AAC-A94D-521EB30F8E58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20DA6F2E-04B1-4FE9-8A6F-8FFA31E8DD48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9-F5B5-4AAC-A94D-521EB30F8E58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C7377DC5-06CD-4B42-96EF-73392E39194E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A-F5B5-4AAC-A94D-521EB30F8E5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44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Gráficos!$H$6:$H$8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0.84918594695154981</c:v>
                        </c:pt>
                        <c:pt idx="1">
                          <c:v>0.53778631702357194</c:v>
                        </c:pt>
                        <c:pt idx="2">
                          <c:v>0.57558034070936703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>
                      <c:ext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Gráficos!$G$6:$G$8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11.051033333333335</c:v>
                      </c:pt>
                      <c:pt idx="1">
                        <c:v>15.164644444444443</c:v>
                      </c:pt>
                      <c:pt idx="2">
                        <c:v>7.2214888888888895</c:v>
                      </c:pt>
                    </c:numCache>
                  </c:numRef>
                </c:val>
                <c:extLst>
                  <c:ext uri="{02D57815-91ED-43cb-92C2-25804820EDAC}">
                    <c15:datalabelsRange>
                      <c15:f>Gráficos!$E$15:$E$17</c15:f>
                      <c15:dlblRangeCache>
                        <c:ptCount val="3"/>
                        <c:pt idx="0">
                          <c:v>b</c:v>
                        </c:pt>
                        <c:pt idx="1">
                          <c:v>a</c:v>
                        </c:pt>
                        <c:pt idx="2">
                          <c:v>c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B-F5B5-4AAC-A94D-521EB30F8E5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Gráficos!$I$1</c15:sqref>
                        </c15:formulaRef>
                      </c:ext>
                    </c:extLst>
                    <c:strCache>
                      <c:ptCount val="1"/>
                      <c:pt idx="0">
                        <c:v>FRAP</c:v>
                      </c:pt>
                    </c:strCache>
                  </c:strRef>
                </c:tx>
                <c:spPr>
                  <a:pattFill prst="wdUpDiag">
                    <a:fgClr>
                      <a:schemeClr val="tx1"/>
                    </a:fgClr>
                    <a:bgClr>
                      <a:schemeClr val="bg1"/>
                    </a:bgClr>
                  </a:pattFill>
                  <a:ln>
                    <a:solidFill>
                      <a:schemeClr val="tx1">
                        <a:lumMod val="75000"/>
                        <a:lumOff val="25000"/>
                      </a:schemeClr>
                    </a:solidFill>
                  </a:ln>
                  <a:effectLst/>
                </c:spPr>
                <c:invertIfNegative val="0"/>
                <c:dLbls>
                  <c:dLbl>
                    <c:idx val="0"/>
                    <c:tx>
                      <c:rich>
                        <a:bodyPr/>
                        <a:lstStyle/>
                        <a:p>
                          <a:fld id="{F6D0A776-E652-447E-9D5B-877E9278341B}" type="CELLRANGE">
                            <a:rPr lang="en-US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C-F5B5-4AAC-A94D-521EB30F8E58}"/>
                      </c:ext>
                    </c:extLst>
                  </c:dLbl>
                  <c:dLbl>
                    <c:idx val="1"/>
                    <c:tx>
                      <c:rich>
                        <a:bodyPr/>
                        <a:lstStyle/>
                        <a:p>
                          <a:fld id="{A85C2EEA-2C12-4E45-9F75-E7869B100BC5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D-F5B5-4AAC-A94D-521EB30F8E58}"/>
                      </c:ext>
                    </c:extLst>
                  </c:dLbl>
                  <c:dLbl>
                    <c:idx val="2"/>
                    <c:tx>
                      <c:rich>
                        <a:bodyPr/>
                        <a:lstStyle/>
                        <a:p>
                          <a:fld id="{5549B36C-6F06-4FFE-BEB1-FDA16A624592}" type="CELLRANGE">
                            <a:rPr lang="es-MX"/>
                            <a:pPr/>
                            <a:t>[CELLRANGE]</a:t>
                          </a:fld>
                          <a:endParaRPr lang="es-MX"/>
                        </a:p>
                      </c:rich>
                    </c:tx>
                    <c:dLblPos val="outEnd"/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xmlns:c15="http://schemas.microsoft.com/office/drawing/2012/chart" uri="{CE6537A1-D6FC-4f65-9D91-7224C49458BB}">
                        <c15:dlblFieldTable/>
                        <c15:xForSave val="1"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0E-F5B5-4AAC-A94D-521EB30F8E5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horzOverflow="clip" vert="horz" wrap="square" lIns="38100" tIns="18000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pPr xmlns:c15="http://schemas.microsoft.com/office/drawing/2012/chart"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c15:spPr>
                      <c15:showDataLabelsRange val="1"/>
                      <c15:showLeaderLines val="0"/>
                    </c:ext>
                  </c:extLst>
                </c:dLbls>
                <c:errBars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Gráficos!$J$6:$J$8</c15:sqref>
                          </c15:formulaRef>
                        </c:ext>
                      </c:extLst>
                      <c:numCache>
                        <c:formatCode>General</c:formatCode>
                        <c:ptCount val="3"/>
                        <c:pt idx="0">
                          <c:v>0.88485101147029288</c:v>
                        </c:pt>
                        <c:pt idx="1">
                          <c:v>1.1560696267718673</c:v>
                        </c:pt>
                        <c:pt idx="2">
                          <c:v>0.4411220327503238</c:v>
                        </c:pt>
                      </c:numCache>
                    </c:numRef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Gráficos!$B$6:$B$8</c15:sqref>
                        </c15:formulaRef>
                      </c:ext>
                    </c:extLst>
                    <c:strCache>
                      <c:ptCount val="3"/>
                      <c:pt idx="0">
                        <c:v>T0</c:v>
                      </c:pt>
                      <c:pt idx="1">
                        <c:v>Aquaponic</c:v>
                      </c:pt>
                      <c:pt idx="2">
                        <c:v>Conventional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Gráficos!$I$6:$I$8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13.335733333333332</c:v>
                      </c:pt>
                      <c:pt idx="1">
                        <c:v>13.346422222222223</c:v>
                      </c:pt>
                      <c:pt idx="2">
                        <c:v>7.3664555555555546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Gráficos!$F$15:$F$17</c15:f>
                      <c15:dlblRangeCache>
                        <c:ptCount val="3"/>
                        <c:pt idx="0">
                          <c:v>a</c:v>
                        </c:pt>
                        <c:pt idx="1">
                          <c:v>a</c:v>
                        </c:pt>
                        <c:pt idx="2">
                          <c:v>b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0F-F5B5-4AAC-A94D-521EB30F8E58}"/>
                  </c:ext>
                </c:extLst>
              </c15:ser>
            </c15:filteredBarSeries>
          </c:ext>
        </c:extLst>
      </c:barChart>
      <c:catAx>
        <c:axId val="164074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Culture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0816"/>
        <c:crosses val="autoZero"/>
        <c:auto val="1"/>
        <c:lblAlgn val="ctr"/>
        <c:lblOffset val="100"/>
        <c:noMultiLvlLbl val="0"/>
      </c:catAx>
      <c:valAx>
        <c:axId val="1640740816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Equivalent content (mg/g)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4074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8</xdr:col>
      <xdr:colOff>278320</xdr:colOff>
      <xdr:row>25</xdr:row>
      <xdr:rowOff>115777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09CE17-F426-0519-4CB8-148A8601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0"/>
          <a:ext cx="4402645" cy="4878277"/>
        </a:xfrm>
        <a:prstGeom prst="rect">
          <a:avLst/>
        </a:prstGeom>
      </xdr:spPr>
    </xdr:pic>
    <xdr:clientData/>
  </xdr:twoCellAnchor>
  <xdr:twoCellAnchor editAs="oneCell">
    <xdr:from>
      <xdr:col>11</xdr:col>
      <xdr:colOff>23232</xdr:colOff>
      <xdr:row>0</xdr:row>
      <xdr:rowOff>0</xdr:rowOff>
    </xdr:from>
    <xdr:to>
      <xdr:col>22</xdr:col>
      <xdr:colOff>28122</xdr:colOff>
      <xdr:row>52</xdr:row>
      <xdr:rowOff>152401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284FFC-BD05-3518-848A-1A64C17F8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0"/>
          <a:ext cx="6649159" cy="9816791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27</xdr:row>
      <xdr:rowOff>152400</xdr:rowOff>
    </xdr:from>
    <xdr:to>
      <xdr:col>9</xdr:col>
      <xdr:colOff>171450</xdr:colOff>
      <xdr:row>59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4663E01-6C59-AB98-9F7D-C46A9BB3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57200" y="6038850"/>
          <a:ext cx="5943600" cy="4457700"/>
        </a:xfrm>
        <a:prstGeom prst="rect">
          <a:avLst/>
        </a:prstGeom>
      </xdr:spPr>
    </xdr:pic>
    <xdr:clientData/>
  </xdr:twoCellAnchor>
  <xdr:twoCellAnchor editAs="oneCell">
    <xdr:from>
      <xdr:col>23</xdr:col>
      <xdr:colOff>197625</xdr:colOff>
      <xdr:row>26</xdr:row>
      <xdr:rowOff>26175</xdr:rowOff>
    </xdr:from>
    <xdr:to>
      <xdr:col>29</xdr:col>
      <xdr:colOff>540525</xdr:colOff>
      <xdr:row>54</xdr:row>
      <xdr:rowOff>26175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B0A7CED-3A98-3CA9-0DAD-53768240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8425" y="4979175"/>
          <a:ext cx="4000500" cy="533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590827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551796-56D5-565D-AFFB-76B57BB95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96427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426225</xdr:colOff>
      <xdr:row>0</xdr:row>
      <xdr:rowOff>0</xdr:rowOff>
    </xdr:from>
    <xdr:to>
      <xdr:col>24</xdr:col>
      <xdr:colOff>407452</xdr:colOff>
      <xdr:row>52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DA0AE7-776E-E379-6169-8E382C233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1425" y="0"/>
          <a:ext cx="7296427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8</xdr:row>
      <xdr:rowOff>14287</xdr:rowOff>
    </xdr:from>
    <xdr:to>
      <xdr:col>12</xdr:col>
      <xdr:colOff>171450</xdr:colOff>
      <xdr:row>22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89AB5A-1803-2E92-BB1B-52485ABD5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61912</xdr:rowOff>
    </xdr:from>
    <xdr:to>
      <xdr:col>6</xdr:col>
      <xdr:colOff>0</xdr:colOff>
      <xdr:row>37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92D30E-1017-A264-668C-FD787E934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66675</xdr:rowOff>
    </xdr:from>
    <xdr:to>
      <xdr:col>6</xdr:col>
      <xdr:colOff>0</xdr:colOff>
      <xdr:row>52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42ED8B9-7D4E-4AFB-9B40-26998BDF4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190500</xdr:colOff>
      <xdr:row>23</xdr:row>
      <xdr:rowOff>28575</xdr:rowOff>
    </xdr:from>
    <xdr:to>
      <xdr:col>12</xdr:col>
      <xdr:colOff>190500</xdr:colOff>
      <xdr:row>37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243334-5EE9-4642-981A-864E98308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200025</xdr:colOff>
      <xdr:row>38</xdr:row>
      <xdr:rowOff>57150</xdr:rowOff>
    </xdr:from>
    <xdr:to>
      <xdr:col>12</xdr:col>
      <xdr:colOff>200025</xdr:colOff>
      <xdr:row>52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4DF9AD-07A9-4D00-B541-3071B3556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0</xdr:rowOff>
    </xdr:from>
    <xdr:to>
      <xdr:col>11</xdr:col>
      <xdr:colOff>390525</xdr:colOff>
      <xdr:row>15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056ED8-8168-42B0-9EB9-DF1E2E334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714375</xdr:colOff>
      <xdr:row>1</xdr:row>
      <xdr:rowOff>47625</xdr:rowOff>
    </xdr:from>
    <xdr:to>
      <xdr:col>18</xdr:col>
      <xdr:colOff>714375</xdr:colOff>
      <xdr:row>15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C8193B-ED87-47EE-8C41-C870FC955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13</xdr:col>
      <xdr:colOff>0</xdr:colOff>
      <xdr:row>26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802617-6C8F-4CAF-ACF0-EEA7D13DC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12</xdr:row>
      <xdr:rowOff>0</xdr:rowOff>
    </xdr:from>
    <xdr:to>
      <xdr:col>21</xdr:col>
      <xdr:colOff>0</xdr:colOff>
      <xdr:row>26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122519-26D2-4A28-AC37-6E6C860E4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428625</xdr:colOff>
      <xdr:row>12</xdr:row>
      <xdr:rowOff>161925</xdr:rowOff>
    </xdr:from>
    <xdr:to>
      <xdr:col>6</xdr:col>
      <xdr:colOff>428625</xdr:colOff>
      <xdr:row>27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FE3914-1465-4126-B855-A9052FB74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6</xdr:col>
      <xdr:colOff>0</xdr:colOff>
      <xdr:row>42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E78F86-3527-4BB2-BE30-27B45D841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AB247F5-3D64-4553-AE0E-A0D085C66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8</xdr:row>
      <xdr:rowOff>46037</xdr:rowOff>
    </xdr:from>
    <xdr:to>
      <xdr:col>12</xdr:col>
      <xdr:colOff>171450</xdr:colOff>
      <xdr:row>22</xdr:row>
      <xdr:rowOff>103187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11E3E3-DB4C-427A-97B7-5DE03B36F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61912</xdr:rowOff>
    </xdr:from>
    <xdr:to>
      <xdr:col>6</xdr:col>
      <xdr:colOff>0</xdr:colOff>
      <xdr:row>37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3C68F6-3E86-42E4-ADB8-A226D6409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66675</xdr:rowOff>
    </xdr:from>
    <xdr:to>
      <xdr:col>6</xdr:col>
      <xdr:colOff>0</xdr:colOff>
      <xdr:row>52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DB3817F-B61F-4008-B50D-EDD14D9A0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190500</xdr:colOff>
      <xdr:row>23</xdr:row>
      <xdr:rowOff>28575</xdr:rowOff>
    </xdr:from>
    <xdr:to>
      <xdr:col>12</xdr:col>
      <xdr:colOff>190500</xdr:colOff>
      <xdr:row>37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A3B1749-B500-4998-9659-34A2765CE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200025</xdr:colOff>
      <xdr:row>38</xdr:row>
      <xdr:rowOff>57150</xdr:rowOff>
    </xdr:from>
    <xdr:to>
      <xdr:col>12</xdr:col>
      <xdr:colOff>200025</xdr:colOff>
      <xdr:row>52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38D9CEA-B550-430E-874C-34EABCE01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9</xdr:row>
      <xdr:rowOff>123825</xdr:rowOff>
    </xdr:from>
    <xdr:to>
      <xdr:col>6</xdr:col>
      <xdr:colOff>514350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205479-D6CC-4F18-81E2-DBCA8FBB4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13</xdr:col>
      <xdr:colOff>0</xdr:colOff>
      <xdr:row>26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4E30D4-61E9-4D97-8132-A815D6E53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12</xdr:row>
      <xdr:rowOff>0</xdr:rowOff>
    </xdr:from>
    <xdr:to>
      <xdr:col>21</xdr:col>
      <xdr:colOff>0</xdr:colOff>
      <xdr:row>26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C6F4CA-40EF-412F-8200-A76AEB492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428625</xdr:colOff>
      <xdr:row>12</xdr:row>
      <xdr:rowOff>161925</xdr:rowOff>
    </xdr:from>
    <xdr:to>
      <xdr:col>6</xdr:col>
      <xdr:colOff>428625</xdr:colOff>
      <xdr:row>27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D027BE-FA83-49AA-BF5C-88C71FE1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6</xdr:col>
      <xdr:colOff>0</xdr:colOff>
      <xdr:row>42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02B504-28AA-48F2-94EE-1E4B7FD29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13</xdr:col>
      <xdr:colOff>0</xdr:colOff>
      <xdr:row>41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FAF808D-9CFE-4623-B4D6-0749161AF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be469177d765e4e/Documents/DOCTORADO/2%20Art&#237;culos%20escritos/CUPHEA%20TAYLOR/New%20folder/Resultados%20modificados.xlsx" TargetMode="External"/><Relationship Id="rId1" Type="http://schemas.openxmlformats.org/officeDocument/2006/relationships/externalLinkPath" Target="Resultados%20modific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"/>
      <sheetName val="Gráficos"/>
      <sheetName val="Tabla"/>
      <sheetName val="Apigenin"/>
      <sheetName val="Fisiológicos"/>
      <sheetName val="COMPORTAMIENTOS"/>
    </sheetNames>
    <sheetDataSet>
      <sheetData sheetId="0"/>
      <sheetData sheetId="1">
        <row r="1">
          <cell r="C1" t="str">
            <v>Total phenolics</v>
          </cell>
          <cell r="E1" t="str">
            <v>Total flavonoids</v>
          </cell>
          <cell r="G1" t="str">
            <v>DPPH</v>
          </cell>
          <cell r="I1" t="str">
            <v>FRAP</v>
          </cell>
        </row>
        <row r="3">
          <cell r="A3" t="str">
            <v xml:space="preserve">C. hyssopifolia </v>
          </cell>
          <cell r="B3" t="str">
            <v>T0</v>
          </cell>
          <cell r="C3">
            <v>80.391473192222222</v>
          </cell>
          <cell r="D3">
            <v>9.9172451372177353</v>
          </cell>
          <cell r="E3">
            <v>10.712044444444444</v>
          </cell>
          <cell r="F3">
            <v>1.034894262849001</v>
          </cell>
          <cell r="G3">
            <v>125.72643333333333</v>
          </cell>
          <cell r="H3">
            <v>3.4033823191055124</v>
          </cell>
          <cell r="I3">
            <v>133.04751111111111</v>
          </cell>
          <cell r="J3">
            <v>9.0275037336525745</v>
          </cell>
        </row>
        <row r="4">
          <cell r="B4" t="str">
            <v>Aquaponic</v>
          </cell>
          <cell r="C4">
            <v>61.08397777777779</v>
          </cell>
          <cell r="D4">
            <v>7.1563250018387521</v>
          </cell>
          <cell r="E4">
            <v>5.6189111111111112</v>
          </cell>
          <cell r="F4">
            <v>0.51330333732707323</v>
          </cell>
          <cell r="G4">
            <v>114.81714444444447</v>
          </cell>
          <cell r="H4">
            <v>6.0149639691587318</v>
          </cell>
          <cell r="I4">
            <v>134.53334578888885</v>
          </cell>
          <cell r="J4">
            <v>14.133482468263717</v>
          </cell>
        </row>
        <row r="5">
          <cell r="B5" t="str">
            <v>Conventional</v>
          </cell>
          <cell r="C5">
            <v>16.994188888888889</v>
          </cell>
          <cell r="D5">
            <v>0.39635432520802805</v>
          </cell>
          <cell r="E5">
            <v>8.1942555555555554</v>
          </cell>
          <cell r="F5">
            <v>1.6335911844086883</v>
          </cell>
          <cell r="G5">
            <v>96.915188888888878</v>
          </cell>
          <cell r="H5">
            <v>12.095399471952714</v>
          </cell>
          <cell r="I5">
            <v>114.87750487777778</v>
          </cell>
          <cell r="J5">
            <v>16.307205789030188</v>
          </cell>
        </row>
        <row r="6">
          <cell r="A6" t="str">
            <v>C. cyanea</v>
          </cell>
          <cell r="B6" t="str">
            <v>T0</v>
          </cell>
          <cell r="C6">
            <v>17.057233333333336</v>
          </cell>
          <cell r="D6">
            <v>0.78559023351872215</v>
          </cell>
          <cell r="E6">
            <v>7.4593333333333316</v>
          </cell>
          <cell r="F6">
            <v>0.7676422832283275</v>
          </cell>
          <cell r="G6">
            <v>11.051033333333335</v>
          </cell>
          <cell r="H6">
            <v>0.84918594695154981</v>
          </cell>
          <cell r="I6">
            <v>13.335733333333332</v>
          </cell>
          <cell r="J6">
            <v>0.88485101147029288</v>
          </cell>
        </row>
        <row r="7">
          <cell r="B7" t="str">
            <v>Aquaponic</v>
          </cell>
          <cell r="C7">
            <v>15.362044444444443</v>
          </cell>
          <cell r="D7">
            <v>0.75020759978673757</v>
          </cell>
          <cell r="E7">
            <v>3.5187222222222214</v>
          </cell>
          <cell r="F7">
            <v>0.56933274272998458</v>
          </cell>
          <cell r="G7">
            <v>15.164644444444443</v>
          </cell>
          <cell r="H7">
            <v>0.53778631702357194</v>
          </cell>
          <cell r="I7">
            <v>13.346422222222223</v>
          </cell>
          <cell r="J7">
            <v>1.1560696267718673</v>
          </cell>
        </row>
        <row r="8">
          <cell r="B8" t="str">
            <v>Conventional</v>
          </cell>
          <cell r="C8">
            <v>14.105933333333333</v>
          </cell>
          <cell r="D8">
            <v>1.3391115954243691</v>
          </cell>
          <cell r="E8">
            <v>1.7928888888888888</v>
          </cell>
          <cell r="F8">
            <v>0.13718130744059523</v>
          </cell>
          <cell r="G8">
            <v>7.2214888888888895</v>
          </cell>
          <cell r="H8">
            <v>0.57558034070936703</v>
          </cell>
          <cell r="I8">
            <v>7.3664555555555546</v>
          </cell>
          <cell r="J8">
            <v>0.4411220327503238</v>
          </cell>
        </row>
        <row r="12">
          <cell r="C12" t="str">
            <v>a</v>
          </cell>
          <cell r="D12" t="str">
            <v>a</v>
          </cell>
          <cell r="E12" t="str">
            <v>a</v>
          </cell>
          <cell r="F12" t="str">
            <v>a</v>
          </cell>
        </row>
        <row r="13">
          <cell r="C13" t="str">
            <v>b</v>
          </cell>
          <cell r="D13" t="str">
            <v>c</v>
          </cell>
          <cell r="E13" t="str">
            <v>b</v>
          </cell>
          <cell r="F13" t="str">
            <v>a</v>
          </cell>
        </row>
        <row r="14">
          <cell r="C14" t="str">
            <v>c</v>
          </cell>
          <cell r="D14" t="str">
            <v>b</v>
          </cell>
          <cell r="E14" t="str">
            <v>c</v>
          </cell>
          <cell r="F14" t="str">
            <v>b</v>
          </cell>
        </row>
        <row r="15">
          <cell r="C15" t="str">
            <v>a</v>
          </cell>
          <cell r="D15" t="str">
            <v>a</v>
          </cell>
          <cell r="E15" t="str">
            <v>b</v>
          </cell>
          <cell r="F15" t="str">
            <v>a</v>
          </cell>
        </row>
        <row r="16">
          <cell r="C16" t="str">
            <v>b</v>
          </cell>
          <cell r="D16" t="str">
            <v>b</v>
          </cell>
          <cell r="E16" t="str">
            <v>a</v>
          </cell>
          <cell r="F16" t="str">
            <v>a</v>
          </cell>
        </row>
        <row r="17">
          <cell r="C17" t="str">
            <v>c</v>
          </cell>
          <cell r="D17" t="str">
            <v>c</v>
          </cell>
          <cell r="E17" t="str">
            <v>c</v>
          </cell>
          <cell r="F17" t="str">
            <v>b</v>
          </cell>
        </row>
      </sheetData>
      <sheetData sheetId="2"/>
      <sheetData sheetId="3">
        <row r="3">
          <cell r="A3" t="str">
            <v xml:space="preserve">C. hyssopifolia </v>
          </cell>
          <cell r="C3">
            <v>1.06</v>
          </cell>
          <cell r="D3">
            <v>2.1000000000000001E-2</v>
          </cell>
        </row>
        <row r="4">
          <cell r="C4">
            <v>1.63</v>
          </cell>
          <cell r="D4">
            <v>8.3000000000000004E-2</v>
          </cell>
        </row>
        <row r="5">
          <cell r="C5">
            <v>0.1013</v>
          </cell>
          <cell r="D5">
            <v>9.7999999999999997E-3</v>
          </cell>
        </row>
        <row r="6">
          <cell r="A6" t="str">
            <v>C. cyanea</v>
          </cell>
          <cell r="C6">
            <v>2.2000000000000002</v>
          </cell>
          <cell r="D6">
            <v>2.8000000000000001E-2</v>
          </cell>
        </row>
        <row r="7">
          <cell r="C7">
            <v>0.89</v>
          </cell>
          <cell r="D7">
            <v>2.8000000000000001E-2</v>
          </cell>
        </row>
        <row r="8">
          <cell r="C8">
            <v>6.7000000000000002E-3</v>
          </cell>
          <cell r="D8">
            <v>1.5E-3</v>
          </cell>
        </row>
      </sheetData>
      <sheetData sheetId="4">
        <row r="1">
          <cell r="C1" t="str">
            <v>Leaf area</v>
          </cell>
          <cell r="F1" t="str">
            <v>Height</v>
          </cell>
        </row>
        <row r="3">
          <cell r="B3" t="str">
            <v>T0</v>
          </cell>
          <cell r="C3">
            <v>1.421</v>
          </cell>
          <cell r="E3">
            <v>0.67</v>
          </cell>
          <cell r="F3">
            <v>29.71</v>
          </cell>
          <cell r="G3" t="str">
            <v>a</v>
          </cell>
          <cell r="H3">
            <v>8.14</v>
          </cell>
        </row>
        <row r="4">
          <cell r="B4" t="str">
            <v>Aquaponic</v>
          </cell>
          <cell r="C4">
            <v>1.8632000000000002</v>
          </cell>
          <cell r="E4">
            <v>0.53</v>
          </cell>
          <cell r="F4">
            <v>39.979999999999997</v>
          </cell>
          <cell r="G4" t="str">
            <v>a</v>
          </cell>
          <cell r="H4">
            <v>10.32</v>
          </cell>
        </row>
        <row r="5">
          <cell r="B5" t="str">
            <v>Conventional</v>
          </cell>
          <cell r="C5">
            <v>1.87</v>
          </cell>
          <cell r="E5">
            <v>0.16</v>
          </cell>
          <cell r="F5">
            <v>30.05</v>
          </cell>
          <cell r="G5" t="str">
            <v>a</v>
          </cell>
          <cell r="H5">
            <v>5.22</v>
          </cell>
        </row>
        <row r="6">
          <cell r="C6">
            <v>19.162000000000003</v>
          </cell>
          <cell r="E6">
            <v>1.36</v>
          </cell>
          <cell r="F6">
            <v>77.760000000000005</v>
          </cell>
          <cell r="H6">
            <v>40.072000000000003</v>
          </cell>
        </row>
        <row r="7">
          <cell r="C7">
            <v>22.074000000000002</v>
          </cell>
          <cell r="E7">
            <v>3.83</v>
          </cell>
          <cell r="F7">
            <v>69.78</v>
          </cell>
          <cell r="H7">
            <v>32.896999999999998</v>
          </cell>
        </row>
        <row r="8">
          <cell r="C8">
            <v>23.74</v>
          </cell>
          <cell r="E8">
            <v>8.5299999999999994</v>
          </cell>
          <cell r="F8">
            <v>65.040000000000006</v>
          </cell>
          <cell r="H8">
            <v>19.68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DDF5-4644-441E-84F5-B4D2EE3F9599}">
  <dimension ref="A1"/>
  <sheetViews>
    <sheetView zoomScale="82" zoomScaleNormal="82" workbookViewId="0">
      <selection activeCell="X17" sqref="X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B5A0-B936-46D5-AC85-F5270EDF5D1B}">
  <dimension ref="A1:H27"/>
  <sheetViews>
    <sheetView workbookViewId="0">
      <selection activeCell="J16" sqref="J16"/>
    </sheetView>
  </sheetViews>
  <sheetFormatPr defaultColWidth="11.42578125" defaultRowHeight="15" x14ac:dyDescent="0.25"/>
  <cols>
    <col min="1" max="1" width="31.7109375" customWidth="1"/>
  </cols>
  <sheetData>
    <row r="1" spans="1:8" x14ac:dyDescent="0.25">
      <c r="C1" s="22" t="s">
        <v>7</v>
      </c>
      <c r="D1" s="22"/>
      <c r="E1" s="22"/>
      <c r="F1" s="22" t="s">
        <v>8</v>
      </c>
      <c r="G1" s="22"/>
      <c r="H1" s="22"/>
    </row>
    <row r="2" spans="1:8" x14ac:dyDescent="0.25"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 x14ac:dyDescent="0.25">
      <c r="A3" s="21" t="s">
        <v>15</v>
      </c>
      <c r="B3" t="s">
        <v>13</v>
      </c>
      <c r="C3" s="3">
        <v>80.391473192222222</v>
      </c>
      <c r="D3" s="3">
        <v>61.08397777777779</v>
      </c>
      <c r="E3" s="3">
        <v>16.994188888888889</v>
      </c>
      <c r="F3" s="3">
        <v>17.057233333333336</v>
      </c>
      <c r="G3" s="3">
        <v>15.362044444444443</v>
      </c>
      <c r="H3" s="3">
        <v>14.105933333333333</v>
      </c>
    </row>
    <row r="4" spans="1:8" x14ac:dyDescent="0.25">
      <c r="A4" s="21"/>
      <c r="B4" t="s">
        <v>21</v>
      </c>
      <c r="C4" s="4">
        <v>9.9172451372177353</v>
      </c>
      <c r="D4" s="4">
        <v>7.1563250018387521</v>
      </c>
      <c r="E4" s="4">
        <v>0.39635432520802805</v>
      </c>
      <c r="F4" s="4">
        <v>0.78559023351872215</v>
      </c>
      <c r="G4" s="4">
        <v>0.75020759978673757</v>
      </c>
      <c r="H4" s="4">
        <v>1.3391115954243691</v>
      </c>
    </row>
    <row r="5" spans="1:8" x14ac:dyDescent="0.25">
      <c r="A5" s="21" t="s">
        <v>16</v>
      </c>
      <c r="B5" t="s">
        <v>13</v>
      </c>
      <c r="C5" s="3">
        <v>10.712044444444444</v>
      </c>
      <c r="D5" s="3">
        <v>5.6189111111111112</v>
      </c>
      <c r="E5" s="3">
        <v>8.1942555555555554</v>
      </c>
      <c r="F5" s="3">
        <v>7.4593333333333316</v>
      </c>
      <c r="G5" s="3">
        <v>3.5187222222222214</v>
      </c>
      <c r="H5" s="3">
        <v>1.7928888888888888</v>
      </c>
    </row>
    <row r="6" spans="1:8" x14ac:dyDescent="0.25">
      <c r="A6" s="21"/>
      <c r="B6" t="s">
        <v>21</v>
      </c>
      <c r="C6" s="4">
        <v>1.034894262849001</v>
      </c>
      <c r="D6" s="4">
        <v>0.51330333732707323</v>
      </c>
      <c r="E6" s="4">
        <v>1.6335911844086883</v>
      </c>
      <c r="F6" s="4">
        <v>0.7676422832283275</v>
      </c>
      <c r="G6" s="4">
        <v>0.56933274272998458</v>
      </c>
      <c r="H6" s="4">
        <v>0.13718130744059523</v>
      </c>
    </row>
    <row r="7" spans="1:8" x14ac:dyDescent="0.25">
      <c r="A7" s="21" t="s">
        <v>17</v>
      </c>
      <c r="B7" t="s">
        <v>13</v>
      </c>
      <c r="C7" s="3">
        <v>125.72643333333333</v>
      </c>
      <c r="D7" s="3">
        <v>114.81714444444447</v>
      </c>
      <c r="E7" s="3">
        <v>96.915188888888878</v>
      </c>
      <c r="F7" s="3">
        <v>11.051033333333335</v>
      </c>
      <c r="G7" s="3">
        <v>15.164644444444443</v>
      </c>
      <c r="H7" s="3">
        <v>7.2214888888888895</v>
      </c>
    </row>
    <row r="8" spans="1:8" x14ac:dyDescent="0.25">
      <c r="A8" s="21"/>
      <c r="B8" t="s">
        <v>21</v>
      </c>
      <c r="C8" s="4">
        <v>3.4033823191055124</v>
      </c>
      <c r="D8" s="4">
        <v>6.0149639691587318</v>
      </c>
      <c r="E8" s="4">
        <v>12.095399471952714</v>
      </c>
      <c r="F8" s="4">
        <v>0.84918594695154981</v>
      </c>
      <c r="G8" s="4">
        <v>0.53778631702357194</v>
      </c>
      <c r="H8" s="4">
        <v>0.57558034070936703</v>
      </c>
    </row>
    <row r="9" spans="1:8" x14ac:dyDescent="0.25">
      <c r="A9" s="21" t="s">
        <v>20</v>
      </c>
      <c r="B9" t="s">
        <v>13</v>
      </c>
      <c r="C9" s="3">
        <v>133.04751111111111</v>
      </c>
      <c r="D9" s="3">
        <v>134.53334578888885</v>
      </c>
      <c r="E9" s="3">
        <v>114.87750487777778</v>
      </c>
      <c r="F9" s="3">
        <v>13.335733333333332</v>
      </c>
      <c r="G9" s="3">
        <v>13.346422222222223</v>
      </c>
      <c r="H9" s="3">
        <v>7.3664555555555546</v>
      </c>
    </row>
    <row r="10" spans="1:8" x14ac:dyDescent="0.25">
      <c r="A10" s="21"/>
      <c r="B10" t="s">
        <v>21</v>
      </c>
      <c r="C10" s="4">
        <v>9.0275037336525745</v>
      </c>
      <c r="D10" s="4">
        <v>14.133482468263717</v>
      </c>
      <c r="E10" s="4">
        <v>16.307205789030188</v>
      </c>
      <c r="F10" s="4">
        <v>0.88485101147029288</v>
      </c>
      <c r="G10" s="4">
        <v>1.1560696267718673</v>
      </c>
      <c r="H10" s="4">
        <v>0.4411220327503238</v>
      </c>
    </row>
    <row r="14" spans="1:8" x14ac:dyDescent="0.25">
      <c r="B14" s="22" t="s">
        <v>7</v>
      </c>
      <c r="C14" s="22"/>
      <c r="D14" s="22"/>
      <c r="E14" s="22" t="s">
        <v>8</v>
      </c>
      <c r="F14" s="22"/>
      <c r="G14" s="22"/>
    </row>
    <row r="15" spans="1:8" x14ac:dyDescent="0.25">
      <c r="B15" t="s">
        <v>4</v>
      </c>
      <c r="C15" t="s">
        <v>5</v>
      </c>
      <c r="D15" t="s">
        <v>6</v>
      </c>
      <c r="E15" t="s">
        <v>4</v>
      </c>
      <c r="F15" t="s">
        <v>5</v>
      </c>
      <c r="G15" t="s">
        <v>6</v>
      </c>
    </row>
    <row r="16" spans="1:8" ht="17.25" x14ac:dyDescent="0.25">
      <c r="A16" t="s">
        <v>15</v>
      </c>
      <c r="B16" s="3" t="s">
        <v>28</v>
      </c>
      <c r="C16" s="3" t="s">
        <v>29</v>
      </c>
      <c r="D16" s="3" t="s">
        <v>30</v>
      </c>
      <c r="E16" s="3" t="s">
        <v>31</v>
      </c>
      <c r="F16" s="3" t="s">
        <v>32</v>
      </c>
      <c r="G16" s="3" t="s">
        <v>33</v>
      </c>
    </row>
    <row r="17" spans="1:8" ht="17.25" x14ac:dyDescent="0.25">
      <c r="A17" t="s">
        <v>16</v>
      </c>
      <c r="B17" s="3" t="s">
        <v>34</v>
      </c>
      <c r="C17" s="3" t="s">
        <v>35</v>
      </c>
      <c r="D17" s="3" t="s">
        <v>36</v>
      </c>
      <c r="E17" s="3" t="s">
        <v>37</v>
      </c>
      <c r="F17" s="3" t="s">
        <v>38</v>
      </c>
      <c r="G17" s="3" t="s">
        <v>39</v>
      </c>
    </row>
    <row r="18" spans="1:8" ht="17.25" x14ac:dyDescent="0.25">
      <c r="A18" t="s">
        <v>52</v>
      </c>
      <c r="B18" s="3" t="s">
        <v>40</v>
      </c>
      <c r="C18" s="3" t="s">
        <v>41</v>
      </c>
      <c r="D18" s="3" t="s">
        <v>42</v>
      </c>
      <c r="E18" s="3" t="s">
        <v>43</v>
      </c>
      <c r="F18" s="3" t="s">
        <v>44</v>
      </c>
      <c r="G18" s="3" t="s">
        <v>45</v>
      </c>
    </row>
    <row r="19" spans="1:8" ht="17.25" x14ac:dyDescent="0.25">
      <c r="A19" t="s">
        <v>53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</row>
    <row r="22" spans="1:8" x14ac:dyDescent="0.25">
      <c r="A22" s="2" t="s">
        <v>22</v>
      </c>
      <c r="B22" s="2" t="s">
        <v>11</v>
      </c>
      <c r="C22" s="2" t="s">
        <v>7</v>
      </c>
      <c r="D22" s="2" t="s">
        <v>7</v>
      </c>
      <c r="E22" s="2" t="s">
        <v>7</v>
      </c>
      <c r="F22" s="2" t="s">
        <v>8</v>
      </c>
      <c r="G22" s="2" t="s">
        <v>8</v>
      </c>
      <c r="H22" s="2" t="s">
        <v>8</v>
      </c>
    </row>
    <row r="23" spans="1:8" x14ac:dyDescent="0.25">
      <c r="B23" t="s">
        <v>10</v>
      </c>
      <c r="C23" t="s">
        <v>4</v>
      </c>
      <c r="D23" t="s">
        <v>5</v>
      </c>
      <c r="E23" t="s">
        <v>6</v>
      </c>
      <c r="F23" t="s">
        <v>4</v>
      </c>
      <c r="G23" t="s">
        <v>5</v>
      </c>
      <c r="H23" t="s">
        <v>6</v>
      </c>
    </row>
    <row r="24" spans="1:8" x14ac:dyDescent="0.25">
      <c r="A24" t="s">
        <v>18</v>
      </c>
      <c r="C24" t="s">
        <v>23</v>
      </c>
      <c r="D24" t="s">
        <v>24</v>
      </c>
      <c r="E24" t="s">
        <v>25</v>
      </c>
      <c r="F24" t="s">
        <v>23</v>
      </c>
      <c r="G24" t="s">
        <v>24</v>
      </c>
      <c r="H24" t="s">
        <v>25</v>
      </c>
    </row>
    <row r="25" spans="1:8" x14ac:dyDescent="0.25">
      <c r="A25" t="s">
        <v>19</v>
      </c>
      <c r="C25" t="s">
        <v>23</v>
      </c>
      <c r="D25" t="s">
        <v>25</v>
      </c>
      <c r="E25" t="s">
        <v>24</v>
      </c>
      <c r="F25" t="s">
        <v>23</v>
      </c>
      <c r="G25" t="s">
        <v>24</v>
      </c>
      <c r="H25" t="s">
        <v>25</v>
      </c>
    </row>
    <row r="26" spans="1:8" x14ac:dyDescent="0.25">
      <c r="A26" t="s">
        <v>0</v>
      </c>
      <c r="B26" s="1"/>
      <c r="C26" t="s">
        <v>23</v>
      </c>
      <c r="D26" t="s">
        <v>24</v>
      </c>
      <c r="E26" t="s">
        <v>25</v>
      </c>
      <c r="F26" t="s">
        <v>24</v>
      </c>
      <c r="G26" t="s">
        <v>23</v>
      </c>
      <c r="H26" t="s">
        <v>25</v>
      </c>
    </row>
    <row r="27" spans="1:8" x14ac:dyDescent="0.25">
      <c r="A27" t="s">
        <v>1</v>
      </c>
      <c r="B27" s="1"/>
      <c r="C27" t="s">
        <v>23</v>
      </c>
      <c r="D27" t="s">
        <v>23</v>
      </c>
      <c r="E27" t="s">
        <v>24</v>
      </c>
      <c r="F27" t="s">
        <v>23</v>
      </c>
      <c r="G27" t="s">
        <v>23</v>
      </c>
      <c r="H27" t="s">
        <v>24</v>
      </c>
    </row>
  </sheetData>
  <mergeCells count="8">
    <mergeCell ref="B14:D14"/>
    <mergeCell ref="E14:G14"/>
    <mergeCell ref="C1:E1"/>
    <mergeCell ref="F1:H1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CC-990A-4E2C-A230-1FE75D306785}">
  <dimension ref="A1:L9"/>
  <sheetViews>
    <sheetView workbookViewId="0">
      <selection activeCell="I14" sqref="I14"/>
    </sheetView>
  </sheetViews>
  <sheetFormatPr defaultColWidth="11.42578125" defaultRowHeight="15" x14ac:dyDescent="0.25"/>
  <sheetData>
    <row r="1" spans="1:12" ht="16.5" thickBot="1" x14ac:dyDescent="0.3">
      <c r="C1" t="s">
        <v>56</v>
      </c>
      <c r="J1" s="12" t="s">
        <v>81</v>
      </c>
    </row>
    <row r="2" spans="1:12" x14ac:dyDescent="0.25">
      <c r="B2" t="s">
        <v>10</v>
      </c>
      <c r="C2" t="s">
        <v>13</v>
      </c>
      <c r="D2" t="s">
        <v>14</v>
      </c>
      <c r="J2" s="13" t="s">
        <v>82</v>
      </c>
      <c r="K2" s="16" t="s">
        <v>84</v>
      </c>
      <c r="L2" s="24" t="s">
        <v>87</v>
      </c>
    </row>
    <row r="3" spans="1:12" x14ac:dyDescent="0.25">
      <c r="A3" s="2" t="s">
        <v>7</v>
      </c>
      <c r="B3" t="s">
        <v>57</v>
      </c>
      <c r="C3" s="10">
        <v>1.06</v>
      </c>
      <c r="D3" s="3">
        <v>2.1000000000000001E-2</v>
      </c>
      <c r="J3" s="14" t="s">
        <v>83</v>
      </c>
      <c r="K3" s="17" t="s">
        <v>85</v>
      </c>
      <c r="L3" s="25"/>
    </row>
    <row r="4" spans="1:12" ht="15.75" thickBot="1" x14ac:dyDescent="0.3">
      <c r="A4" s="2" t="s">
        <v>7</v>
      </c>
      <c r="B4" t="s">
        <v>5</v>
      </c>
      <c r="C4" s="10">
        <v>1.63</v>
      </c>
      <c r="D4" s="3">
        <v>8.3000000000000004E-2</v>
      </c>
      <c r="J4" s="15"/>
      <c r="K4" s="18" t="s">
        <v>86</v>
      </c>
      <c r="L4" s="26"/>
    </row>
    <row r="5" spans="1:12" ht="15.75" thickBot="1" x14ac:dyDescent="0.3">
      <c r="A5" s="2" t="s">
        <v>7</v>
      </c>
      <c r="B5" t="s">
        <v>6</v>
      </c>
      <c r="C5" s="10">
        <f>0.1013*1</f>
        <v>0.1013</v>
      </c>
      <c r="D5" s="3">
        <v>9.7999999999999997E-3</v>
      </c>
      <c r="J5" s="19">
        <v>0</v>
      </c>
      <c r="K5" s="20">
        <v>0.95</v>
      </c>
      <c r="L5" s="20">
        <v>0.05</v>
      </c>
    </row>
    <row r="6" spans="1:12" ht="15.75" thickBot="1" x14ac:dyDescent="0.3">
      <c r="A6" s="2" t="s">
        <v>8</v>
      </c>
      <c r="B6" t="s">
        <v>57</v>
      </c>
      <c r="C6" s="10">
        <v>2.2000000000000002</v>
      </c>
      <c r="D6" s="3">
        <v>2.8000000000000001E-2</v>
      </c>
      <c r="J6" s="19">
        <v>2</v>
      </c>
      <c r="K6" s="20">
        <v>0.95</v>
      </c>
      <c r="L6" s="20">
        <v>0.05</v>
      </c>
    </row>
    <row r="7" spans="1:12" ht="15.75" thickBot="1" x14ac:dyDescent="0.3">
      <c r="A7" s="2" t="s">
        <v>8</v>
      </c>
      <c r="B7" t="s">
        <v>5</v>
      </c>
      <c r="C7" s="10">
        <v>0.89</v>
      </c>
      <c r="D7" s="3">
        <v>2.8000000000000001E-2</v>
      </c>
      <c r="J7" s="19">
        <v>5</v>
      </c>
      <c r="K7" s="20">
        <v>0.85</v>
      </c>
      <c r="L7" s="20">
        <v>0.15</v>
      </c>
    </row>
    <row r="8" spans="1:12" ht="15.75" thickBot="1" x14ac:dyDescent="0.3">
      <c r="A8" s="2" t="s">
        <v>8</v>
      </c>
      <c r="B8" t="s">
        <v>6</v>
      </c>
      <c r="C8" s="10">
        <f>0.0067*1</f>
        <v>6.7000000000000002E-3</v>
      </c>
      <c r="D8" s="3">
        <v>1.5E-3</v>
      </c>
      <c r="J8" s="19">
        <v>20</v>
      </c>
      <c r="K8" s="20">
        <v>0.5</v>
      </c>
      <c r="L8" s="20">
        <v>0.5</v>
      </c>
    </row>
    <row r="9" spans="1:12" ht="15.75" thickBot="1" x14ac:dyDescent="0.3">
      <c r="J9" s="19">
        <v>25</v>
      </c>
      <c r="K9" s="20">
        <v>0.95</v>
      </c>
      <c r="L9" s="20">
        <v>0.05</v>
      </c>
    </row>
  </sheetData>
  <mergeCells count="1">
    <mergeCell ref="L2:L4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94CD-8DC5-4F6C-9D8B-2B12653118CA}">
  <dimension ref="A1:W52"/>
  <sheetViews>
    <sheetView workbookViewId="0"/>
  </sheetViews>
  <sheetFormatPr defaultColWidth="11.42578125" defaultRowHeight="15" x14ac:dyDescent="0.25"/>
  <cols>
    <col min="12" max="12" width="21.85546875" customWidth="1"/>
    <col min="14" max="14" width="13.5703125" customWidth="1"/>
  </cols>
  <sheetData>
    <row r="1" spans="1:23" x14ac:dyDescent="0.25">
      <c r="C1" t="s">
        <v>60</v>
      </c>
      <c r="F1" t="s">
        <v>54</v>
      </c>
      <c r="I1" t="s">
        <v>55</v>
      </c>
    </row>
    <row r="2" spans="1:23" ht="30.75" customHeight="1" x14ac:dyDescent="0.25">
      <c r="B2" t="s">
        <v>10</v>
      </c>
      <c r="C2" t="s">
        <v>13</v>
      </c>
      <c r="D2" t="s">
        <v>62</v>
      </c>
      <c r="E2" t="s">
        <v>14</v>
      </c>
      <c r="F2" t="s">
        <v>13</v>
      </c>
      <c r="G2" t="s">
        <v>62</v>
      </c>
      <c r="H2" t="s">
        <v>14</v>
      </c>
      <c r="I2" t="s">
        <v>13</v>
      </c>
      <c r="J2" t="s">
        <v>14</v>
      </c>
      <c r="M2" s="22" t="s">
        <v>7</v>
      </c>
      <c r="N2" s="22"/>
      <c r="O2" s="22"/>
      <c r="P2" s="22" t="s">
        <v>8</v>
      </c>
      <c r="Q2" s="22"/>
      <c r="R2" s="22"/>
      <c r="V2" s="11" t="s">
        <v>61</v>
      </c>
      <c r="W2" s="11" t="s">
        <v>60</v>
      </c>
    </row>
    <row r="3" spans="1:23" ht="17.25" x14ac:dyDescent="0.25">
      <c r="A3" t="s">
        <v>7</v>
      </c>
      <c r="B3" t="s">
        <v>57</v>
      </c>
      <c r="C3">
        <f>2.45*0.58</f>
        <v>1.421</v>
      </c>
      <c r="D3" t="s">
        <v>23</v>
      </c>
      <c r="E3">
        <v>0.67</v>
      </c>
      <c r="F3">
        <v>29.71</v>
      </c>
      <c r="G3" t="s">
        <v>23</v>
      </c>
      <c r="H3">
        <v>8.14</v>
      </c>
      <c r="I3">
        <v>59.67</v>
      </c>
      <c r="M3" t="s">
        <v>57</v>
      </c>
      <c r="N3" t="s">
        <v>5</v>
      </c>
      <c r="O3" t="s">
        <v>6</v>
      </c>
      <c r="P3" t="s">
        <v>57</v>
      </c>
      <c r="Q3" t="s">
        <v>5</v>
      </c>
      <c r="R3" t="s">
        <v>6</v>
      </c>
      <c r="T3" s="23" t="s">
        <v>7</v>
      </c>
      <c r="U3" t="s">
        <v>57</v>
      </c>
      <c r="V3" s="3" t="s">
        <v>63</v>
      </c>
      <c r="W3" s="3" t="s">
        <v>64</v>
      </c>
    </row>
    <row r="4" spans="1:23" ht="17.25" x14ac:dyDescent="0.25">
      <c r="A4" t="s">
        <v>7</v>
      </c>
      <c r="B4" t="s">
        <v>5</v>
      </c>
      <c r="C4">
        <f>2.74*0.68</f>
        <v>1.8632000000000002</v>
      </c>
      <c r="D4" t="s">
        <v>23</v>
      </c>
      <c r="E4">
        <v>0.53</v>
      </c>
      <c r="F4">
        <v>39.979999999999997</v>
      </c>
      <c r="G4" t="s">
        <v>23</v>
      </c>
      <c r="H4">
        <v>10.32</v>
      </c>
      <c r="I4">
        <v>43.26</v>
      </c>
      <c r="L4" t="s">
        <v>61</v>
      </c>
      <c r="M4" s="3" t="s">
        <v>63</v>
      </c>
      <c r="N4" s="3" t="s">
        <v>75</v>
      </c>
      <c r="O4" s="3" t="s">
        <v>66</v>
      </c>
      <c r="P4" s="3" t="s">
        <v>69</v>
      </c>
      <c r="Q4" s="3" t="s">
        <v>70</v>
      </c>
      <c r="R4" s="3" t="s">
        <v>71</v>
      </c>
      <c r="T4" s="23"/>
      <c r="U4" t="s">
        <v>5</v>
      </c>
      <c r="V4" s="3" t="s">
        <v>76</v>
      </c>
      <c r="W4" s="3" t="s">
        <v>65</v>
      </c>
    </row>
    <row r="5" spans="1:23" ht="17.25" x14ac:dyDescent="0.25">
      <c r="A5" t="s">
        <v>7</v>
      </c>
      <c r="B5" t="s">
        <v>6</v>
      </c>
      <c r="C5">
        <v>1.87</v>
      </c>
      <c r="D5" t="s">
        <v>23</v>
      </c>
      <c r="E5">
        <v>0.16</v>
      </c>
      <c r="F5">
        <v>30.05</v>
      </c>
      <c r="G5" t="s">
        <v>23</v>
      </c>
      <c r="H5">
        <v>5.22</v>
      </c>
      <c r="I5">
        <v>62.14</v>
      </c>
      <c r="L5" t="s">
        <v>60</v>
      </c>
      <c r="M5" s="3" t="s">
        <v>64</v>
      </c>
      <c r="N5" s="3" t="s">
        <v>65</v>
      </c>
      <c r="O5" s="3" t="s">
        <v>67</v>
      </c>
      <c r="P5" s="3" t="s">
        <v>74</v>
      </c>
      <c r="Q5" s="3" t="s">
        <v>73</v>
      </c>
      <c r="R5" s="3" t="s">
        <v>72</v>
      </c>
      <c r="T5" s="23"/>
      <c r="U5" t="s">
        <v>6</v>
      </c>
      <c r="V5" s="3" t="s">
        <v>66</v>
      </c>
      <c r="W5" s="3" t="s">
        <v>67</v>
      </c>
    </row>
    <row r="6" spans="1:23" ht="17.25" x14ac:dyDescent="0.25">
      <c r="A6" t="s">
        <v>8</v>
      </c>
      <c r="B6" t="s">
        <v>57</v>
      </c>
      <c r="C6">
        <f>7.37*2.6</f>
        <v>19.162000000000003</v>
      </c>
      <c r="D6" t="s">
        <v>23</v>
      </c>
      <c r="E6">
        <v>1.36</v>
      </c>
      <c r="F6">
        <v>77.760000000000005</v>
      </c>
      <c r="G6" t="s">
        <v>23</v>
      </c>
      <c r="H6">
        <v>40.072000000000003</v>
      </c>
      <c r="I6">
        <v>51.92</v>
      </c>
      <c r="O6" t="s">
        <v>68</v>
      </c>
      <c r="T6" s="23" t="s">
        <v>8</v>
      </c>
      <c r="U6" t="s">
        <v>57</v>
      </c>
      <c r="V6" s="3" t="s">
        <v>69</v>
      </c>
      <c r="W6" s="3" t="s">
        <v>74</v>
      </c>
    </row>
    <row r="7" spans="1:23" ht="17.25" x14ac:dyDescent="0.25">
      <c r="A7" t="s">
        <v>8</v>
      </c>
      <c r="B7" t="s">
        <v>5</v>
      </c>
      <c r="C7">
        <f>7.8*2.83</f>
        <v>22.074000000000002</v>
      </c>
      <c r="D7" t="s">
        <v>23</v>
      </c>
      <c r="E7">
        <v>3.83</v>
      </c>
      <c r="F7">
        <v>69.78</v>
      </c>
      <c r="G7" t="s">
        <v>23</v>
      </c>
      <c r="H7">
        <v>32.896999999999998</v>
      </c>
      <c r="I7">
        <v>81.31</v>
      </c>
      <c r="T7" s="23"/>
      <c r="U7" t="s">
        <v>5</v>
      </c>
      <c r="V7" s="3" t="s">
        <v>77</v>
      </c>
      <c r="W7" s="3" t="s">
        <v>78</v>
      </c>
    </row>
    <row r="8" spans="1:23" ht="17.25" x14ac:dyDescent="0.25">
      <c r="A8" t="s">
        <v>8</v>
      </c>
      <c r="B8" t="s">
        <v>6</v>
      </c>
      <c r="C8">
        <v>23.74</v>
      </c>
      <c r="D8" t="s">
        <v>23</v>
      </c>
      <c r="E8">
        <v>8.5299999999999994</v>
      </c>
      <c r="F8">
        <v>65.040000000000006</v>
      </c>
      <c r="G8" t="s">
        <v>23</v>
      </c>
      <c r="H8">
        <v>19.68</v>
      </c>
      <c r="I8">
        <v>82.28</v>
      </c>
      <c r="T8" s="23"/>
      <c r="U8" t="s">
        <v>6</v>
      </c>
      <c r="V8" s="3" t="s">
        <v>71</v>
      </c>
      <c r="W8" s="3" t="s">
        <v>72</v>
      </c>
    </row>
    <row r="11" spans="1:23" x14ac:dyDescent="0.25">
      <c r="A11" t="s">
        <v>58</v>
      </c>
    </row>
    <row r="12" spans="1:23" x14ac:dyDescent="0.25">
      <c r="A12" t="s">
        <v>59</v>
      </c>
    </row>
    <row r="45" spans="1:14" x14ac:dyDescent="0.25">
      <c r="L45" t="s">
        <v>88</v>
      </c>
    </row>
    <row r="46" spans="1:14" x14ac:dyDescent="0.25">
      <c r="C46" t="s">
        <v>89</v>
      </c>
      <c r="D46" t="s">
        <v>90</v>
      </c>
      <c r="E46" t="s">
        <v>91</v>
      </c>
      <c r="I46" t="s">
        <v>92</v>
      </c>
      <c r="J46" t="s">
        <v>93</v>
      </c>
      <c r="K46" t="s">
        <v>94</v>
      </c>
      <c r="L46" t="s">
        <v>95</v>
      </c>
      <c r="M46" t="s">
        <v>96</v>
      </c>
      <c r="N46" t="s">
        <v>97</v>
      </c>
    </row>
    <row r="47" spans="1:14" x14ac:dyDescent="0.25">
      <c r="A47" t="s">
        <v>98</v>
      </c>
      <c r="B47" t="s">
        <v>99</v>
      </c>
      <c r="G47" t="s">
        <v>98</v>
      </c>
      <c r="H47" t="s">
        <v>99</v>
      </c>
    </row>
    <row r="48" spans="1:14" x14ac:dyDescent="0.25">
      <c r="B48" t="s">
        <v>100</v>
      </c>
      <c r="H48" t="s">
        <v>100</v>
      </c>
    </row>
    <row r="49" spans="1:8" x14ac:dyDescent="0.25">
      <c r="B49" t="s">
        <v>101</v>
      </c>
      <c r="H49" t="s">
        <v>101</v>
      </c>
    </row>
    <row r="50" spans="1:8" x14ac:dyDescent="0.25">
      <c r="A50" t="s">
        <v>102</v>
      </c>
      <c r="B50" t="s">
        <v>99</v>
      </c>
      <c r="G50" t="s">
        <v>102</v>
      </c>
      <c r="H50" t="s">
        <v>99</v>
      </c>
    </row>
    <row r="51" spans="1:8" x14ac:dyDescent="0.25">
      <c r="B51" t="s">
        <v>103</v>
      </c>
      <c r="H51" t="s">
        <v>103</v>
      </c>
    </row>
    <row r="52" spans="1:8" x14ac:dyDescent="0.25">
      <c r="B52" t="s">
        <v>101</v>
      </c>
      <c r="H52" t="s">
        <v>101</v>
      </c>
    </row>
  </sheetData>
  <mergeCells count="4">
    <mergeCell ref="M2:O2"/>
    <mergeCell ref="P2:R2"/>
    <mergeCell ref="T3:T5"/>
    <mergeCell ref="T6:T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20FF-C4B5-4234-A64C-1DCDB6102443}">
  <dimension ref="A1:X78"/>
  <sheetViews>
    <sheetView tabSelected="1" workbookViewId="0">
      <selection sqref="A1:XFD1048576"/>
    </sheetView>
  </sheetViews>
  <sheetFormatPr defaultColWidth="14.5703125" defaultRowHeight="15" x14ac:dyDescent="0.25"/>
  <cols>
    <col min="1" max="16384" width="14.5703125" style="27"/>
  </cols>
  <sheetData>
    <row r="1" spans="1:24" x14ac:dyDescent="0.25">
      <c r="A1" s="27" t="s">
        <v>104</v>
      </c>
      <c r="E1" s="27" t="s">
        <v>105</v>
      </c>
      <c r="H1" s="27" t="s">
        <v>106</v>
      </c>
      <c r="K1" s="27" t="s">
        <v>107</v>
      </c>
    </row>
    <row r="2" spans="1:24" x14ac:dyDescent="0.25">
      <c r="A2" s="27" t="s">
        <v>108</v>
      </c>
      <c r="B2" s="27" t="s">
        <v>109</v>
      </c>
      <c r="C2" s="27" t="s">
        <v>110</v>
      </c>
      <c r="E2" s="27" t="s">
        <v>111</v>
      </c>
      <c r="F2" s="27" t="s">
        <v>112</v>
      </c>
      <c r="G2" s="27" t="s">
        <v>113</v>
      </c>
      <c r="H2" s="27" t="s">
        <v>111</v>
      </c>
      <c r="I2" s="27" t="s">
        <v>112</v>
      </c>
      <c r="J2" s="27" t="s">
        <v>113</v>
      </c>
      <c r="K2" s="27" t="s">
        <v>111</v>
      </c>
      <c r="L2" s="27" t="s">
        <v>112</v>
      </c>
      <c r="M2" s="27" t="s">
        <v>113</v>
      </c>
    </row>
    <row r="3" spans="1:24" x14ac:dyDescent="0.25">
      <c r="A3" s="27">
        <v>32</v>
      </c>
      <c r="B3" s="27">
        <v>48</v>
      </c>
      <c r="C3" s="27">
        <v>221</v>
      </c>
      <c r="E3" s="27">
        <v>9.3000000000000007</v>
      </c>
      <c r="F3" s="27">
        <v>9.1</v>
      </c>
      <c r="G3" s="27">
        <v>9.1999999999999993</v>
      </c>
      <c r="H3" s="27">
        <v>8.5</v>
      </c>
      <c r="I3" s="27">
        <v>8.5</v>
      </c>
      <c r="J3" s="27">
        <v>8.5</v>
      </c>
      <c r="K3" s="27">
        <v>275</v>
      </c>
      <c r="L3" s="27">
        <v>280</v>
      </c>
      <c r="M3" s="27">
        <v>270</v>
      </c>
    </row>
    <row r="4" spans="1:24" x14ac:dyDescent="0.25">
      <c r="A4" s="27">
        <v>32</v>
      </c>
      <c r="B4" s="27">
        <v>47</v>
      </c>
      <c r="C4" s="27">
        <v>183</v>
      </c>
      <c r="E4" s="27">
        <v>9.27</v>
      </c>
      <c r="F4" s="27">
        <v>9</v>
      </c>
      <c r="G4" s="27">
        <v>9.1</v>
      </c>
      <c r="H4" s="27">
        <v>7</v>
      </c>
      <c r="I4" s="27">
        <v>8</v>
      </c>
      <c r="J4" s="27">
        <v>8</v>
      </c>
      <c r="K4" s="27">
        <v>270</v>
      </c>
      <c r="L4" s="27">
        <v>270</v>
      </c>
      <c r="M4" s="27">
        <v>260</v>
      </c>
    </row>
    <row r="5" spans="1:24" x14ac:dyDescent="0.25">
      <c r="A5" s="27">
        <v>32</v>
      </c>
      <c r="B5" s="27">
        <v>43</v>
      </c>
      <c r="C5" s="27">
        <v>167</v>
      </c>
      <c r="E5" s="27">
        <v>9.1999999999999993</v>
      </c>
      <c r="F5" s="27">
        <v>9</v>
      </c>
      <c r="G5" s="27">
        <v>9.1</v>
      </c>
      <c r="H5" s="27">
        <v>8</v>
      </c>
      <c r="I5" s="27">
        <v>8</v>
      </c>
      <c r="J5" s="27">
        <v>8</v>
      </c>
      <c r="K5" s="27">
        <v>260</v>
      </c>
      <c r="L5" s="27">
        <v>260</v>
      </c>
      <c r="M5" s="27">
        <v>260</v>
      </c>
    </row>
    <row r="6" spans="1:24" x14ac:dyDescent="0.25">
      <c r="A6" s="27">
        <v>31</v>
      </c>
      <c r="B6" s="27">
        <v>42</v>
      </c>
      <c r="C6" s="27">
        <v>133</v>
      </c>
      <c r="E6" s="27">
        <v>9.1999999999999993</v>
      </c>
      <c r="F6" s="27">
        <v>8.9499999999999993</v>
      </c>
      <c r="G6" s="27">
        <v>9</v>
      </c>
      <c r="H6" s="27">
        <v>7.5</v>
      </c>
      <c r="I6" s="27">
        <v>7.5</v>
      </c>
      <c r="J6" s="27">
        <v>7.5</v>
      </c>
      <c r="K6" s="27">
        <v>260</v>
      </c>
      <c r="L6" s="27">
        <v>260</v>
      </c>
      <c r="M6" s="27">
        <v>255</v>
      </c>
    </row>
    <row r="7" spans="1:24" x14ac:dyDescent="0.25">
      <c r="A7" s="27">
        <v>30.7</v>
      </c>
      <c r="B7" s="27">
        <v>42</v>
      </c>
      <c r="C7" s="27">
        <v>114</v>
      </c>
      <c r="E7" s="27">
        <v>9.1</v>
      </c>
      <c r="F7" s="27">
        <v>8.9499999999999993</v>
      </c>
      <c r="G7" s="27">
        <v>9</v>
      </c>
      <c r="H7" s="27">
        <v>6.5</v>
      </c>
      <c r="I7" s="27">
        <v>7.5</v>
      </c>
      <c r="J7" s="27">
        <v>7.5</v>
      </c>
      <c r="K7" s="27">
        <v>260</v>
      </c>
      <c r="L7" s="27">
        <v>255</v>
      </c>
      <c r="M7" s="27">
        <v>250</v>
      </c>
    </row>
    <row r="8" spans="1:24" x14ac:dyDescent="0.25">
      <c r="A8" s="27">
        <v>28</v>
      </c>
      <c r="B8" s="27">
        <v>42</v>
      </c>
      <c r="E8" s="27">
        <v>9.1</v>
      </c>
      <c r="F8" s="27">
        <v>8.9499999999999993</v>
      </c>
      <c r="G8" s="27">
        <v>9</v>
      </c>
      <c r="H8" s="27">
        <v>8</v>
      </c>
      <c r="I8" s="27">
        <v>7.5</v>
      </c>
      <c r="J8" s="27">
        <v>7</v>
      </c>
      <c r="K8" s="27">
        <v>255</v>
      </c>
      <c r="L8" s="27">
        <v>250</v>
      </c>
      <c r="M8" s="27">
        <v>250</v>
      </c>
    </row>
    <row r="9" spans="1:24" x14ac:dyDescent="0.25">
      <c r="A9" s="27">
        <v>28</v>
      </c>
      <c r="B9" s="27">
        <v>42</v>
      </c>
      <c r="C9" s="27" t="s">
        <v>114</v>
      </c>
      <c r="E9" s="27">
        <v>9.1</v>
      </c>
      <c r="F9" s="27">
        <v>8.9499999999999993</v>
      </c>
      <c r="G9" s="27">
        <v>8.9</v>
      </c>
      <c r="H9" s="27">
        <v>7.5</v>
      </c>
      <c r="I9" s="27">
        <v>7.5</v>
      </c>
      <c r="J9" s="27">
        <v>8</v>
      </c>
      <c r="K9" s="27">
        <v>255</v>
      </c>
      <c r="L9" s="27">
        <v>250</v>
      </c>
      <c r="M9" s="27">
        <v>250</v>
      </c>
      <c r="T9" s="27" t="s">
        <v>115</v>
      </c>
      <c r="V9" s="27" t="s">
        <v>116</v>
      </c>
      <c r="X9" s="27" t="s">
        <v>117</v>
      </c>
    </row>
    <row r="10" spans="1:24" x14ac:dyDescent="0.25">
      <c r="A10" s="27">
        <v>28</v>
      </c>
      <c r="B10" s="27">
        <v>37</v>
      </c>
      <c r="C10" s="27">
        <f>VAR(C3:C7)</f>
        <v>1769.8000000000029</v>
      </c>
      <c r="E10" s="27">
        <v>9.0500000000000007</v>
      </c>
      <c r="F10" s="27">
        <v>8.9</v>
      </c>
      <c r="G10" s="27">
        <v>8.9</v>
      </c>
      <c r="H10" s="27">
        <v>8</v>
      </c>
      <c r="I10" s="27">
        <v>7.5</v>
      </c>
      <c r="J10" s="27">
        <v>8.6999999999999993</v>
      </c>
      <c r="K10" s="27">
        <v>250</v>
      </c>
      <c r="L10" s="27">
        <v>245</v>
      </c>
      <c r="M10" s="27">
        <v>245</v>
      </c>
    </row>
    <row r="11" spans="1:24" x14ac:dyDescent="0.25">
      <c r="A11" s="27">
        <v>27</v>
      </c>
      <c r="B11" s="27">
        <v>37</v>
      </c>
      <c r="C11" s="27" t="s">
        <v>118</v>
      </c>
      <c r="E11" s="27">
        <v>9</v>
      </c>
      <c r="F11" s="27">
        <v>8.9</v>
      </c>
      <c r="G11" s="27">
        <v>8.9</v>
      </c>
      <c r="H11" s="27">
        <v>8.5</v>
      </c>
      <c r="I11" s="27">
        <v>7</v>
      </c>
      <c r="J11" s="27">
        <v>7</v>
      </c>
      <c r="K11" s="27">
        <v>250</v>
      </c>
      <c r="L11" s="27">
        <v>245</v>
      </c>
      <c r="M11" s="27">
        <v>245</v>
      </c>
      <c r="R11" s="27" t="s">
        <v>119</v>
      </c>
      <c r="T11" s="28">
        <v>52.08</v>
      </c>
      <c r="V11" s="27">
        <v>25</v>
      </c>
      <c r="X11" s="29">
        <v>1302</v>
      </c>
    </row>
    <row r="12" spans="1:24" x14ac:dyDescent="0.25">
      <c r="A12" s="27">
        <v>27</v>
      </c>
      <c r="B12" s="27">
        <v>37</v>
      </c>
      <c r="C12" s="27">
        <f>STDEV(C3:C7)</f>
        <v>42.068990955334343</v>
      </c>
      <c r="E12" s="27">
        <v>9</v>
      </c>
      <c r="F12" s="27">
        <v>8.9</v>
      </c>
      <c r="G12" s="27">
        <v>8.9</v>
      </c>
      <c r="H12" s="27">
        <v>7</v>
      </c>
      <c r="I12" s="27">
        <v>7</v>
      </c>
      <c r="J12" s="27">
        <v>7</v>
      </c>
      <c r="K12" s="27">
        <v>245</v>
      </c>
      <c r="L12" s="27">
        <v>245</v>
      </c>
      <c r="M12" s="27">
        <v>240</v>
      </c>
      <c r="R12" s="27" t="s">
        <v>120</v>
      </c>
      <c r="T12" s="29">
        <v>336</v>
      </c>
      <c r="V12" s="27">
        <v>1</v>
      </c>
      <c r="X12" s="29">
        <v>336</v>
      </c>
    </row>
    <row r="13" spans="1:24" x14ac:dyDescent="0.25">
      <c r="A13" s="27">
        <v>27</v>
      </c>
      <c r="B13" s="27">
        <v>37</v>
      </c>
      <c r="C13" s="27" t="s">
        <v>121</v>
      </c>
      <c r="E13" s="27">
        <v>9</v>
      </c>
      <c r="F13" s="27">
        <v>8.9</v>
      </c>
      <c r="G13" s="27">
        <v>8.9</v>
      </c>
      <c r="H13" s="27">
        <v>7</v>
      </c>
      <c r="I13" s="27">
        <v>7</v>
      </c>
      <c r="J13" s="27">
        <v>7</v>
      </c>
      <c r="K13" s="27">
        <v>245</v>
      </c>
      <c r="L13" s="27">
        <v>245</v>
      </c>
      <c r="M13" s="27">
        <v>240</v>
      </c>
    </row>
    <row r="14" spans="1:24" x14ac:dyDescent="0.25">
      <c r="A14" s="27">
        <v>27</v>
      </c>
      <c r="B14" s="27">
        <v>37</v>
      </c>
      <c r="C14" s="27">
        <f>C12/AVERAGE(C3:C7)</f>
        <v>0.25714542148737374</v>
      </c>
      <c r="E14" s="27">
        <v>8.9</v>
      </c>
      <c r="F14" s="27">
        <v>8.85</v>
      </c>
      <c r="G14" s="27">
        <v>8.85</v>
      </c>
      <c r="H14" s="27">
        <v>6.5</v>
      </c>
      <c r="I14" s="27">
        <v>7</v>
      </c>
      <c r="J14" s="27">
        <v>6.5</v>
      </c>
      <c r="K14" s="27">
        <v>240</v>
      </c>
      <c r="L14" s="27">
        <v>240</v>
      </c>
      <c r="M14" s="27">
        <v>240</v>
      </c>
    </row>
    <row r="15" spans="1:24" x14ac:dyDescent="0.25">
      <c r="A15" s="27">
        <v>27</v>
      </c>
      <c r="B15" s="27">
        <v>37</v>
      </c>
      <c r="C15" s="27" t="s">
        <v>122</v>
      </c>
      <c r="E15" s="27">
        <v>8.9</v>
      </c>
      <c r="F15" s="27">
        <v>8.8000000000000007</v>
      </c>
      <c r="G15" s="27">
        <v>8.85</v>
      </c>
      <c r="H15" s="27">
        <v>7</v>
      </c>
      <c r="I15" s="27">
        <v>6.5</v>
      </c>
      <c r="J15" s="27">
        <v>6.5</v>
      </c>
      <c r="K15" s="27">
        <v>240</v>
      </c>
      <c r="L15" s="27">
        <v>240</v>
      </c>
      <c r="M15" s="27">
        <v>235</v>
      </c>
    </row>
    <row r="16" spans="1:24" x14ac:dyDescent="0.25">
      <c r="A16" s="27">
        <v>22</v>
      </c>
      <c r="B16" s="27">
        <v>32</v>
      </c>
      <c r="C16" s="27">
        <f>C3-C7</f>
        <v>107</v>
      </c>
      <c r="E16" s="27">
        <v>8.9</v>
      </c>
      <c r="F16" s="27">
        <v>8.8000000000000007</v>
      </c>
      <c r="G16" s="27">
        <v>8.8000000000000007</v>
      </c>
      <c r="H16" s="27">
        <v>6</v>
      </c>
      <c r="I16" s="27">
        <v>6.5</v>
      </c>
      <c r="J16" s="27">
        <v>6.5</v>
      </c>
      <c r="K16" s="27">
        <v>235</v>
      </c>
      <c r="L16" s="27">
        <v>240</v>
      </c>
      <c r="M16" s="27">
        <v>230</v>
      </c>
      <c r="W16" s="27" t="s">
        <v>123</v>
      </c>
      <c r="X16" s="29">
        <v>1638</v>
      </c>
    </row>
    <row r="17" spans="1:24" x14ac:dyDescent="0.25">
      <c r="A17" s="27">
        <v>22</v>
      </c>
      <c r="B17" s="27">
        <v>32</v>
      </c>
      <c r="C17" s="27" t="s">
        <v>124</v>
      </c>
      <c r="E17" s="27">
        <v>8.85</v>
      </c>
      <c r="F17" s="27">
        <v>8.75</v>
      </c>
      <c r="G17" s="27">
        <v>8.6999999999999993</v>
      </c>
      <c r="H17" s="27">
        <v>5.5</v>
      </c>
      <c r="I17" s="27">
        <v>6.5</v>
      </c>
      <c r="J17" s="27">
        <v>6.5</v>
      </c>
      <c r="K17" s="27">
        <v>230</v>
      </c>
      <c r="L17" s="27">
        <v>240</v>
      </c>
      <c r="M17" s="27">
        <v>230</v>
      </c>
      <c r="W17" s="27" t="s">
        <v>125</v>
      </c>
      <c r="X17" s="28">
        <v>262.08</v>
      </c>
    </row>
    <row r="18" spans="1:24" x14ac:dyDescent="0.25">
      <c r="A18" s="27">
        <v>22</v>
      </c>
      <c r="B18" s="27">
        <v>32</v>
      </c>
      <c r="C18" s="27">
        <f>AVERAGE(C3:C7)</f>
        <v>163.6</v>
      </c>
      <c r="E18" s="27">
        <v>8.8000000000000007</v>
      </c>
      <c r="K18" s="27">
        <v>230</v>
      </c>
      <c r="L18" s="27">
        <v>235</v>
      </c>
      <c r="M18" s="27">
        <v>225</v>
      </c>
      <c r="W18" s="27" t="s">
        <v>117</v>
      </c>
      <c r="X18" s="28">
        <v>1900.08</v>
      </c>
    </row>
    <row r="19" spans="1:24" x14ac:dyDescent="0.25">
      <c r="A19" s="27">
        <v>22</v>
      </c>
      <c r="B19" s="27">
        <v>32</v>
      </c>
      <c r="E19" s="27">
        <v>8.8000000000000007</v>
      </c>
      <c r="F19" s="27" t="s">
        <v>114</v>
      </c>
      <c r="G19" s="27" t="s">
        <v>114</v>
      </c>
      <c r="H19" s="27" t="s">
        <v>114</v>
      </c>
      <c r="I19" s="27" t="s">
        <v>114</v>
      </c>
      <c r="J19" s="27" t="s">
        <v>114</v>
      </c>
      <c r="K19" s="27">
        <v>225</v>
      </c>
      <c r="L19" s="27">
        <v>235</v>
      </c>
      <c r="M19" s="27">
        <v>225</v>
      </c>
    </row>
    <row r="20" spans="1:24" x14ac:dyDescent="0.25">
      <c r="A20" s="27">
        <v>21</v>
      </c>
      <c r="B20" s="27">
        <v>32</v>
      </c>
      <c r="E20" s="27">
        <v>8.6999999999999993</v>
      </c>
      <c r="F20" s="27">
        <f>VAR(F3:F17)</f>
        <v>8.0238095238094765E-3</v>
      </c>
      <c r="G20" s="27">
        <f t="shared" ref="G20:J20" si="0">VAR(G3:G17)</f>
        <v>1.6499999999999966E-2</v>
      </c>
      <c r="H20" s="27">
        <f t="shared" si="0"/>
        <v>0.78095238095237718</v>
      </c>
      <c r="I20" s="27">
        <f t="shared" si="0"/>
        <v>0.35</v>
      </c>
      <c r="J20" s="27">
        <f t="shared" si="0"/>
        <v>0.55980952380952387</v>
      </c>
    </row>
    <row r="21" spans="1:24" x14ac:dyDescent="0.25">
      <c r="A21" s="27">
        <v>21</v>
      </c>
      <c r="B21" s="27">
        <v>32</v>
      </c>
      <c r="E21" s="27">
        <v>8.6999999999999993</v>
      </c>
      <c r="F21" s="27" t="s">
        <v>118</v>
      </c>
      <c r="G21" s="27" t="s">
        <v>118</v>
      </c>
      <c r="H21" s="27" t="s">
        <v>118</v>
      </c>
      <c r="I21" s="27" t="s">
        <v>118</v>
      </c>
      <c r="J21" s="27" t="s">
        <v>118</v>
      </c>
      <c r="K21" s="27" t="s">
        <v>114</v>
      </c>
      <c r="L21" s="27" t="s">
        <v>114</v>
      </c>
      <c r="M21" s="27" t="s">
        <v>114</v>
      </c>
    </row>
    <row r="22" spans="1:24" x14ac:dyDescent="0.25">
      <c r="A22" s="27">
        <v>19</v>
      </c>
      <c r="B22" s="27">
        <v>32</v>
      </c>
      <c r="E22" s="27">
        <v>8.6</v>
      </c>
      <c r="F22" s="27">
        <f>STDEV(F3:F17)</f>
        <v>8.9575719499256468E-2</v>
      </c>
      <c r="G22" s="27">
        <f t="shared" ref="G22:J22" si="1">STDEV(G3:G17)</f>
        <v>0.12845232578665117</v>
      </c>
      <c r="H22" s="27">
        <f t="shared" si="1"/>
        <v>0.88371510168853462</v>
      </c>
      <c r="I22" s="27">
        <f t="shared" si="1"/>
        <v>0.59160797830996159</v>
      </c>
      <c r="J22" s="27">
        <f t="shared" si="1"/>
        <v>0.7482041992728482</v>
      </c>
      <c r="K22" s="27">
        <f>VAR(K3:K19)</f>
        <v>202.38970588235298</v>
      </c>
      <c r="L22" s="27">
        <f t="shared" ref="L22:M22" si="2">VAR(L3:L19)</f>
        <v>153.8602941176471</v>
      </c>
      <c r="M22" s="27">
        <f t="shared" si="2"/>
        <v>166.36029411764713</v>
      </c>
    </row>
    <row r="23" spans="1:24" x14ac:dyDescent="0.25">
      <c r="A23" s="27">
        <v>19</v>
      </c>
      <c r="B23" s="27">
        <v>32</v>
      </c>
      <c r="E23" s="27">
        <v>8.59</v>
      </c>
      <c r="F23" s="27" t="s">
        <v>121</v>
      </c>
      <c r="G23" s="27" t="s">
        <v>121</v>
      </c>
      <c r="H23" s="27" t="s">
        <v>121</v>
      </c>
      <c r="I23" s="27" t="s">
        <v>121</v>
      </c>
      <c r="J23" s="27" t="s">
        <v>121</v>
      </c>
      <c r="K23" s="27" t="s">
        <v>118</v>
      </c>
      <c r="L23" s="27" t="s">
        <v>118</v>
      </c>
      <c r="M23" s="27" t="s">
        <v>118</v>
      </c>
    </row>
    <row r="24" spans="1:24" x14ac:dyDescent="0.25">
      <c r="A24" s="27">
        <v>18</v>
      </c>
      <c r="B24" s="27">
        <v>32</v>
      </c>
      <c r="F24" s="27">
        <f>F22/AVERAGE(F3:F17)</f>
        <v>1.0049631955787935E-2</v>
      </c>
      <c r="G24" s="27">
        <f t="shared" ref="G24:J24" si="3">G22/AVERAGE(G3:G17)</f>
        <v>1.4368269103652256E-2</v>
      </c>
      <c r="H24" s="27">
        <f t="shared" si="3"/>
        <v>0.12217259470348404</v>
      </c>
      <c r="I24" s="27">
        <f t="shared" si="3"/>
        <v>8.1042188809583776E-2</v>
      </c>
      <c r="J24" s="27">
        <f t="shared" si="3"/>
        <v>0.10184267685202109</v>
      </c>
      <c r="K24" s="27">
        <f>STDEV(K3:K19)</f>
        <v>14.226373602656194</v>
      </c>
      <c r="L24" s="27">
        <f t="shared" ref="L24:M24" si="4">STDEV(L3:L19)</f>
        <v>12.404043458390779</v>
      </c>
      <c r="M24" s="27">
        <f t="shared" si="4"/>
        <v>12.898073271525757</v>
      </c>
    </row>
    <row r="25" spans="1:24" x14ac:dyDescent="0.25">
      <c r="A25" s="27">
        <v>18</v>
      </c>
      <c r="B25" s="27">
        <v>27</v>
      </c>
      <c r="E25" s="27" t="s">
        <v>114</v>
      </c>
      <c r="F25" s="27" t="s">
        <v>122</v>
      </c>
      <c r="G25" s="27" t="s">
        <v>122</v>
      </c>
      <c r="H25" s="27" t="s">
        <v>122</v>
      </c>
      <c r="I25" s="27" t="s">
        <v>122</v>
      </c>
      <c r="J25" s="27" t="s">
        <v>122</v>
      </c>
      <c r="K25" s="27" t="s">
        <v>121</v>
      </c>
      <c r="L25" s="27" t="s">
        <v>121</v>
      </c>
      <c r="M25" s="27" t="s">
        <v>121</v>
      </c>
    </row>
    <row r="26" spans="1:24" x14ac:dyDescent="0.25">
      <c r="A26" s="27">
        <v>17.899999999999999</v>
      </c>
      <c r="B26" s="27">
        <v>27</v>
      </c>
      <c r="E26" s="27">
        <f>VAR(E3:E23)</f>
        <v>4.3696190476190486E-2</v>
      </c>
      <c r="F26" s="27">
        <f>F3-F17</f>
        <v>0.34999999999999964</v>
      </c>
      <c r="G26" s="27">
        <f t="shared" ref="G26:J26" si="5">G3-G17</f>
        <v>0.5</v>
      </c>
      <c r="H26" s="27">
        <f t="shared" si="5"/>
        <v>3</v>
      </c>
      <c r="I26" s="27">
        <f t="shared" si="5"/>
        <v>2</v>
      </c>
      <c r="J26" s="27">
        <f t="shared" si="5"/>
        <v>2</v>
      </c>
      <c r="K26" s="27">
        <f>K24/AVERAGE(K3:K19)</f>
        <v>5.7242213312462792E-2</v>
      </c>
      <c r="L26" s="27">
        <f t="shared" ref="L26:M26" si="6">L24/AVERAGE(L3:L19)</f>
        <v>4.9791909986456488E-2</v>
      </c>
      <c r="M26" s="27">
        <f t="shared" si="6"/>
        <v>5.2835480871310327E-2</v>
      </c>
    </row>
    <row r="27" spans="1:24" x14ac:dyDescent="0.25">
      <c r="A27" s="27">
        <v>17</v>
      </c>
      <c r="B27" s="27">
        <v>27</v>
      </c>
      <c r="E27" s="27" t="s">
        <v>118</v>
      </c>
      <c r="F27" s="27" t="s">
        <v>124</v>
      </c>
      <c r="G27" s="27" t="s">
        <v>124</v>
      </c>
      <c r="H27" s="27" t="s">
        <v>124</v>
      </c>
      <c r="I27" s="27" t="s">
        <v>124</v>
      </c>
      <c r="J27" s="27" t="s">
        <v>124</v>
      </c>
      <c r="K27" s="27" t="s">
        <v>122</v>
      </c>
      <c r="L27" s="27" t="s">
        <v>122</v>
      </c>
      <c r="M27" s="27" t="s">
        <v>122</v>
      </c>
    </row>
    <row r="28" spans="1:24" x14ac:dyDescent="0.25">
      <c r="B28" s="27">
        <v>27</v>
      </c>
      <c r="E28" s="27">
        <f>STDEV(E3:E23)</f>
        <v>0.20903633769321181</v>
      </c>
      <c r="F28" s="27">
        <f>AVERAGE(F3:F17)</f>
        <v>8.913333333333334</v>
      </c>
      <c r="G28" s="27">
        <f t="shared" ref="G28:J28" si="7">AVERAGE(G3:G17)</f>
        <v>8.94</v>
      </c>
      <c r="H28" s="27">
        <f t="shared" si="7"/>
        <v>7.2333333333333334</v>
      </c>
      <c r="I28" s="27">
        <f t="shared" si="7"/>
        <v>7.3</v>
      </c>
      <c r="J28" s="27">
        <f t="shared" si="7"/>
        <v>7.3466666666666667</v>
      </c>
      <c r="K28" s="27">
        <f>K3-K19</f>
        <v>50</v>
      </c>
      <c r="L28" s="27">
        <f t="shared" ref="L28:M28" si="8">L3-L19</f>
        <v>45</v>
      </c>
      <c r="M28" s="27">
        <f t="shared" si="8"/>
        <v>45</v>
      </c>
    </row>
    <row r="29" spans="1:24" x14ac:dyDescent="0.25">
      <c r="A29" s="27" t="s">
        <v>114</v>
      </c>
      <c r="B29" s="27">
        <v>27</v>
      </c>
      <c r="E29" s="27" t="s">
        <v>121</v>
      </c>
      <c r="K29" s="27" t="s">
        <v>124</v>
      </c>
      <c r="L29" s="27" t="s">
        <v>124</v>
      </c>
      <c r="M29" s="27" t="s">
        <v>124</v>
      </c>
      <c r="R29" s="27" t="s">
        <v>68</v>
      </c>
    </row>
    <row r="30" spans="1:24" x14ac:dyDescent="0.25">
      <c r="A30" s="27">
        <f>VAR(A3:A27)</f>
        <v>25.473566666666557</v>
      </c>
      <c r="B30" s="27">
        <v>27</v>
      </c>
      <c r="E30" s="27">
        <f>E28/AVERAGE(E3:E23)</f>
        <v>2.3342353991053107E-2</v>
      </c>
      <c r="K30" s="27">
        <f>AVERAGE(K3:K19)</f>
        <v>248.52941176470588</v>
      </c>
      <c r="L30" s="27">
        <f t="shared" ref="L30:M30" si="9">AVERAGE(L3:L19)</f>
        <v>249.11764705882354</v>
      </c>
      <c r="M30" s="27">
        <f t="shared" si="9"/>
        <v>244.11764705882354</v>
      </c>
    </row>
    <row r="31" spans="1:24" x14ac:dyDescent="0.25">
      <c r="A31" s="27" t="s">
        <v>118</v>
      </c>
      <c r="B31" s="27">
        <v>22</v>
      </c>
      <c r="E31" s="27" t="s">
        <v>122</v>
      </c>
    </row>
    <row r="32" spans="1:24" x14ac:dyDescent="0.25">
      <c r="A32" s="27">
        <f>STDEV(A3:A27)</f>
        <v>5.0471345005524233</v>
      </c>
      <c r="B32" s="27">
        <v>22</v>
      </c>
      <c r="E32" s="27">
        <f>E3-E23</f>
        <v>0.71000000000000085</v>
      </c>
    </row>
    <row r="33" spans="1:23" x14ac:dyDescent="0.25">
      <c r="A33" s="27" t="s">
        <v>121</v>
      </c>
      <c r="B33" s="27">
        <v>22</v>
      </c>
      <c r="E33" s="27" t="s">
        <v>124</v>
      </c>
    </row>
    <row r="34" spans="1:23" x14ac:dyDescent="0.25">
      <c r="A34" s="27">
        <f>A32/AVERAGE(A3:A27)</f>
        <v>0.20496810024985473</v>
      </c>
      <c r="B34" s="27">
        <v>22</v>
      </c>
      <c r="E34" s="27">
        <f>AVERAGE(E3:E23)</f>
        <v>8.9552380952380961</v>
      </c>
    </row>
    <row r="35" spans="1:23" x14ac:dyDescent="0.25">
      <c r="A35" s="27" t="s">
        <v>122</v>
      </c>
      <c r="B35" s="27">
        <v>22</v>
      </c>
    </row>
    <row r="36" spans="1:23" x14ac:dyDescent="0.25">
      <c r="A36" s="27">
        <f>A3-A27</f>
        <v>15</v>
      </c>
      <c r="B36" s="27">
        <v>22</v>
      </c>
    </row>
    <row r="37" spans="1:23" ht="15.75" thickBot="1" x14ac:dyDescent="0.3">
      <c r="A37" s="27" t="s">
        <v>124</v>
      </c>
      <c r="B37" s="27">
        <v>19</v>
      </c>
    </row>
    <row r="38" spans="1:23" ht="18" thickBot="1" x14ac:dyDescent="0.3">
      <c r="A38" s="27">
        <f>AVERAGE(A3:A27)</f>
        <v>24.624000000000002</v>
      </c>
      <c r="B38" s="27">
        <v>17</v>
      </c>
      <c r="D38" s="27" t="s">
        <v>126</v>
      </c>
      <c r="E38" s="30" t="s">
        <v>127</v>
      </c>
      <c r="F38" s="30" t="s">
        <v>128</v>
      </c>
      <c r="G38" s="30" t="s">
        <v>129</v>
      </c>
      <c r="H38" s="30" t="s">
        <v>130</v>
      </c>
      <c r="I38" s="30" t="s">
        <v>131</v>
      </c>
      <c r="J38" s="30" t="s">
        <v>132</v>
      </c>
      <c r="K38" s="30" t="s">
        <v>133</v>
      </c>
      <c r="L38" s="30" t="s">
        <v>134</v>
      </c>
      <c r="M38" s="30" t="s">
        <v>135</v>
      </c>
      <c r="O38" s="31" t="s">
        <v>127</v>
      </c>
      <c r="P38" s="31" t="s">
        <v>128</v>
      </c>
      <c r="Q38" s="31" t="s">
        <v>129</v>
      </c>
      <c r="R38" s="31" t="s">
        <v>130</v>
      </c>
      <c r="S38" s="31" t="s">
        <v>131</v>
      </c>
      <c r="T38" s="31" t="s">
        <v>132</v>
      </c>
      <c r="U38" s="31" t="s">
        <v>133</v>
      </c>
      <c r="V38" s="31" t="s">
        <v>134</v>
      </c>
      <c r="W38" s="31" t="s">
        <v>135</v>
      </c>
    </row>
    <row r="39" spans="1:23" x14ac:dyDescent="0.25">
      <c r="B39" s="27">
        <v>17</v>
      </c>
      <c r="D39" s="27" t="s">
        <v>136</v>
      </c>
      <c r="E39" s="32">
        <v>10</v>
      </c>
      <c r="F39" s="33">
        <v>10</v>
      </c>
      <c r="G39" s="33">
        <v>28</v>
      </c>
      <c r="H39" s="33">
        <v>0.02</v>
      </c>
      <c r="I39" s="33">
        <v>0</v>
      </c>
      <c r="J39" s="33">
        <v>0</v>
      </c>
      <c r="K39" s="33">
        <v>0.15</v>
      </c>
      <c r="L39" s="33">
        <v>0.04</v>
      </c>
      <c r="M39" s="34">
        <v>5</v>
      </c>
    </row>
    <row r="40" spans="1:23" ht="15.75" thickBot="1" x14ac:dyDescent="0.3">
      <c r="B40" s="27">
        <v>17</v>
      </c>
      <c r="D40" s="27" t="s">
        <v>137</v>
      </c>
      <c r="E40" s="35">
        <v>50</v>
      </c>
      <c r="F40" s="27">
        <v>20</v>
      </c>
      <c r="G40" s="27">
        <v>27</v>
      </c>
      <c r="H40" s="27">
        <v>0.09</v>
      </c>
      <c r="I40" s="27">
        <v>1</v>
      </c>
      <c r="J40" s="27">
        <v>15</v>
      </c>
      <c r="K40" s="27">
        <v>0.28000000000000003</v>
      </c>
      <c r="L40" s="27">
        <v>4.2000000000000003E-2</v>
      </c>
      <c r="M40" s="36">
        <v>13</v>
      </c>
    </row>
    <row r="41" spans="1:23" ht="18" thickBot="1" x14ac:dyDescent="0.3">
      <c r="B41" s="27">
        <v>17</v>
      </c>
      <c r="E41" s="35">
        <v>80</v>
      </c>
      <c r="F41" s="27">
        <v>30</v>
      </c>
      <c r="G41" s="27">
        <v>26</v>
      </c>
      <c r="H41" s="27">
        <v>0.18</v>
      </c>
      <c r="I41" s="27">
        <v>2</v>
      </c>
      <c r="J41" s="27">
        <v>20</v>
      </c>
      <c r="K41" s="27">
        <v>0.56999999999999995</v>
      </c>
      <c r="L41" s="27">
        <v>4.2999999999999997E-2</v>
      </c>
      <c r="M41" s="36">
        <v>15</v>
      </c>
      <c r="O41" s="31" t="s">
        <v>127</v>
      </c>
      <c r="P41" s="31" t="s">
        <v>128</v>
      </c>
      <c r="Q41" s="31" t="s">
        <v>129</v>
      </c>
      <c r="R41" s="31" t="s">
        <v>130</v>
      </c>
      <c r="S41" s="31" t="s">
        <v>131</v>
      </c>
      <c r="T41" s="31" t="s">
        <v>132</v>
      </c>
      <c r="U41" s="31" t="s">
        <v>133</v>
      </c>
      <c r="V41" s="31" t="s">
        <v>134</v>
      </c>
      <c r="W41" s="31" t="s">
        <v>135</v>
      </c>
    </row>
    <row r="42" spans="1:23" x14ac:dyDescent="0.25">
      <c r="B42" s="27">
        <v>17</v>
      </c>
      <c r="D42" s="27" t="s">
        <v>138</v>
      </c>
      <c r="E42" s="37">
        <v>90</v>
      </c>
      <c r="F42" s="38">
        <v>40</v>
      </c>
      <c r="G42" s="38">
        <v>26</v>
      </c>
      <c r="H42" s="38">
        <v>0.24</v>
      </c>
      <c r="I42" s="38">
        <v>3</v>
      </c>
      <c r="J42" s="38">
        <v>24</v>
      </c>
      <c r="K42" s="38">
        <v>1</v>
      </c>
      <c r="L42" s="38">
        <v>4.4999999999999998E-2</v>
      </c>
      <c r="M42" s="39">
        <v>20</v>
      </c>
    </row>
    <row r="43" spans="1:23" ht="15.75" thickBot="1" x14ac:dyDescent="0.3">
      <c r="B43" s="27">
        <v>17</v>
      </c>
      <c r="D43" s="27" t="s">
        <v>139</v>
      </c>
      <c r="E43" s="40">
        <v>50</v>
      </c>
      <c r="F43" s="33">
        <v>10</v>
      </c>
      <c r="G43" s="33">
        <v>33</v>
      </c>
      <c r="H43" s="33">
        <v>0.11</v>
      </c>
      <c r="I43" s="33">
        <v>1</v>
      </c>
      <c r="J43" s="33">
        <v>26</v>
      </c>
      <c r="K43" s="33">
        <v>0.15</v>
      </c>
      <c r="L43" s="33">
        <v>0.02</v>
      </c>
      <c r="M43" s="34">
        <v>18</v>
      </c>
    </row>
    <row r="44" spans="1:23" ht="18" thickBot="1" x14ac:dyDescent="0.3">
      <c r="B44" s="27">
        <v>16</v>
      </c>
      <c r="E44" s="41">
        <v>50</v>
      </c>
      <c r="F44" s="27">
        <v>15</v>
      </c>
      <c r="G44" s="27">
        <v>30</v>
      </c>
      <c r="H44" s="27">
        <v>0.5</v>
      </c>
      <c r="I44" s="27">
        <v>0.5</v>
      </c>
      <c r="J44" s="27">
        <v>23</v>
      </c>
      <c r="K44" s="27">
        <v>0.18</v>
      </c>
      <c r="L44" s="27">
        <v>0.02</v>
      </c>
      <c r="M44" s="36">
        <v>17.899999999999999</v>
      </c>
      <c r="O44" s="31" t="s">
        <v>127</v>
      </c>
      <c r="P44" s="31" t="s">
        <v>128</v>
      </c>
      <c r="Q44" s="31" t="s">
        <v>129</v>
      </c>
      <c r="R44" s="31" t="s">
        <v>130</v>
      </c>
      <c r="S44" s="31" t="s">
        <v>131</v>
      </c>
      <c r="T44" s="31" t="s">
        <v>132</v>
      </c>
      <c r="U44" s="31" t="s">
        <v>133</v>
      </c>
      <c r="V44" s="31" t="s">
        <v>134</v>
      </c>
      <c r="W44" s="31" t="s">
        <v>135</v>
      </c>
    </row>
    <row r="45" spans="1:23" x14ac:dyDescent="0.25">
      <c r="B45" s="27">
        <v>15</v>
      </c>
      <c r="E45" s="41">
        <v>60</v>
      </c>
      <c r="F45" s="27">
        <v>20</v>
      </c>
      <c r="G45" s="27">
        <v>20</v>
      </c>
      <c r="H45" s="27">
        <v>0.1</v>
      </c>
      <c r="I45" s="27">
        <v>0.3</v>
      </c>
      <c r="J45" s="27">
        <v>18</v>
      </c>
      <c r="K45" s="27">
        <v>0.2</v>
      </c>
      <c r="L45" s="27">
        <v>0.01</v>
      </c>
      <c r="M45" s="36">
        <v>17.5</v>
      </c>
    </row>
    <row r="46" spans="1:23" x14ac:dyDescent="0.25">
      <c r="B46" s="27">
        <v>15</v>
      </c>
      <c r="E46" s="42">
        <v>80</v>
      </c>
      <c r="F46" s="38">
        <v>25</v>
      </c>
      <c r="G46" s="38">
        <v>11</v>
      </c>
      <c r="H46" s="38">
        <v>0.02</v>
      </c>
      <c r="I46" s="38">
        <v>0</v>
      </c>
      <c r="J46" s="38">
        <v>12</v>
      </c>
      <c r="K46" s="38">
        <v>0.25</v>
      </c>
      <c r="L46" s="38">
        <v>0.01</v>
      </c>
      <c r="M46" s="39">
        <v>17</v>
      </c>
    </row>
    <row r="47" spans="1:23" x14ac:dyDescent="0.25">
      <c r="E47" s="43">
        <v>50</v>
      </c>
      <c r="F47" s="33">
        <v>30</v>
      </c>
      <c r="G47" s="33">
        <v>10</v>
      </c>
      <c r="H47" s="33">
        <v>0.02</v>
      </c>
      <c r="I47" s="33">
        <v>1</v>
      </c>
      <c r="J47" s="33">
        <v>13</v>
      </c>
      <c r="K47" s="33">
        <v>0.15</v>
      </c>
      <c r="L47" s="33">
        <v>0.01</v>
      </c>
      <c r="M47" s="34">
        <v>16</v>
      </c>
    </row>
    <row r="48" spans="1:23" x14ac:dyDescent="0.25">
      <c r="B48" s="27" t="s">
        <v>114</v>
      </c>
      <c r="E48" s="44">
        <v>150</v>
      </c>
      <c r="F48" s="27">
        <v>50</v>
      </c>
      <c r="G48" s="27">
        <v>9</v>
      </c>
      <c r="H48" s="27">
        <v>0.03</v>
      </c>
      <c r="I48" s="27">
        <v>2</v>
      </c>
      <c r="J48" s="27">
        <v>20</v>
      </c>
      <c r="K48" s="27">
        <v>0.25</v>
      </c>
      <c r="L48" s="27">
        <v>6.0000000000000001E-3</v>
      </c>
      <c r="M48" s="36">
        <v>14</v>
      </c>
    </row>
    <row r="49" spans="2:23" x14ac:dyDescent="0.25">
      <c r="B49" s="27">
        <f>VAR(B3:B46)</f>
        <v>89.883192389006325</v>
      </c>
      <c r="E49" s="44">
        <v>190</v>
      </c>
      <c r="F49" s="27">
        <v>60</v>
      </c>
      <c r="G49" s="27">
        <v>5</v>
      </c>
      <c r="H49" s="27">
        <v>3.5000000000000003E-2</v>
      </c>
      <c r="I49" s="27">
        <v>2.9</v>
      </c>
      <c r="J49" s="27">
        <v>25</v>
      </c>
      <c r="K49" s="27">
        <v>0.34</v>
      </c>
      <c r="L49" s="27">
        <v>7.0000000000000001E-3</v>
      </c>
      <c r="M49" s="36">
        <v>9</v>
      </c>
    </row>
    <row r="50" spans="2:23" x14ac:dyDescent="0.25">
      <c r="B50" s="27" t="s">
        <v>118</v>
      </c>
      <c r="E50" s="45">
        <v>200</v>
      </c>
      <c r="F50" s="38">
        <v>90</v>
      </c>
      <c r="G50" s="38">
        <v>2</v>
      </c>
      <c r="H50" s="38">
        <v>0.04</v>
      </c>
      <c r="I50" s="38">
        <v>3.5</v>
      </c>
      <c r="J50" s="38">
        <v>29</v>
      </c>
      <c r="K50" s="38">
        <v>0.4</v>
      </c>
      <c r="L50" s="38">
        <v>8.0000000000000002E-3</v>
      </c>
      <c r="M50" s="39">
        <v>5</v>
      </c>
    </row>
    <row r="51" spans="2:23" ht="15.75" thickBot="1" x14ac:dyDescent="0.3">
      <c r="B51" s="27">
        <f>STDEV(B3:B46)</f>
        <v>9.4806746800534363</v>
      </c>
    </row>
    <row r="52" spans="2:23" ht="18" thickBot="1" x14ac:dyDescent="0.3">
      <c r="B52" s="27" t="s">
        <v>121</v>
      </c>
      <c r="D52" s="27" t="s">
        <v>140</v>
      </c>
      <c r="E52" s="46" t="s">
        <v>127</v>
      </c>
      <c r="F52" s="46" t="s">
        <v>128</v>
      </c>
      <c r="G52" s="46" t="s">
        <v>129</v>
      </c>
      <c r="H52" s="46" t="s">
        <v>130</v>
      </c>
      <c r="I52" s="46" t="s">
        <v>131</v>
      </c>
      <c r="J52" s="46" t="s">
        <v>132</v>
      </c>
      <c r="K52" s="46" t="s">
        <v>133</v>
      </c>
      <c r="L52" s="46" t="s">
        <v>134</v>
      </c>
      <c r="M52" s="46" t="s">
        <v>135</v>
      </c>
      <c r="O52" s="47" t="s">
        <v>127</v>
      </c>
      <c r="P52" s="47" t="s">
        <v>128</v>
      </c>
      <c r="Q52" s="47" t="s">
        <v>129</v>
      </c>
      <c r="R52" s="47" t="s">
        <v>130</v>
      </c>
      <c r="S52" s="47" t="s">
        <v>131</v>
      </c>
      <c r="T52" s="47" t="s">
        <v>132</v>
      </c>
      <c r="U52" s="47" t="s">
        <v>133</v>
      </c>
      <c r="V52" s="47" t="s">
        <v>134</v>
      </c>
      <c r="W52" s="47" t="s">
        <v>135</v>
      </c>
    </row>
    <row r="53" spans="2:23" x14ac:dyDescent="0.25">
      <c r="B53" s="27">
        <f>B51/AVERAGE(B3:B46)</f>
        <v>0.32666381043253812</v>
      </c>
      <c r="D53" s="27" t="s">
        <v>141</v>
      </c>
      <c r="E53" s="32">
        <v>10</v>
      </c>
      <c r="F53" s="33">
        <v>5</v>
      </c>
      <c r="G53" s="33">
        <v>22</v>
      </c>
      <c r="H53" s="33">
        <v>0.01</v>
      </c>
      <c r="I53" s="33">
        <v>0.5</v>
      </c>
      <c r="J53" s="33">
        <v>0.2</v>
      </c>
      <c r="K53" s="33">
        <v>0.1</v>
      </c>
      <c r="L53" s="33">
        <v>0.02</v>
      </c>
      <c r="M53" s="34">
        <v>5</v>
      </c>
    </row>
    <row r="54" spans="2:23" ht="15.75" thickBot="1" x14ac:dyDescent="0.3">
      <c r="B54" s="27" t="s">
        <v>122</v>
      </c>
      <c r="D54" s="27" t="s">
        <v>142</v>
      </c>
      <c r="E54" s="35">
        <v>50</v>
      </c>
      <c r="F54" s="27">
        <v>10</v>
      </c>
      <c r="G54" s="27">
        <v>23</v>
      </c>
      <c r="H54" s="27">
        <v>0.05</v>
      </c>
      <c r="I54" s="27">
        <v>0.55000000000000004</v>
      </c>
      <c r="J54" s="27">
        <v>12</v>
      </c>
      <c r="K54" s="27">
        <v>0.9</v>
      </c>
      <c r="L54" s="27">
        <v>0.02</v>
      </c>
      <c r="M54" s="36">
        <v>6</v>
      </c>
    </row>
    <row r="55" spans="2:23" ht="18" thickBot="1" x14ac:dyDescent="0.3">
      <c r="B55" s="27">
        <f>B3-B46</f>
        <v>33</v>
      </c>
      <c r="D55" s="27" t="s">
        <v>143</v>
      </c>
      <c r="E55" s="35">
        <v>100</v>
      </c>
      <c r="F55" s="27">
        <v>21</v>
      </c>
      <c r="G55" s="27">
        <v>23.5</v>
      </c>
      <c r="H55" s="27">
        <v>7.0000000000000007E-2</v>
      </c>
      <c r="I55" s="27">
        <v>0.57999999999999996</v>
      </c>
      <c r="J55" s="27">
        <v>19</v>
      </c>
      <c r="K55" s="27">
        <v>0.98</v>
      </c>
      <c r="L55" s="27">
        <v>0.01</v>
      </c>
      <c r="M55" s="36">
        <v>8</v>
      </c>
      <c r="O55" s="47" t="s">
        <v>127</v>
      </c>
      <c r="P55" s="47" t="s">
        <v>128</v>
      </c>
      <c r="Q55" s="47" t="s">
        <v>129</v>
      </c>
      <c r="R55" s="47" t="s">
        <v>130</v>
      </c>
      <c r="S55" s="47" t="s">
        <v>131</v>
      </c>
      <c r="T55" s="47" t="s">
        <v>132</v>
      </c>
      <c r="U55" s="47" t="s">
        <v>133</v>
      </c>
      <c r="V55" s="47" t="s">
        <v>134</v>
      </c>
      <c r="W55" s="47" t="s">
        <v>135</v>
      </c>
    </row>
    <row r="56" spans="2:23" x14ac:dyDescent="0.25">
      <c r="B56" s="27" t="s">
        <v>124</v>
      </c>
      <c r="E56" s="37">
        <v>150</v>
      </c>
      <c r="F56" s="38">
        <v>30</v>
      </c>
      <c r="G56" s="38">
        <v>24</v>
      </c>
      <c r="H56" s="38">
        <v>0.09</v>
      </c>
      <c r="I56" s="38">
        <v>0.6</v>
      </c>
      <c r="J56" s="38">
        <v>28</v>
      </c>
      <c r="K56" s="38">
        <v>1.1000000000000001</v>
      </c>
      <c r="L56" s="38">
        <v>0.01</v>
      </c>
      <c r="M56" s="39">
        <v>15</v>
      </c>
    </row>
    <row r="57" spans="2:23" ht="15.75" thickBot="1" x14ac:dyDescent="0.3">
      <c r="B57" s="27">
        <f>AVERAGE(B3:B46)</f>
        <v>29.022727272727273</v>
      </c>
      <c r="E57" s="40">
        <v>90</v>
      </c>
      <c r="F57" s="33">
        <v>10</v>
      </c>
      <c r="G57" s="33">
        <v>33</v>
      </c>
      <c r="H57" s="33">
        <v>0.12</v>
      </c>
      <c r="I57" s="33">
        <v>0.7</v>
      </c>
      <c r="J57" s="33">
        <v>30</v>
      </c>
      <c r="K57" s="33">
        <v>0.7</v>
      </c>
      <c r="L57" s="33">
        <v>0.01</v>
      </c>
      <c r="M57" s="34">
        <v>14</v>
      </c>
    </row>
    <row r="58" spans="2:23" ht="18" thickBot="1" x14ac:dyDescent="0.3">
      <c r="E58" s="41">
        <v>90.5</v>
      </c>
      <c r="F58" s="27">
        <v>11</v>
      </c>
      <c r="G58" s="27">
        <v>20</v>
      </c>
      <c r="H58" s="27">
        <v>0.9</v>
      </c>
      <c r="I58" s="27">
        <v>0.6</v>
      </c>
      <c r="J58" s="27">
        <v>20</v>
      </c>
      <c r="K58" s="27">
        <v>0.5</v>
      </c>
      <c r="L58" s="27">
        <v>1.2E-2</v>
      </c>
      <c r="M58" s="36">
        <v>16</v>
      </c>
      <c r="O58" s="47" t="s">
        <v>127</v>
      </c>
      <c r="P58" s="47" t="s">
        <v>128</v>
      </c>
      <c r="Q58" s="47" t="s">
        <v>129</v>
      </c>
      <c r="R58" s="47" t="s">
        <v>130</v>
      </c>
      <c r="S58" s="47" t="s">
        <v>131</v>
      </c>
      <c r="T58" s="47" t="s">
        <v>132</v>
      </c>
      <c r="U58" s="47" t="s">
        <v>133</v>
      </c>
      <c r="V58" s="47" t="s">
        <v>134</v>
      </c>
      <c r="W58" s="47" t="s">
        <v>135</v>
      </c>
    </row>
    <row r="59" spans="2:23" x14ac:dyDescent="0.25">
      <c r="E59" s="41">
        <v>90.8</v>
      </c>
      <c r="F59" s="27">
        <v>18</v>
      </c>
      <c r="G59" s="27">
        <v>15</v>
      </c>
      <c r="H59" s="27">
        <v>0.5</v>
      </c>
      <c r="I59" s="27">
        <v>0.3</v>
      </c>
      <c r="J59" s="27">
        <v>16</v>
      </c>
      <c r="K59" s="27">
        <v>0.3</v>
      </c>
      <c r="L59" s="27">
        <v>1.2999999999999999E-2</v>
      </c>
      <c r="M59" s="36">
        <v>17</v>
      </c>
    </row>
    <row r="60" spans="2:23" x14ac:dyDescent="0.25">
      <c r="E60" s="42">
        <v>90</v>
      </c>
      <c r="F60" s="38">
        <v>20</v>
      </c>
      <c r="G60" s="48">
        <v>11</v>
      </c>
      <c r="H60" s="38">
        <v>0.01</v>
      </c>
      <c r="I60" s="38">
        <v>0.1</v>
      </c>
      <c r="J60" s="48">
        <v>15</v>
      </c>
      <c r="K60" s="38">
        <v>0.2</v>
      </c>
      <c r="L60" s="38">
        <v>1.4999999999999999E-2</v>
      </c>
      <c r="M60" s="39">
        <v>18</v>
      </c>
    </row>
    <row r="61" spans="2:23" x14ac:dyDescent="0.25">
      <c r="E61" s="43">
        <v>100</v>
      </c>
      <c r="F61" s="33">
        <v>25</v>
      </c>
      <c r="G61" s="33">
        <v>10</v>
      </c>
      <c r="H61" s="33">
        <v>0.01</v>
      </c>
      <c r="I61" s="33">
        <v>0.2</v>
      </c>
      <c r="J61" s="33">
        <v>17</v>
      </c>
      <c r="K61" s="33">
        <v>0.27</v>
      </c>
      <c r="L61" s="33">
        <v>0.02</v>
      </c>
      <c r="M61" s="34">
        <v>20</v>
      </c>
    </row>
    <row r="62" spans="2:23" x14ac:dyDescent="0.25">
      <c r="E62" s="44">
        <v>150</v>
      </c>
      <c r="F62" s="27">
        <v>50</v>
      </c>
      <c r="G62" s="27">
        <v>9</v>
      </c>
      <c r="H62" s="27">
        <v>0.09</v>
      </c>
      <c r="I62" s="27">
        <v>1</v>
      </c>
      <c r="J62" s="27">
        <v>30</v>
      </c>
      <c r="K62" s="27">
        <v>0.2</v>
      </c>
      <c r="L62" s="27">
        <v>0.02</v>
      </c>
      <c r="M62" s="36">
        <v>60</v>
      </c>
    </row>
    <row r="63" spans="2:23" x14ac:dyDescent="0.25">
      <c r="E63" s="44">
        <v>320</v>
      </c>
      <c r="F63" s="27">
        <v>85</v>
      </c>
      <c r="G63" s="27">
        <v>5</v>
      </c>
      <c r="H63" s="27">
        <v>0.11</v>
      </c>
      <c r="I63" s="27">
        <v>6</v>
      </c>
      <c r="J63" s="27">
        <v>55</v>
      </c>
      <c r="K63" s="27">
        <v>0.14000000000000001</v>
      </c>
      <c r="L63" s="27">
        <v>0.03</v>
      </c>
      <c r="M63" s="36">
        <v>90</v>
      </c>
    </row>
    <row r="64" spans="2:23" x14ac:dyDescent="0.25">
      <c r="E64" s="45">
        <v>600</v>
      </c>
      <c r="F64" s="49">
        <v>90</v>
      </c>
      <c r="G64" s="50">
        <v>2</v>
      </c>
      <c r="H64" s="38">
        <v>0.28000000000000003</v>
      </c>
      <c r="I64" s="49">
        <v>9</v>
      </c>
      <c r="J64" s="49">
        <v>64</v>
      </c>
      <c r="K64" s="38">
        <v>0.1</v>
      </c>
      <c r="L64" s="38">
        <v>0.04</v>
      </c>
      <c r="M64" s="51">
        <v>130</v>
      </c>
    </row>
    <row r="65" spans="4:23" ht="15.75" thickBot="1" x14ac:dyDescent="0.3"/>
    <row r="66" spans="4:23" ht="17.25" x14ac:dyDescent="0.25">
      <c r="D66" s="27" t="s">
        <v>113</v>
      </c>
      <c r="E66" s="52" t="s">
        <v>127</v>
      </c>
      <c r="F66" s="52" t="s">
        <v>128</v>
      </c>
      <c r="G66" s="52" t="s">
        <v>129</v>
      </c>
      <c r="H66" s="52" t="s">
        <v>130</v>
      </c>
      <c r="I66" s="52" t="s">
        <v>131</v>
      </c>
      <c r="J66" s="52" t="s">
        <v>132</v>
      </c>
      <c r="K66" s="52" t="s">
        <v>133</v>
      </c>
      <c r="L66" s="52" t="s">
        <v>134</v>
      </c>
      <c r="M66" s="52" t="s">
        <v>135</v>
      </c>
      <c r="O66" s="52" t="s">
        <v>127</v>
      </c>
      <c r="P66" s="52" t="s">
        <v>128</v>
      </c>
      <c r="Q66" s="52" t="s">
        <v>129</v>
      </c>
      <c r="R66" s="52" t="s">
        <v>130</v>
      </c>
      <c r="S66" s="52" t="s">
        <v>131</v>
      </c>
      <c r="T66" s="52" t="s">
        <v>132</v>
      </c>
      <c r="U66" s="52" t="s">
        <v>133</v>
      </c>
      <c r="V66" s="52" t="s">
        <v>134</v>
      </c>
      <c r="W66" s="52" t="s">
        <v>135</v>
      </c>
    </row>
    <row r="67" spans="4:23" x14ac:dyDescent="0.25">
      <c r="D67" s="27" t="s">
        <v>144</v>
      </c>
      <c r="E67" s="32">
        <v>10</v>
      </c>
      <c r="F67" s="33">
        <v>10</v>
      </c>
      <c r="G67" s="33">
        <v>17</v>
      </c>
      <c r="H67" s="33">
        <v>0.02</v>
      </c>
      <c r="I67" s="33">
        <v>1</v>
      </c>
      <c r="J67" s="33">
        <v>0.2</v>
      </c>
      <c r="K67" s="33">
        <v>0.1</v>
      </c>
      <c r="L67" s="33">
        <v>0.04</v>
      </c>
      <c r="M67" s="34">
        <v>5</v>
      </c>
    </row>
    <row r="68" spans="4:23" ht="15.75" thickBot="1" x14ac:dyDescent="0.3">
      <c r="D68" s="27" t="s">
        <v>145</v>
      </c>
      <c r="E68" s="35">
        <v>50</v>
      </c>
      <c r="F68" s="27">
        <v>32</v>
      </c>
      <c r="G68" s="27">
        <v>18.5</v>
      </c>
      <c r="H68" s="27">
        <v>0.09</v>
      </c>
      <c r="I68" s="27">
        <v>1.5</v>
      </c>
      <c r="J68" s="27">
        <v>12</v>
      </c>
      <c r="K68" s="27">
        <v>0.2</v>
      </c>
      <c r="L68" s="27">
        <v>0.04</v>
      </c>
      <c r="M68" s="36">
        <v>6</v>
      </c>
    </row>
    <row r="69" spans="4:23" ht="17.25" x14ac:dyDescent="0.25">
      <c r="D69" s="27" t="s">
        <v>146</v>
      </c>
      <c r="E69" s="35">
        <v>80</v>
      </c>
      <c r="F69" s="27">
        <v>50</v>
      </c>
      <c r="G69" s="27">
        <v>22</v>
      </c>
      <c r="H69" s="27">
        <v>0.18</v>
      </c>
      <c r="I69" s="27">
        <v>1.5</v>
      </c>
      <c r="J69" s="27">
        <v>19</v>
      </c>
      <c r="K69" s="27">
        <v>0.25</v>
      </c>
      <c r="L69" s="27">
        <v>4.2000000000000003E-2</v>
      </c>
      <c r="M69" s="36">
        <v>8</v>
      </c>
      <c r="O69" s="52" t="s">
        <v>127</v>
      </c>
      <c r="P69" s="52" t="s">
        <v>128</v>
      </c>
      <c r="Q69" s="52" t="s">
        <v>129</v>
      </c>
      <c r="R69" s="52" t="s">
        <v>130</v>
      </c>
      <c r="S69" s="52" t="s">
        <v>131</v>
      </c>
      <c r="T69" s="52" t="s">
        <v>132</v>
      </c>
      <c r="U69" s="52" t="s">
        <v>133</v>
      </c>
      <c r="V69" s="52" t="s">
        <v>134</v>
      </c>
      <c r="W69" s="52" t="s">
        <v>135</v>
      </c>
    </row>
    <row r="70" spans="4:23" x14ac:dyDescent="0.25">
      <c r="D70" s="27" t="s">
        <v>147</v>
      </c>
      <c r="E70" s="37">
        <v>90</v>
      </c>
      <c r="F70" s="38">
        <v>70</v>
      </c>
      <c r="G70" s="38">
        <v>24.5</v>
      </c>
      <c r="H70" s="38">
        <v>0.1</v>
      </c>
      <c r="I70" s="38">
        <v>1.5</v>
      </c>
      <c r="J70" s="38">
        <v>35</v>
      </c>
      <c r="K70" s="38">
        <v>0.3</v>
      </c>
      <c r="L70" s="38">
        <v>4.4999999999999998E-2</v>
      </c>
      <c r="M70" s="39">
        <v>15</v>
      </c>
    </row>
    <row r="71" spans="4:23" ht="15.75" thickBot="1" x14ac:dyDescent="0.3">
      <c r="E71" s="40">
        <v>50</v>
      </c>
      <c r="F71" s="33">
        <v>20</v>
      </c>
      <c r="G71" s="33">
        <v>31</v>
      </c>
      <c r="H71" s="33">
        <v>0.1</v>
      </c>
      <c r="I71" s="33">
        <v>1.5</v>
      </c>
      <c r="J71" s="33">
        <v>27</v>
      </c>
      <c r="K71" s="33">
        <v>0.2</v>
      </c>
      <c r="L71" s="33">
        <v>0.02</v>
      </c>
      <c r="M71" s="34">
        <v>14</v>
      </c>
    </row>
    <row r="72" spans="4:23" ht="17.25" x14ac:dyDescent="0.25">
      <c r="E72" s="41">
        <v>50</v>
      </c>
      <c r="F72" s="27">
        <v>18</v>
      </c>
      <c r="G72" s="27">
        <v>21</v>
      </c>
      <c r="H72" s="27">
        <v>0</v>
      </c>
      <c r="I72" s="27">
        <v>1.5</v>
      </c>
      <c r="J72" s="27">
        <v>18</v>
      </c>
      <c r="K72" s="27">
        <v>0.1</v>
      </c>
      <c r="L72" s="27">
        <v>0.02</v>
      </c>
      <c r="M72" s="36">
        <v>16</v>
      </c>
      <c r="O72" s="52" t="s">
        <v>127</v>
      </c>
      <c r="P72" s="52" t="s">
        <v>128</v>
      </c>
      <c r="Q72" s="52" t="s">
        <v>129</v>
      </c>
      <c r="R72" s="52" t="s">
        <v>130</v>
      </c>
      <c r="S72" s="52" t="s">
        <v>131</v>
      </c>
      <c r="T72" s="52" t="s">
        <v>132</v>
      </c>
      <c r="U72" s="52" t="s">
        <v>133</v>
      </c>
      <c r="V72" s="52" t="s">
        <v>134</v>
      </c>
      <c r="W72" s="52" t="s">
        <v>135</v>
      </c>
    </row>
    <row r="73" spans="4:23" x14ac:dyDescent="0.25">
      <c r="E73" s="41">
        <v>60</v>
      </c>
      <c r="F73" s="27">
        <v>16</v>
      </c>
      <c r="G73" s="27">
        <v>14</v>
      </c>
      <c r="H73" s="27">
        <v>0.1</v>
      </c>
      <c r="I73" s="27">
        <v>1.5</v>
      </c>
      <c r="J73" s="27">
        <v>17</v>
      </c>
      <c r="K73" s="27">
        <v>0.9</v>
      </c>
      <c r="L73" s="27">
        <v>0.01</v>
      </c>
      <c r="M73" s="36">
        <v>17</v>
      </c>
    </row>
    <row r="74" spans="4:23" x14ac:dyDescent="0.25">
      <c r="E74" s="42">
        <v>80</v>
      </c>
      <c r="F74" s="38">
        <v>15</v>
      </c>
      <c r="G74" s="50">
        <v>11.5</v>
      </c>
      <c r="H74" s="38">
        <v>0.02</v>
      </c>
      <c r="I74" s="38">
        <v>1.58</v>
      </c>
      <c r="J74" s="38">
        <v>16</v>
      </c>
      <c r="K74" s="38">
        <v>0.06</v>
      </c>
      <c r="L74" s="38">
        <v>0.01</v>
      </c>
      <c r="M74" s="39">
        <v>18</v>
      </c>
    </row>
    <row r="75" spans="4:23" x14ac:dyDescent="0.25">
      <c r="E75" s="43">
        <v>50</v>
      </c>
      <c r="F75" s="33">
        <v>17</v>
      </c>
      <c r="G75" s="33">
        <v>12</v>
      </c>
      <c r="H75" s="33">
        <v>0.02</v>
      </c>
      <c r="I75" s="33">
        <v>1.58</v>
      </c>
      <c r="J75" s="33">
        <v>15</v>
      </c>
      <c r="K75" s="33">
        <v>7.0000000000000007E-2</v>
      </c>
      <c r="L75" s="33">
        <v>0.01</v>
      </c>
      <c r="M75" s="34">
        <v>20</v>
      </c>
    </row>
    <row r="76" spans="4:23" x14ac:dyDescent="0.25">
      <c r="E76" s="44">
        <v>60</v>
      </c>
      <c r="F76" s="27">
        <v>33</v>
      </c>
      <c r="G76" s="27">
        <v>6</v>
      </c>
      <c r="H76" s="27">
        <v>0.15</v>
      </c>
      <c r="I76" s="27">
        <v>1.58</v>
      </c>
      <c r="J76" s="27">
        <v>14</v>
      </c>
      <c r="K76" s="27">
        <v>0.08</v>
      </c>
      <c r="L76" s="27">
        <v>0.01</v>
      </c>
      <c r="M76" s="36">
        <v>14</v>
      </c>
    </row>
    <row r="77" spans="4:23" x14ac:dyDescent="0.25">
      <c r="E77" s="44">
        <v>70</v>
      </c>
      <c r="F77" s="27">
        <v>46</v>
      </c>
      <c r="G77" s="27">
        <v>3</v>
      </c>
      <c r="H77" s="27">
        <v>0.2</v>
      </c>
      <c r="I77" s="27">
        <v>1.58</v>
      </c>
      <c r="J77" s="27">
        <v>12</v>
      </c>
      <c r="K77" s="27">
        <v>0.09</v>
      </c>
      <c r="L77" s="27">
        <v>5.0000000000000001E-3</v>
      </c>
      <c r="M77" s="36">
        <v>8</v>
      </c>
    </row>
    <row r="78" spans="4:23" x14ac:dyDescent="0.25">
      <c r="E78" s="45">
        <v>80</v>
      </c>
      <c r="F78" s="53">
        <v>80</v>
      </c>
      <c r="G78" s="54">
        <v>1.5</v>
      </c>
      <c r="H78" s="53">
        <v>0.23</v>
      </c>
      <c r="I78" s="38">
        <v>1.58</v>
      </c>
      <c r="J78" s="38">
        <v>11</v>
      </c>
      <c r="K78" s="53">
        <v>0.1</v>
      </c>
      <c r="L78" s="53">
        <v>8.0000000000000002E-3</v>
      </c>
      <c r="M78" s="5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42CF-2AF9-40F2-98C4-E183D7908FE1}">
  <dimension ref="A1"/>
  <sheetViews>
    <sheetView topLeftCell="E1" workbookViewId="0">
      <selection activeCell="O11" sqref="O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2D60-B875-47F9-972E-874CEBCD412F}">
  <dimension ref="A1:P56"/>
  <sheetViews>
    <sheetView workbookViewId="0">
      <selection activeCell="C1" sqref="C1"/>
    </sheetView>
  </sheetViews>
  <sheetFormatPr defaultColWidth="11.42578125" defaultRowHeight="15" x14ac:dyDescent="0.25"/>
  <sheetData>
    <row r="1" spans="1:16" x14ac:dyDescent="0.25">
      <c r="D1" s="21" t="s">
        <v>9</v>
      </c>
      <c r="E1" s="21"/>
      <c r="F1" s="21"/>
      <c r="G1" s="21"/>
      <c r="H1" s="21" t="s">
        <v>15</v>
      </c>
      <c r="I1" s="21"/>
      <c r="J1" s="21" t="s">
        <v>16</v>
      </c>
      <c r="K1" s="21"/>
      <c r="L1" s="21" t="s">
        <v>17</v>
      </c>
      <c r="M1" s="21"/>
      <c r="N1" s="21" t="s">
        <v>1</v>
      </c>
      <c r="O1" s="21"/>
    </row>
    <row r="2" spans="1:16" x14ac:dyDescent="0.25">
      <c r="A2" t="s">
        <v>10</v>
      </c>
      <c r="B2" t="s">
        <v>11</v>
      </c>
      <c r="C2" t="s">
        <v>12</v>
      </c>
      <c r="D2" t="s">
        <v>2</v>
      </c>
      <c r="E2" t="s">
        <v>3</v>
      </c>
      <c r="F2" t="s">
        <v>0</v>
      </c>
      <c r="G2" t="s">
        <v>1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</row>
    <row r="3" spans="1:16" x14ac:dyDescent="0.25">
      <c r="A3" t="s">
        <v>4</v>
      </c>
      <c r="B3" s="2" t="s">
        <v>7</v>
      </c>
      <c r="C3">
        <v>2</v>
      </c>
      <c r="D3">
        <v>69.437399999999997</v>
      </c>
      <c r="E3">
        <v>9.3939000000000004</v>
      </c>
      <c r="F3">
        <v>131.49299999999999</v>
      </c>
      <c r="G3">
        <v>113.8659</v>
      </c>
      <c r="H3">
        <f>AVERAGE(D3:D11)</f>
        <v>80.391473192222222</v>
      </c>
      <c r="I3">
        <f>STDEV(D3:D11)</f>
        <v>9.9172451372177353</v>
      </c>
      <c r="J3">
        <f>AVERAGE(E3:E11)</f>
        <v>10.712044444444444</v>
      </c>
      <c r="K3">
        <f>STDEV(E3:E11)</f>
        <v>1.034894262849001</v>
      </c>
      <c r="L3">
        <f>AVERAGE(F3:F11)</f>
        <v>125.72643333333333</v>
      </c>
      <c r="M3">
        <f>STDEV(F3:F11)</f>
        <v>3.4033823191055124</v>
      </c>
      <c r="N3">
        <f>AVERAGE(G3:G11)</f>
        <v>133.04751111111111</v>
      </c>
      <c r="O3">
        <f>STDEV(G3:G11)</f>
        <v>9.0275037336525745</v>
      </c>
      <c r="P3" t="s">
        <v>4</v>
      </c>
    </row>
    <row r="4" spans="1:16" x14ac:dyDescent="0.25">
      <c r="A4" t="s">
        <v>4</v>
      </c>
      <c r="B4" s="2" t="s">
        <v>7</v>
      </c>
      <c r="C4">
        <v>2</v>
      </c>
      <c r="D4">
        <v>71.4983</v>
      </c>
      <c r="E4">
        <v>9.6072000000000006</v>
      </c>
      <c r="F4">
        <v>125.5331</v>
      </c>
      <c r="G4">
        <v>129.66489999999999</v>
      </c>
    </row>
    <row r="5" spans="1:16" x14ac:dyDescent="0.25">
      <c r="A5" t="s">
        <v>4</v>
      </c>
      <c r="B5" s="2" t="s">
        <v>7</v>
      </c>
      <c r="C5">
        <v>2</v>
      </c>
      <c r="D5">
        <v>70.4679</v>
      </c>
      <c r="E5">
        <v>9.8399000000000001</v>
      </c>
      <c r="F5">
        <v>128.81110000000001</v>
      </c>
      <c r="G5">
        <v>124.7747</v>
      </c>
    </row>
    <row r="6" spans="1:16" x14ac:dyDescent="0.25">
      <c r="A6" t="s">
        <v>4</v>
      </c>
      <c r="B6" s="2" t="s">
        <v>7</v>
      </c>
      <c r="C6">
        <v>2</v>
      </c>
      <c r="D6">
        <v>92.506500000000003</v>
      </c>
      <c r="E6">
        <v>12.41</v>
      </c>
      <c r="F6">
        <v>126.7251</v>
      </c>
      <c r="G6">
        <v>133.2808</v>
      </c>
    </row>
    <row r="7" spans="1:16" x14ac:dyDescent="0.25">
      <c r="A7" t="s">
        <v>4</v>
      </c>
      <c r="B7" s="2" t="s">
        <v>7</v>
      </c>
      <c r="C7">
        <v>2</v>
      </c>
      <c r="D7">
        <v>93.087599999999995</v>
      </c>
      <c r="E7">
        <v>11.6828</v>
      </c>
      <c r="F7">
        <v>124.68899999999999</v>
      </c>
      <c r="G7">
        <v>138.61660000000001</v>
      </c>
    </row>
    <row r="8" spans="1:16" x14ac:dyDescent="0.25">
      <c r="A8" t="s">
        <v>4</v>
      </c>
      <c r="B8" s="2" t="s">
        <v>7</v>
      </c>
      <c r="C8">
        <v>2</v>
      </c>
      <c r="D8">
        <v>92.942300000000003</v>
      </c>
      <c r="E8">
        <v>11.587199999999999</v>
      </c>
      <c r="F8">
        <v>120.21729999999999</v>
      </c>
      <c r="G8">
        <v>138.7484</v>
      </c>
    </row>
    <row r="9" spans="1:16" x14ac:dyDescent="0.25">
      <c r="A9" t="s">
        <v>4</v>
      </c>
      <c r="B9" s="2" t="s">
        <v>7</v>
      </c>
      <c r="C9">
        <v>2</v>
      </c>
      <c r="D9">
        <v>76.351258729999998</v>
      </c>
      <c r="E9">
        <v>10.231400000000001</v>
      </c>
      <c r="F9">
        <v>124.0432</v>
      </c>
      <c r="G9">
        <v>136.86680000000001</v>
      </c>
    </row>
    <row r="10" spans="1:16" x14ac:dyDescent="0.25">
      <c r="A10" t="s">
        <v>4</v>
      </c>
      <c r="B10" s="2" t="s">
        <v>7</v>
      </c>
      <c r="C10">
        <v>2</v>
      </c>
      <c r="D10">
        <v>77.861099999999993</v>
      </c>
      <c r="E10">
        <v>10.827999999999999</v>
      </c>
      <c r="F10">
        <v>127.6191</v>
      </c>
      <c r="G10">
        <v>139.12469999999999</v>
      </c>
    </row>
    <row r="11" spans="1:16" x14ac:dyDescent="0.25">
      <c r="A11" t="s">
        <v>4</v>
      </c>
      <c r="B11" s="2" t="s">
        <v>7</v>
      </c>
      <c r="C11">
        <v>2</v>
      </c>
      <c r="D11">
        <v>79.370900000000006</v>
      </c>
      <c r="E11">
        <v>10.827999999999999</v>
      </c>
      <c r="F11">
        <v>122.407</v>
      </c>
      <c r="G11">
        <v>142.48480000000001</v>
      </c>
    </row>
    <row r="12" spans="1:16" x14ac:dyDescent="0.25">
      <c r="A12" t="s">
        <v>5</v>
      </c>
      <c r="B12" s="2" t="s">
        <v>7</v>
      </c>
      <c r="C12">
        <v>3</v>
      </c>
      <c r="D12">
        <v>69.9559</v>
      </c>
      <c r="E12">
        <v>5.2152000000000003</v>
      </c>
      <c r="F12">
        <v>109.9041</v>
      </c>
      <c r="G12">
        <v>119.9828912</v>
      </c>
      <c r="H12">
        <f>AVERAGE(D12:D20)</f>
        <v>61.08397777777779</v>
      </c>
      <c r="I12">
        <f>STDEV(D12:D20)</f>
        <v>7.1563250018387521</v>
      </c>
      <c r="J12">
        <f>AVERAGE(E12:E20)</f>
        <v>5.6189111111111112</v>
      </c>
      <c r="K12">
        <f>STDEV(E12:E20)</f>
        <v>0.51330333732707323</v>
      </c>
      <c r="L12">
        <f>AVERAGE(F12:F20)</f>
        <v>114.81714444444447</v>
      </c>
      <c r="M12">
        <f>STDEV(F12:F20)</f>
        <v>6.0149639691587318</v>
      </c>
      <c r="N12">
        <f>AVERAGE(G12:G20)</f>
        <v>134.53334578888885</v>
      </c>
      <c r="O12">
        <f>STDEV(G12:G20)</f>
        <v>14.133482468263717</v>
      </c>
      <c r="P12" t="s">
        <v>5</v>
      </c>
    </row>
    <row r="13" spans="1:16" x14ac:dyDescent="0.25">
      <c r="A13" t="s">
        <v>5</v>
      </c>
      <c r="B13" s="2" t="s">
        <v>7</v>
      </c>
      <c r="C13">
        <v>3</v>
      </c>
      <c r="D13">
        <v>54.8018</v>
      </c>
      <c r="E13">
        <v>5.3489000000000004</v>
      </c>
      <c r="F13">
        <v>107.7627</v>
      </c>
      <c r="G13">
        <v>121.91373919999999</v>
      </c>
    </row>
    <row r="14" spans="1:16" x14ac:dyDescent="0.25">
      <c r="A14" t="s">
        <v>5</v>
      </c>
      <c r="B14" s="2" t="s">
        <v>7</v>
      </c>
      <c r="C14">
        <v>3</v>
      </c>
      <c r="D14">
        <v>54.7879</v>
      </c>
      <c r="E14">
        <v>4.9600999999999997</v>
      </c>
      <c r="F14">
        <v>113.8811</v>
      </c>
      <c r="G14">
        <v>122.2999088</v>
      </c>
    </row>
    <row r="15" spans="1:16" x14ac:dyDescent="0.25">
      <c r="A15" t="s">
        <v>5</v>
      </c>
      <c r="B15" s="2" t="s">
        <v>7</v>
      </c>
      <c r="C15">
        <v>3</v>
      </c>
      <c r="D15">
        <v>70.2988</v>
      </c>
      <c r="E15">
        <v>5.2152000000000003</v>
      </c>
      <c r="F15">
        <v>109.9041</v>
      </c>
      <c r="G15">
        <v>121.846914</v>
      </c>
    </row>
    <row r="16" spans="1:16" x14ac:dyDescent="0.25">
      <c r="A16" t="s">
        <v>5</v>
      </c>
      <c r="B16" s="2" t="s">
        <v>7</v>
      </c>
      <c r="C16">
        <v>3</v>
      </c>
      <c r="D16">
        <v>54.6646</v>
      </c>
      <c r="E16">
        <v>5.6875</v>
      </c>
      <c r="F16">
        <v>116.87009999999999</v>
      </c>
      <c r="G16">
        <v>149.28819580000001</v>
      </c>
    </row>
    <row r="17" spans="1:16" x14ac:dyDescent="0.25">
      <c r="A17" t="s">
        <v>5</v>
      </c>
      <c r="B17" s="2" t="s">
        <v>7</v>
      </c>
      <c r="C17">
        <v>3</v>
      </c>
      <c r="D17">
        <v>59.867199999999997</v>
      </c>
      <c r="E17">
        <v>5.423</v>
      </c>
      <c r="F17">
        <v>118.09310000000001</v>
      </c>
      <c r="G17">
        <v>140.36565999999999</v>
      </c>
    </row>
    <row r="18" spans="1:16" x14ac:dyDescent="0.25">
      <c r="A18" t="s">
        <v>5</v>
      </c>
      <c r="B18" s="2" t="s">
        <v>7</v>
      </c>
      <c r="C18">
        <v>3</v>
      </c>
      <c r="D18">
        <v>70.2988</v>
      </c>
      <c r="E18">
        <v>6.3375000000000004</v>
      </c>
      <c r="F18">
        <v>117.858</v>
      </c>
      <c r="G18">
        <v>149.6281726</v>
      </c>
    </row>
    <row r="19" spans="1:16" x14ac:dyDescent="0.25">
      <c r="A19" t="s">
        <v>5</v>
      </c>
      <c r="B19" s="2" t="s">
        <v>7</v>
      </c>
      <c r="C19">
        <v>3</v>
      </c>
      <c r="D19">
        <v>54.870399999999997</v>
      </c>
      <c r="E19">
        <v>6.3646000000000003</v>
      </c>
      <c r="F19">
        <v>127.34139999999999</v>
      </c>
      <c r="G19">
        <v>155.031305</v>
      </c>
    </row>
    <row r="20" spans="1:16" x14ac:dyDescent="0.25">
      <c r="A20" t="s">
        <v>5</v>
      </c>
      <c r="B20" s="2" t="s">
        <v>7</v>
      </c>
      <c r="C20">
        <v>3</v>
      </c>
      <c r="D20">
        <v>60.2104</v>
      </c>
      <c r="E20">
        <v>6.0182000000000002</v>
      </c>
      <c r="F20">
        <v>111.7397</v>
      </c>
      <c r="G20">
        <v>130.44332549999999</v>
      </c>
    </row>
    <row r="21" spans="1:16" x14ac:dyDescent="0.25">
      <c r="A21" t="s">
        <v>6</v>
      </c>
      <c r="B21" s="2" t="s">
        <v>7</v>
      </c>
      <c r="C21">
        <v>1</v>
      </c>
      <c r="D21">
        <v>17.044</v>
      </c>
      <c r="E21">
        <v>8.3337000000000003</v>
      </c>
      <c r="F21">
        <v>87.352400000000003</v>
      </c>
      <c r="G21">
        <v>117.8731343</v>
      </c>
      <c r="H21">
        <f>AVERAGE(D21:D29)</f>
        <v>16.994188888888889</v>
      </c>
      <c r="I21">
        <f>STDEV(D21:D29)</f>
        <v>0.39635432520802805</v>
      </c>
      <c r="J21">
        <f>AVERAGE(E21:E29)</f>
        <v>8.1942555555555554</v>
      </c>
      <c r="K21">
        <f>STDEV(E21:E29)</f>
        <v>1.6335911844086883</v>
      </c>
      <c r="L21">
        <f>AVERAGE(F21:F29)</f>
        <v>96.915188888888878</v>
      </c>
      <c r="M21">
        <f>STDEV(F21:F29)</f>
        <v>12.095399471952714</v>
      </c>
      <c r="N21">
        <f>AVERAGE(G21:G29)</f>
        <v>114.87750487777778</v>
      </c>
      <c r="O21">
        <f>STDEV(G21:G29)</f>
        <v>16.307205789030188</v>
      </c>
      <c r="P21" t="s">
        <v>6</v>
      </c>
    </row>
    <row r="22" spans="1:16" x14ac:dyDescent="0.25">
      <c r="A22" t="s">
        <v>6</v>
      </c>
      <c r="B22" s="2" t="s">
        <v>7</v>
      </c>
      <c r="C22">
        <v>1</v>
      </c>
      <c r="D22">
        <v>16.5595</v>
      </c>
      <c r="E22">
        <v>9.1533999999999995</v>
      </c>
      <c r="F22">
        <v>92.486099999999993</v>
      </c>
      <c r="G22">
        <v>111.93394379999999</v>
      </c>
    </row>
    <row r="23" spans="1:16" x14ac:dyDescent="0.25">
      <c r="A23" t="s">
        <v>6</v>
      </c>
      <c r="B23" s="2" t="s">
        <v>7</v>
      </c>
      <c r="C23">
        <v>1</v>
      </c>
      <c r="D23">
        <v>16.968499999999999</v>
      </c>
      <c r="E23">
        <v>6.7385999999999999</v>
      </c>
      <c r="F23">
        <v>84.936499999999995</v>
      </c>
      <c r="G23">
        <v>109.2696598</v>
      </c>
    </row>
    <row r="24" spans="1:16" x14ac:dyDescent="0.25">
      <c r="A24" t="s">
        <v>6</v>
      </c>
      <c r="B24" s="2" t="s">
        <v>7</v>
      </c>
      <c r="C24">
        <v>1</v>
      </c>
      <c r="D24">
        <v>17.2605</v>
      </c>
      <c r="E24">
        <v>9.3514999999999997</v>
      </c>
      <c r="F24">
        <v>86.144400000000005</v>
      </c>
      <c r="G24">
        <v>75.349186399999994</v>
      </c>
    </row>
    <row r="25" spans="1:16" x14ac:dyDescent="0.25">
      <c r="A25" t="s">
        <v>6</v>
      </c>
      <c r="B25" s="2" t="s">
        <v>7</v>
      </c>
      <c r="C25">
        <v>1</v>
      </c>
      <c r="D25">
        <v>16.350899999999999</v>
      </c>
      <c r="E25">
        <v>7.4583000000000004</v>
      </c>
      <c r="F25">
        <v>108.7932</v>
      </c>
      <c r="G25">
        <v>121.846914</v>
      </c>
    </row>
    <row r="26" spans="1:16" x14ac:dyDescent="0.25">
      <c r="A26" t="s">
        <v>6</v>
      </c>
      <c r="B26" s="2" t="s">
        <v>7</v>
      </c>
      <c r="C26">
        <v>1</v>
      </c>
      <c r="D26">
        <v>17.401299999999999</v>
      </c>
      <c r="E26">
        <v>6.7385999999999999</v>
      </c>
      <c r="F26">
        <v>109.6992</v>
      </c>
      <c r="G26">
        <v>125.314077</v>
      </c>
    </row>
    <row r="27" spans="1:16" x14ac:dyDescent="0.25">
      <c r="A27" t="s">
        <v>6</v>
      </c>
      <c r="B27" s="2" t="s">
        <v>7</v>
      </c>
      <c r="C27">
        <v>1</v>
      </c>
      <c r="D27">
        <v>17.404800000000002</v>
      </c>
      <c r="E27">
        <v>11.5145</v>
      </c>
      <c r="F27">
        <v>110.60509999999999</v>
      </c>
      <c r="G27">
        <v>127.2437671</v>
      </c>
    </row>
    <row r="28" spans="1:16" x14ac:dyDescent="0.25">
      <c r="A28" t="s">
        <v>6</v>
      </c>
      <c r="B28" s="2" t="s">
        <v>7</v>
      </c>
      <c r="C28">
        <v>1</v>
      </c>
      <c r="D28">
        <v>16.629000000000001</v>
      </c>
      <c r="E28">
        <v>8.0685000000000002</v>
      </c>
      <c r="F28">
        <v>108.4913</v>
      </c>
      <c r="G28">
        <v>129.1734573</v>
      </c>
    </row>
    <row r="29" spans="1:16" x14ac:dyDescent="0.25">
      <c r="A29" t="s">
        <v>6</v>
      </c>
      <c r="B29" s="2" t="s">
        <v>7</v>
      </c>
      <c r="C29">
        <v>1</v>
      </c>
      <c r="D29">
        <v>17.3292</v>
      </c>
      <c r="E29">
        <v>6.3912000000000004</v>
      </c>
      <c r="F29">
        <v>83.728499999999997</v>
      </c>
      <c r="G29">
        <v>115.89340420000001</v>
      </c>
    </row>
    <row r="30" spans="1:16" x14ac:dyDescent="0.25">
      <c r="A30" t="s">
        <v>4</v>
      </c>
      <c r="B30" s="2" t="s">
        <v>8</v>
      </c>
      <c r="C30">
        <v>2</v>
      </c>
      <c r="D30">
        <v>16.642800000000001</v>
      </c>
      <c r="E30">
        <v>6.1783999999999999</v>
      </c>
      <c r="F30">
        <v>9.7426999999999992</v>
      </c>
      <c r="G30">
        <v>12.9641</v>
      </c>
      <c r="H30">
        <f>AVERAGE(D30:D38)</f>
        <v>17.057233333333336</v>
      </c>
      <c r="I30">
        <f>STDEV(D30:D38)</f>
        <v>0.78559023351872215</v>
      </c>
      <c r="J30">
        <f>AVERAGE(E30:E38)</f>
        <v>7.4593333333333316</v>
      </c>
      <c r="K30">
        <f>STDEV(E30:E38)</f>
        <v>0.7676422832283275</v>
      </c>
      <c r="L30">
        <f>AVERAGE(F30:F38)</f>
        <v>11.051033333333335</v>
      </c>
      <c r="M30">
        <f>STDEV(F30:F38)</f>
        <v>0.84918594695154981</v>
      </c>
      <c r="N30">
        <f>AVERAGE(G30:G38)</f>
        <v>13.335733333333332</v>
      </c>
      <c r="O30">
        <f>STDEV(G30:G38)</f>
        <v>0.88485101147029288</v>
      </c>
      <c r="P30" t="s">
        <v>4</v>
      </c>
    </row>
    <row r="31" spans="1:16" x14ac:dyDescent="0.25">
      <c r="A31" t="s">
        <v>4</v>
      </c>
      <c r="B31" s="2" t="s">
        <v>8</v>
      </c>
      <c r="C31">
        <v>2</v>
      </c>
      <c r="D31">
        <v>17.132300000000001</v>
      </c>
      <c r="E31">
        <v>6.56</v>
      </c>
      <c r="F31">
        <v>11.424200000000001</v>
      </c>
      <c r="G31">
        <v>14.2529</v>
      </c>
    </row>
    <row r="32" spans="1:16" x14ac:dyDescent="0.25">
      <c r="A32" t="s">
        <v>4</v>
      </c>
      <c r="B32" s="2" t="s">
        <v>8</v>
      </c>
      <c r="C32">
        <v>2</v>
      </c>
      <c r="D32">
        <v>16.8034</v>
      </c>
      <c r="E32">
        <v>6.7332000000000001</v>
      </c>
      <c r="F32">
        <v>9.9303000000000008</v>
      </c>
      <c r="G32">
        <v>13.0817</v>
      </c>
    </row>
    <row r="33" spans="1:16" x14ac:dyDescent="0.25">
      <c r="A33" t="s">
        <v>4</v>
      </c>
      <c r="B33" s="2" t="s">
        <v>8</v>
      </c>
      <c r="C33">
        <v>2</v>
      </c>
      <c r="D33">
        <v>16.5379</v>
      </c>
      <c r="E33">
        <v>7.8868</v>
      </c>
      <c r="F33">
        <v>10.988200000000001</v>
      </c>
      <c r="G33">
        <v>13.336</v>
      </c>
    </row>
    <row r="34" spans="1:16" x14ac:dyDescent="0.25">
      <c r="A34" t="s">
        <v>4</v>
      </c>
      <c r="B34" s="2" t="s">
        <v>8</v>
      </c>
      <c r="C34">
        <v>2</v>
      </c>
      <c r="D34">
        <v>17.293700000000001</v>
      </c>
      <c r="E34">
        <v>8.0018999999999991</v>
      </c>
      <c r="F34">
        <v>12.0128</v>
      </c>
      <c r="G34">
        <v>14.3165</v>
      </c>
    </row>
    <row r="35" spans="1:16" x14ac:dyDescent="0.25">
      <c r="A35" t="s">
        <v>4</v>
      </c>
      <c r="B35" s="2" t="s">
        <v>8</v>
      </c>
      <c r="C35">
        <v>2</v>
      </c>
      <c r="D35">
        <v>16.121600000000001</v>
      </c>
      <c r="E35">
        <v>8.0810999999999993</v>
      </c>
      <c r="F35">
        <v>12.3398</v>
      </c>
      <c r="G35">
        <v>12.308999999999999</v>
      </c>
    </row>
    <row r="36" spans="1:16" x14ac:dyDescent="0.25">
      <c r="A36" t="s">
        <v>4</v>
      </c>
      <c r="B36" s="2" t="s">
        <v>8</v>
      </c>
      <c r="C36">
        <v>2</v>
      </c>
      <c r="D36">
        <v>16.852499999999999</v>
      </c>
      <c r="E36">
        <v>7.4542999999999999</v>
      </c>
      <c r="F36">
        <v>10.875</v>
      </c>
      <c r="G36">
        <v>13.4909</v>
      </c>
    </row>
    <row r="37" spans="1:16" x14ac:dyDescent="0.25">
      <c r="A37" t="s">
        <v>4</v>
      </c>
      <c r="B37" s="2" t="s">
        <v>8</v>
      </c>
      <c r="C37">
        <v>2</v>
      </c>
      <c r="D37">
        <v>18.907900000000001</v>
      </c>
      <c r="E37">
        <v>8.1571999999999996</v>
      </c>
      <c r="F37">
        <v>11.214700000000001</v>
      </c>
      <c r="G37">
        <v>14.380100000000001</v>
      </c>
    </row>
    <row r="38" spans="1:16" x14ac:dyDescent="0.25">
      <c r="A38" t="s">
        <v>4</v>
      </c>
      <c r="B38" s="2" t="s">
        <v>8</v>
      </c>
      <c r="C38">
        <v>2</v>
      </c>
      <c r="D38">
        <v>17.222999999999999</v>
      </c>
      <c r="E38">
        <v>8.0810999999999993</v>
      </c>
      <c r="F38">
        <v>10.9316</v>
      </c>
      <c r="G38">
        <v>11.8904</v>
      </c>
    </row>
    <row r="39" spans="1:16" x14ac:dyDescent="0.25">
      <c r="A39" t="s">
        <v>5</v>
      </c>
      <c r="B39" s="2" t="s">
        <v>8</v>
      </c>
      <c r="C39">
        <v>3</v>
      </c>
      <c r="D39">
        <v>14.043100000000001</v>
      </c>
      <c r="E39">
        <v>3.7277</v>
      </c>
      <c r="F39">
        <v>15.4246</v>
      </c>
      <c r="G39">
        <v>13.2859</v>
      </c>
      <c r="H39">
        <f>AVERAGE(D39:D47)</f>
        <v>15.362044444444443</v>
      </c>
      <c r="I39">
        <f>STDEV(D39:D47)</f>
        <v>0.75020759978673757</v>
      </c>
      <c r="J39">
        <f>AVERAGE(E39:E47)</f>
        <v>3.5187222222222214</v>
      </c>
      <c r="K39">
        <f>STDEV(E39:E47)</f>
        <v>0.56933274272998458</v>
      </c>
      <c r="L39">
        <f>AVERAGE(F39:F47)</f>
        <v>15.164644444444443</v>
      </c>
      <c r="M39">
        <f>STDEV(F39:F47)</f>
        <v>0.53778631702357194</v>
      </c>
      <c r="N39">
        <f>AVERAGE(G39:G47)</f>
        <v>13.346422222222223</v>
      </c>
      <c r="O39">
        <f>STDEV(G39:G47)</f>
        <v>1.1560696267718673</v>
      </c>
      <c r="P39" t="s">
        <v>5</v>
      </c>
    </row>
    <row r="40" spans="1:16" x14ac:dyDescent="0.25">
      <c r="A40" t="s">
        <v>5</v>
      </c>
      <c r="B40" s="2" t="s">
        <v>8</v>
      </c>
      <c r="C40">
        <v>3</v>
      </c>
      <c r="D40">
        <v>15.4351</v>
      </c>
      <c r="E40">
        <v>3.8443999999999998</v>
      </c>
      <c r="F40">
        <v>15.864800000000001</v>
      </c>
      <c r="G40">
        <v>14.4224</v>
      </c>
    </row>
    <row r="41" spans="1:16" x14ac:dyDescent="0.25">
      <c r="A41" t="s">
        <v>5</v>
      </c>
      <c r="B41" s="2" t="s">
        <v>8</v>
      </c>
      <c r="C41">
        <v>3</v>
      </c>
      <c r="D41">
        <v>15.3392</v>
      </c>
      <c r="E41">
        <v>3.9177</v>
      </c>
      <c r="F41">
        <v>15.803000000000001</v>
      </c>
      <c r="G41">
        <v>12.589600000000001</v>
      </c>
    </row>
    <row r="42" spans="1:16" x14ac:dyDescent="0.25">
      <c r="A42" t="s">
        <v>5</v>
      </c>
      <c r="B42" s="2" t="s">
        <v>8</v>
      </c>
      <c r="C42">
        <v>3</v>
      </c>
      <c r="D42">
        <v>14.508800000000001</v>
      </c>
      <c r="E42">
        <v>3.8632</v>
      </c>
      <c r="F42">
        <v>15.126899999999999</v>
      </c>
      <c r="G42">
        <v>13.667</v>
      </c>
    </row>
    <row r="43" spans="1:16" x14ac:dyDescent="0.25">
      <c r="A43" t="s">
        <v>5</v>
      </c>
      <c r="B43" s="2" t="s">
        <v>8</v>
      </c>
      <c r="C43">
        <v>3</v>
      </c>
      <c r="D43">
        <v>15.0778</v>
      </c>
      <c r="E43">
        <v>3.8616000000000001</v>
      </c>
      <c r="F43">
        <v>15.201499999999999</v>
      </c>
      <c r="G43">
        <v>14.486800000000001</v>
      </c>
    </row>
    <row r="44" spans="1:16" x14ac:dyDescent="0.25">
      <c r="A44" t="s">
        <v>5</v>
      </c>
      <c r="B44" s="2" t="s">
        <v>8</v>
      </c>
      <c r="C44">
        <v>3</v>
      </c>
      <c r="D44">
        <v>15.5434</v>
      </c>
      <c r="E44">
        <v>3.5539999999999998</v>
      </c>
      <c r="F44">
        <v>14.9899</v>
      </c>
      <c r="G44">
        <v>11.846</v>
      </c>
    </row>
    <row r="45" spans="1:16" x14ac:dyDescent="0.25">
      <c r="A45" t="s">
        <v>5</v>
      </c>
      <c r="B45" s="2" t="s">
        <v>8</v>
      </c>
      <c r="C45">
        <v>3</v>
      </c>
      <c r="D45">
        <v>15.6989</v>
      </c>
      <c r="E45">
        <v>2.5076999999999998</v>
      </c>
      <c r="F45">
        <v>15.246</v>
      </c>
      <c r="G45">
        <v>13.825799999999999</v>
      </c>
    </row>
    <row r="46" spans="1:16" x14ac:dyDescent="0.25">
      <c r="A46" t="s">
        <v>5</v>
      </c>
      <c r="B46" s="2" t="s">
        <v>8</v>
      </c>
      <c r="C46">
        <v>3</v>
      </c>
      <c r="D46">
        <v>16.404900000000001</v>
      </c>
      <c r="E46">
        <v>2.5571999999999999</v>
      </c>
      <c r="F46">
        <v>14.7102</v>
      </c>
      <c r="G46">
        <v>14.5511</v>
      </c>
    </row>
    <row r="47" spans="1:16" x14ac:dyDescent="0.25">
      <c r="A47" t="s">
        <v>5</v>
      </c>
      <c r="B47" s="2" t="s">
        <v>8</v>
      </c>
      <c r="C47">
        <v>3</v>
      </c>
      <c r="D47">
        <v>16.2072</v>
      </c>
      <c r="E47">
        <v>3.835</v>
      </c>
      <c r="F47">
        <v>14.1149</v>
      </c>
      <c r="G47">
        <v>11.443199999999999</v>
      </c>
    </row>
    <row r="48" spans="1:16" x14ac:dyDescent="0.25">
      <c r="A48" t="s">
        <v>6</v>
      </c>
      <c r="B48" s="2" t="s">
        <v>8</v>
      </c>
      <c r="C48">
        <v>1</v>
      </c>
      <c r="D48">
        <v>13.079800000000001</v>
      </c>
      <c r="E48">
        <v>1.6954</v>
      </c>
      <c r="F48">
        <v>6.4039000000000001</v>
      </c>
      <c r="G48">
        <v>7.0648</v>
      </c>
      <c r="H48">
        <f>AVERAGE(D48:D56)</f>
        <v>14.105933333333333</v>
      </c>
      <c r="I48">
        <f>STDEV(D48:D56)</f>
        <v>1.3391115954243691</v>
      </c>
      <c r="J48">
        <f>AVERAGE(E48:E56)</f>
        <v>1.7928888888888888</v>
      </c>
      <c r="K48">
        <f>STDEV(E48:E56)</f>
        <v>0.13718130744059523</v>
      </c>
      <c r="L48">
        <f>AVERAGE(F48:F56)</f>
        <v>7.2214888888888895</v>
      </c>
      <c r="M48">
        <f>STDEV(F48:F56)</f>
        <v>0.57558034070936703</v>
      </c>
      <c r="N48">
        <f>AVERAGE(G48:G56)</f>
        <v>7.3664555555555546</v>
      </c>
      <c r="O48">
        <f>STDEV(G48:G56)</f>
        <v>0.4411220327503238</v>
      </c>
      <c r="P48" t="s">
        <v>6</v>
      </c>
    </row>
    <row r="49" spans="1:7" x14ac:dyDescent="0.25">
      <c r="A49" t="s">
        <v>6</v>
      </c>
      <c r="B49" s="2" t="s">
        <v>8</v>
      </c>
      <c r="C49">
        <v>1</v>
      </c>
      <c r="D49">
        <v>13.7052</v>
      </c>
      <c r="E49">
        <v>1.6612</v>
      </c>
      <c r="F49">
        <v>6.4847000000000001</v>
      </c>
      <c r="G49">
        <v>7.4447000000000001</v>
      </c>
    </row>
    <row r="50" spans="1:7" x14ac:dyDescent="0.25">
      <c r="A50" t="s">
        <v>6</v>
      </c>
      <c r="B50" s="2" t="s">
        <v>8</v>
      </c>
      <c r="C50">
        <v>1</v>
      </c>
      <c r="D50">
        <v>13.267899999999999</v>
      </c>
      <c r="E50">
        <v>1.5419</v>
      </c>
      <c r="F50">
        <v>7.2652000000000001</v>
      </c>
      <c r="G50">
        <v>7.5688000000000004</v>
      </c>
    </row>
    <row r="51" spans="1:7" x14ac:dyDescent="0.25">
      <c r="A51" t="s">
        <v>6</v>
      </c>
      <c r="B51" s="2" t="s">
        <v>8</v>
      </c>
      <c r="C51">
        <v>1</v>
      </c>
      <c r="D51">
        <v>13.8665</v>
      </c>
      <c r="E51">
        <v>1.9157999999999999</v>
      </c>
      <c r="F51">
        <v>6.6303999999999998</v>
      </c>
      <c r="G51">
        <v>6.9058999999999999</v>
      </c>
    </row>
    <row r="52" spans="1:7" x14ac:dyDescent="0.25">
      <c r="A52" t="s">
        <v>6</v>
      </c>
      <c r="B52" s="2" t="s">
        <v>8</v>
      </c>
      <c r="C52">
        <v>1</v>
      </c>
      <c r="D52">
        <v>17.177399999999999</v>
      </c>
      <c r="E52">
        <v>1.9493</v>
      </c>
      <c r="F52">
        <v>7.5460000000000003</v>
      </c>
      <c r="G52">
        <v>7.5083000000000002</v>
      </c>
    </row>
    <row r="53" spans="1:7" x14ac:dyDescent="0.25">
      <c r="A53" t="s">
        <v>6</v>
      </c>
      <c r="B53" s="2" t="s">
        <v>8</v>
      </c>
      <c r="C53">
        <v>1</v>
      </c>
      <c r="D53">
        <v>12.5123</v>
      </c>
      <c r="E53">
        <v>1.9316</v>
      </c>
      <c r="F53">
        <v>7.5444000000000004</v>
      </c>
      <c r="G53">
        <v>7.8228999999999997</v>
      </c>
    </row>
    <row r="54" spans="1:7" x14ac:dyDescent="0.25">
      <c r="A54" t="s">
        <v>6</v>
      </c>
      <c r="B54" s="2" t="s">
        <v>8</v>
      </c>
      <c r="C54">
        <v>1</v>
      </c>
      <c r="D54">
        <v>14.495799999999999</v>
      </c>
      <c r="E54">
        <v>1.831</v>
      </c>
      <c r="F54">
        <v>7.5364000000000004</v>
      </c>
      <c r="G54">
        <v>6.6516999999999999</v>
      </c>
    </row>
    <row r="55" spans="1:7" x14ac:dyDescent="0.25">
      <c r="A55" t="s">
        <v>6</v>
      </c>
      <c r="B55" s="2" t="s">
        <v>8</v>
      </c>
      <c r="C55">
        <v>1</v>
      </c>
      <c r="D55">
        <v>14.5732</v>
      </c>
      <c r="E55">
        <v>1.8137000000000001</v>
      </c>
      <c r="F55">
        <v>8.0459999999999994</v>
      </c>
      <c r="G55">
        <v>7.2858000000000001</v>
      </c>
    </row>
    <row r="56" spans="1:7" x14ac:dyDescent="0.25">
      <c r="A56" t="s">
        <v>6</v>
      </c>
      <c r="B56" s="2" t="s">
        <v>8</v>
      </c>
      <c r="C56">
        <v>1</v>
      </c>
      <c r="D56">
        <v>14.2753</v>
      </c>
      <c r="E56">
        <v>1.7961</v>
      </c>
      <c r="F56">
        <v>7.5364000000000004</v>
      </c>
      <c r="G56">
        <v>8.0451999999999995</v>
      </c>
    </row>
  </sheetData>
  <mergeCells count="5">
    <mergeCell ref="D1:G1"/>
    <mergeCell ref="H1:I1"/>
    <mergeCell ref="J1:K1"/>
    <mergeCell ref="L1:M1"/>
    <mergeCell ref="N1:O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0B91-1721-44CF-A402-40809ACA4824}">
  <dimension ref="A1:K17"/>
  <sheetViews>
    <sheetView topLeftCell="A24" workbookViewId="0">
      <selection activeCell="O23" sqref="O23"/>
    </sheetView>
  </sheetViews>
  <sheetFormatPr defaultColWidth="11.42578125" defaultRowHeight="15" x14ac:dyDescent="0.25"/>
  <sheetData>
    <row r="1" spans="1:11" x14ac:dyDescent="0.25">
      <c r="C1" s="21" t="s">
        <v>26</v>
      </c>
      <c r="D1" s="21"/>
      <c r="E1" s="21" t="s">
        <v>27</v>
      </c>
      <c r="F1" s="21"/>
      <c r="G1" s="21" t="s">
        <v>0</v>
      </c>
      <c r="H1" s="21"/>
      <c r="I1" s="21" t="s">
        <v>1</v>
      </c>
      <c r="J1" s="21"/>
    </row>
    <row r="2" spans="1:11" x14ac:dyDescent="0.25">
      <c r="B2" t="s">
        <v>10</v>
      </c>
      <c r="C2" t="s">
        <v>13</v>
      </c>
      <c r="D2" t="s">
        <v>14</v>
      </c>
      <c r="E2" t="s">
        <v>13</v>
      </c>
      <c r="F2" t="s">
        <v>14</v>
      </c>
      <c r="G2" t="s">
        <v>13</v>
      </c>
      <c r="H2" t="s">
        <v>14</v>
      </c>
      <c r="I2" t="s">
        <v>13</v>
      </c>
      <c r="J2" t="s">
        <v>14</v>
      </c>
    </row>
    <row r="3" spans="1:11" x14ac:dyDescent="0.25">
      <c r="A3" s="2" t="s">
        <v>7</v>
      </c>
      <c r="B3" t="s">
        <v>57</v>
      </c>
      <c r="C3">
        <v>80.391473192222222</v>
      </c>
      <c r="D3">
        <v>9.9172451372177353</v>
      </c>
      <c r="E3">
        <v>10.712044444444444</v>
      </c>
      <c r="F3">
        <v>1.034894262849001</v>
      </c>
      <c r="G3">
        <v>125.72643333333333</v>
      </c>
      <c r="H3">
        <v>3.4033823191055124</v>
      </c>
      <c r="I3">
        <v>133.04751111111111</v>
      </c>
      <c r="J3">
        <v>9.0275037336525745</v>
      </c>
      <c r="K3" t="s">
        <v>4</v>
      </c>
    </row>
    <row r="4" spans="1:11" x14ac:dyDescent="0.25">
      <c r="A4" s="2" t="s">
        <v>7</v>
      </c>
      <c r="B4" t="s">
        <v>5</v>
      </c>
      <c r="C4">
        <v>61.08397777777779</v>
      </c>
      <c r="D4">
        <v>7.1563250018387521</v>
      </c>
      <c r="E4">
        <v>5.6189111111111112</v>
      </c>
      <c r="F4">
        <v>0.51330333732707323</v>
      </c>
      <c r="G4">
        <v>114.81714444444447</v>
      </c>
      <c r="H4">
        <v>6.0149639691587318</v>
      </c>
      <c r="I4">
        <v>134.53334578888885</v>
      </c>
      <c r="J4">
        <v>14.133482468263717</v>
      </c>
      <c r="K4" t="s">
        <v>5</v>
      </c>
    </row>
    <row r="5" spans="1:11" x14ac:dyDescent="0.25">
      <c r="A5" s="2" t="s">
        <v>7</v>
      </c>
      <c r="B5" t="s">
        <v>6</v>
      </c>
      <c r="C5">
        <v>16.994188888888889</v>
      </c>
      <c r="D5">
        <v>0.39635432520802805</v>
      </c>
      <c r="E5">
        <v>8.1942555555555554</v>
      </c>
      <c r="F5">
        <v>1.6335911844086883</v>
      </c>
      <c r="G5">
        <v>96.915188888888878</v>
      </c>
      <c r="H5">
        <v>12.095399471952714</v>
      </c>
      <c r="I5">
        <v>114.87750487777778</v>
      </c>
      <c r="J5">
        <v>16.307205789030188</v>
      </c>
      <c r="K5" t="s">
        <v>6</v>
      </c>
    </row>
    <row r="6" spans="1:11" x14ac:dyDescent="0.25">
      <c r="A6" s="2" t="s">
        <v>8</v>
      </c>
      <c r="B6" t="s">
        <v>57</v>
      </c>
      <c r="C6">
        <v>17.057233333333336</v>
      </c>
      <c r="D6">
        <v>0.78559023351872215</v>
      </c>
      <c r="E6">
        <v>7.4593333333333316</v>
      </c>
      <c r="F6">
        <v>0.7676422832283275</v>
      </c>
      <c r="G6">
        <v>11.051033333333335</v>
      </c>
      <c r="H6">
        <v>0.84918594695154981</v>
      </c>
      <c r="I6">
        <v>13.335733333333332</v>
      </c>
      <c r="J6">
        <v>0.88485101147029288</v>
      </c>
      <c r="K6" t="s">
        <v>4</v>
      </c>
    </row>
    <row r="7" spans="1:11" x14ac:dyDescent="0.25">
      <c r="A7" s="2" t="s">
        <v>8</v>
      </c>
      <c r="B7" t="s">
        <v>5</v>
      </c>
      <c r="C7">
        <v>15.362044444444443</v>
      </c>
      <c r="D7">
        <v>0.75020759978673757</v>
      </c>
      <c r="E7">
        <v>3.5187222222222214</v>
      </c>
      <c r="F7">
        <v>0.56933274272998458</v>
      </c>
      <c r="G7">
        <v>15.164644444444443</v>
      </c>
      <c r="H7">
        <v>0.53778631702357194</v>
      </c>
      <c r="I7">
        <v>13.346422222222223</v>
      </c>
      <c r="J7">
        <v>1.1560696267718673</v>
      </c>
      <c r="K7" t="s">
        <v>5</v>
      </c>
    </row>
    <row r="8" spans="1:11" x14ac:dyDescent="0.25">
      <c r="A8" s="2" t="s">
        <v>8</v>
      </c>
      <c r="B8" t="s">
        <v>6</v>
      </c>
      <c r="C8">
        <v>14.105933333333333</v>
      </c>
      <c r="D8">
        <v>1.3391115954243691</v>
      </c>
      <c r="E8">
        <v>1.7928888888888888</v>
      </c>
      <c r="F8">
        <v>0.13718130744059523</v>
      </c>
      <c r="G8">
        <v>7.2214888888888895</v>
      </c>
      <c r="H8">
        <v>0.57558034070936703</v>
      </c>
      <c r="I8">
        <v>7.3664555555555546</v>
      </c>
      <c r="J8">
        <v>0.4411220327503238</v>
      </c>
      <c r="K8" t="s">
        <v>6</v>
      </c>
    </row>
    <row r="9" spans="1:11" ht="15.75" thickBot="1" x14ac:dyDescent="0.3"/>
    <row r="10" spans="1:11" ht="15.75" thickBot="1" x14ac:dyDescent="0.3">
      <c r="A10" s="8" t="s">
        <v>22</v>
      </c>
      <c r="B10" s="9"/>
      <c r="C10" t="s">
        <v>18</v>
      </c>
      <c r="D10" t="s">
        <v>19</v>
      </c>
      <c r="E10" t="s">
        <v>0</v>
      </c>
      <c r="F10" t="s">
        <v>1</v>
      </c>
    </row>
    <row r="11" spans="1:11" x14ac:dyDescent="0.25">
      <c r="A11" s="5" t="s">
        <v>11</v>
      </c>
      <c r="B11" s="6" t="s">
        <v>10</v>
      </c>
      <c r="C11" s="6"/>
      <c r="D11" s="6"/>
      <c r="E11" s="7"/>
      <c r="F11" s="7"/>
      <c r="G11" s="1"/>
      <c r="H11" s="1"/>
      <c r="I11" s="1"/>
      <c r="J11" s="1"/>
    </row>
    <row r="12" spans="1:11" x14ac:dyDescent="0.25">
      <c r="A12" s="2" t="s">
        <v>7</v>
      </c>
      <c r="B12" t="s">
        <v>4</v>
      </c>
      <c r="C12" t="s">
        <v>23</v>
      </c>
      <c r="D12" t="s">
        <v>23</v>
      </c>
      <c r="E12" t="s">
        <v>23</v>
      </c>
      <c r="F12" t="s">
        <v>23</v>
      </c>
    </row>
    <row r="13" spans="1:11" x14ac:dyDescent="0.25">
      <c r="A13" s="2" t="s">
        <v>7</v>
      </c>
      <c r="B13" t="s">
        <v>5</v>
      </c>
      <c r="C13" t="s">
        <v>24</v>
      </c>
      <c r="D13" t="s">
        <v>25</v>
      </c>
      <c r="E13" t="s">
        <v>24</v>
      </c>
      <c r="F13" t="s">
        <v>23</v>
      </c>
    </row>
    <row r="14" spans="1:11" x14ac:dyDescent="0.25">
      <c r="A14" s="5" t="s">
        <v>7</v>
      </c>
      <c r="B14" s="6" t="s">
        <v>6</v>
      </c>
      <c r="C14" s="6" t="s">
        <v>25</v>
      </c>
      <c r="D14" s="6" t="s">
        <v>24</v>
      </c>
      <c r="E14" s="6" t="s">
        <v>25</v>
      </c>
      <c r="F14" s="6" t="s">
        <v>24</v>
      </c>
    </row>
    <row r="15" spans="1:11" x14ac:dyDescent="0.25">
      <c r="A15" s="2" t="s">
        <v>8</v>
      </c>
      <c r="B15" t="s">
        <v>4</v>
      </c>
      <c r="C15" t="s">
        <v>23</v>
      </c>
      <c r="D15" t="s">
        <v>23</v>
      </c>
      <c r="E15" t="s">
        <v>24</v>
      </c>
      <c r="F15" t="s">
        <v>23</v>
      </c>
    </row>
    <row r="16" spans="1:11" x14ac:dyDescent="0.25">
      <c r="A16" s="2" t="s">
        <v>8</v>
      </c>
      <c r="B16" t="s">
        <v>5</v>
      </c>
      <c r="C16" t="s">
        <v>24</v>
      </c>
      <c r="D16" t="s">
        <v>24</v>
      </c>
      <c r="E16" t="s">
        <v>23</v>
      </c>
      <c r="F16" t="s">
        <v>23</v>
      </c>
    </row>
    <row r="17" spans="1:6" x14ac:dyDescent="0.25">
      <c r="A17" s="5" t="s">
        <v>8</v>
      </c>
      <c r="B17" s="6" t="s">
        <v>6</v>
      </c>
      <c r="C17" s="6" t="s">
        <v>25</v>
      </c>
      <c r="D17" s="6" t="s">
        <v>25</v>
      </c>
      <c r="E17" s="6" t="s">
        <v>25</v>
      </c>
      <c r="F17" s="6" t="s">
        <v>24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E618-BDB7-40FA-A7EB-06687F948FC2}">
  <dimension ref="A1:H27"/>
  <sheetViews>
    <sheetView workbookViewId="0">
      <selection activeCell="E16" sqref="E16"/>
    </sheetView>
  </sheetViews>
  <sheetFormatPr defaultColWidth="11.42578125" defaultRowHeight="15" x14ac:dyDescent="0.25"/>
  <cols>
    <col min="1" max="1" width="31.7109375" customWidth="1"/>
  </cols>
  <sheetData>
    <row r="1" spans="1:8" x14ac:dyDescent="0.25">
      <c r="C1" s="22" t="s">
        <v>7</v>
      </c>
      <c r="D1" s="22"/>
      <c r="E1" s="22"/>
      <c r="F1" s="22" t="s">
        <v>8</v>
      </c>
      <c r="G1" s="22"/>
      <c r="H1" s="22"/>
    </row>
    <row r="2" spans="1:8" x14ac:dyDescent="0.25"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 x14ac:dyDescent="0.25">
      <c r="A3" s="21" t="s">
        <v>15</v>
      </c>
      <c r="B3" t="s">
        <v>13</v>
      </c>
      <c r="C3" s="3">
        <v>80.391473192222222</v>
      </c>
      <c r="D3" s="3">
        <v>61.08397777777779</v>
      </c>
      <c r="E3" s="3">
        <v>16.994188888888889</v>
      </c>
      <c r="F3" s="3">
        <v>17.057233333333336</v>
      </c>
      <c r="G3" s="3">
        <v>15.362044444444443</v>
      </c>
      <c r="H3" s="3">
        <v>14.105933333333333</v>
      </c>
    </row>
    <row r="4" spans="1:8" x14ac:dyDescent="0.25">
      <c r="A4" s="21"/>
      <c r="B4" t="s">
        <v>21</v>
      </c>
      <c r="C4" s="4">
        <v>9.9172451372177353</v>
      </c>
      <c r="D4" s="4">
        <v>7.1563250018387521</v>
      </c>
      <c r="E4" s="4">
        <v>0.39635432520802805</v>
      </c>
      <c r="F4" s="4">
        <v>0.78559023351872215</v>
      </c>
      <c r="G4" s="4">
        <v>0.75020759978673757</v>
      </c>
      <c r="H4" s="4">
        <v>1.3391115954243691</v>
      </c>
    </row>
    <row r="5" spans="1:8" x14ac:dyDescent="0.25">
      <c r="A5" s="21" t="s">
        <v>16</v>
      </c>
      <c r="B5" t="s">
        <v>13</v>
      </c>
      <c r="C5" s="3">
        <v>10.712044444444444</v>
      </c>
      <c r="D5" s="3">
        <v>5.6189111111111112</v>
      </c>
      <c r="E5" s="3">
        <v>8.1942555555555554</v>
      </c>
      <c r="F5" s="3">
        <v>7.4593333333333316</v>
      </c>
      <c r="G5" s="3">
        <v>3.5187222222222214</v>
      </c>
      <c r="H5" s="3">
        <v>1.7928888888888888</v>
      </c>
    </row>
    <row r="6" spans="1:8" x14ac:dyDescent="0.25">
      <c r="A6" s="21"/>
      <c r="B6" t="s">
        <v>21</v>
      </c>
      <c r="C6" s="4">
        <v>1.034894262849001</v>
      </c>
      <c r="D6" s="4">
        <v>0.51330333732707323</v>
      </c>
      <c r="E6" s="4">
        <v>1.6335911844086883</v>
      </c>
      <c r="F6" s="4">
        <v>0.7676422832283275</v>
      </c>
      <c r="G6" s="4">
        <v>0.56933274272998458</v>
      </c>
      <c r="H6" s="4">
        <v>0.13718130744059523</v>
      </c>
    </row>
    <row r="7" spans="1:8" x14ac:dyDescent="0.25">
      <c r="A7" s="21" t="s">
        <v>17</v>
      </c>
      <c r="B7" t="s">
        <v>13</v>
      </c>
      <c r="C7" s="3">
        <v>125.72643333333333</v>
      </c>
      <c r="D7" s="3">
        <v>114.81714444444447</v>
      </c>
      <c r="E7" s="3">
        <v>96.915188888888878</v>
      </c>
      <c r="F7" s="3">
        <v>11.051033333333335</v>
      </c>
      <c r="G7" s="3">
        <v>15.164644444444443</v>
      </c>
      <c r="H7" s="3">
        <v>7.2214888888888895</v>
      </c>
    </row>
    <row r="8" spans="1:8" x14ac:dyDescent="0.25">
      <c r="A8" s="21"/>
      <c r="B8" t="s">
        <v>21</v>
      </c>
      <c r="C8" s="4">
        <v>3.4033823191055124</v>
      </c>
      <c r="D8" s="4">
        <v>6.0149639691587318</v>
      </c>
      <c r="E8" s="4">
        <v>12.095399471952714</v>
      </c>
      <c r="F8" s="4">
        <v>0.84918594695154981</v>
      </c>
      <c r="G8" s="4">
        <v>0.53778631702357194</v>
      </c>
      <c r="H8" s="4">
        <v>0.57558034070936703</v>
      </c>
    </row>
    <row r="9" spans="1:8" x14ac:dyDescent="0.25">
      <c r="A9" s="21" t="s">
        <v>20</v>
      </c>
      <c r="B9" t="s">
        <v>13</v>
      </c>
      <c r="C9" s="3">
        <v>133.04751111111111</v>
      </c>
      <c r="D9" s="3">
        <v>134.53334578888885</v>
      </c>
      <c r="E9" s="3">
        <v>114.87750487777778</v>
      </c>
      <c r="F9" s="3">
        <v>13.335733333333332</v>
      </c>
      <c r="G9" s="3">
        <v>13.346422222222223</v>
      </c>
      <c r="H9" s="3">
        <v>7.3664555555555546</v>
      </c>
    </row>
    <row r="10" spans="1:8" x14ac:dyDescent="0.25">
      <c r="A10" s="21"/>
      <c r="B10" t="s">
        <v>21</v>
      </c>
      <c r="C10" s="4">
        <v>9.0275037336525745</v>
      </c>
      <c r="D10" s="4">
        <v>14.133482468263717</v>
      </c>
      <c r="E10" s="4">
        <v>16.307205789030188</v>
      </c>
      <c r="F10" s="4">
        <v>0.88485101147029288</v>
      </c>
      <c r="G10" s="4">
        <v>1.1560696267718673</v>
      </c>
      <c r="H10" s="4">
        <v>0.4411220327503238</v>
      </c>
    </row>
    <row r="14" spans="1:8" x14ac:dyDescent="0.25">
      <c r="B14" s="22" t="s">
        <v>7</v>
      </c>
      <c r="C14" s="22"/>
      <c r="D14" s="22"/>
      <c r="E14" s="22" t="s">
        <v>8</v>
      </c>
      <c r="F14" s="22"/>
      <c r="G14" s="22"/>
    </row>
    <row r="15" spans="1:8" x14ac:dyDescent="0.25">
      <c r="B15" t="s">
        <v>4</v>
      </c>
      <c r="C15" t="s">
        <v>5</v>
      </c>
      <c r="D15" t="s">
        <v>6</v>
      </c>
      <c r="E15" t="s">
        <v>4</v>
      </c>
      <c r="F15" t="s">
        <v>5</v>
      </c>
      <c r="G15" t="s">
        <v>6</v>
      </c>
    </row>
    <row r="16" spans="1:8" ht="17.25" x14ac:dyDescent="0.25">
      <c r="A16" t="s">
        <v>15</v>
      </c>
      <c r="B16" s="3" t="s">
        <v>28</v>
      </c>
      <c r="C16" s="3" t="s">
        <v>29</v>
      </c>
      <c r="D16" s="3" t="s">
        <v>30</v>
      </c>
      <c r="E16" s="3" t="s">
        <v>31</v>
      </c>
      <c r="F16" s="3" t="s">
        <v>32</v>
      </c>
      <c r="G16" s="3" t="s">
        <v>33</v>
      </c>
    </row>
    <row r="17" spans="1:8" ht="17.25" x14ac:dyDescent="0.25">
      <c r="A17" t="s">
        <v>16</v>
      </c>
      <c r="B17" s="3" t="s">
        <v>34</v>
      </c>
      <c r="C17" s="3" t="s">
        <v>35</v>
      </c>
      <c r="D17" s="3" t="s">
        <v>36</v>
      </c>
      <c r="E17" s="3" t="s">
        <v>37</v>
      </c>
      <c r="F17" s="3" t="s">
        <v>38</v>
      </c>
      <c r="G17" s="3" t="s">
        <v>39</v>
      </c>
    </row>
    <row r="18" spans="1:8" ht="17.25" x14ac:dyDescent="0.25">
      <c r="A18" t="s">
        <v>52</v>
      </c>
      <c r="B18" s="3" t="s">
        <v>40</v>
      </c>
      <c r="C18" s="3" t="s">
        <v>41</v>
      </c>
      <c r="D18" s="3" t="s">
        <v>42</v>
      </c>
      <c r="E18" s="3" t="s">
        <v>43</v>
      </c>
      <c r="F18" s="3" t="s">
        <v>44</v>
      </c>
      <c r="G18" s="3" t="s">
        <v>45</v>
      </c>
    </row>
    <row r="19" spans="1:8" ht="17.25" x14ac:dyDescent="0.25">
      <c r="A19" t="s">
        <v>53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</row>
    <row r="22" spans="1:8" x14ac:dyDescent="0.25">
      <c r="A22" s="2" t="s">
        <v>22</v>
      </c>
      <c r="B22" s="2" t="s">
        <v>11</v>
      </c>
      <c r="C22" s="2" t="s">
        <v>7</v>
      </c>
      <c r="D22" s="2" t="s">
        <v>7</v>
      </c>
      <c r="E22" s="2" t="s">
        <v>7</v>
      </c>
      <c r="F22" s="2" t="s">
        <v>8</v>
      </c>
      <c r="G22" s="2" t="s">
        <v>8</v>
      </c>
      <c r="H22" s="2" t="s">
        <v>8</v>
      </c>
    </row>
    <row r="23" spans="1:8" x14ac:dyDescent="0.25">
      <c r="B23" t="s">
        <v>10</v>
      </c>
      <c r="C23" t="s">
        <v>4</v>
      </c>
      <c r="D23" t="s">
        <v>5</v>
      </c>
      <c r="E23" t="s">
        <v>6</v>
      </c>
      <c r="F23" t="s">
        <v>4</v>
      </c>
      <c r="G23" t="s">
        <v>5</v>
      </c>
      <c r="H23" t="s">
        <v>6</v>
      </c>
    </row>
    <row r="24" spans="1:8" x14ac:dyDescent="0.25">
      <c r="A24" t="s">
        <v>18</v>
      </c>
      <c r="C24" t="s">
        <v>23</v>
      </c>
      <c r="D24" t="s">
        <v>24</v>
      </c>
      <c r="E24" t="s">
        <v>25</v>
      </c>
      <c r="F24" t="s">
        <v>23</v>
      </c>
      <c r="G24" t="s">
        <v>24</v>
      </c>
      <c r="H24" t="s">
        <v>25</v>
      </c>
    </row>
    <row r="25" spans="1:8" x14ac:dyDescent="0.25">
      <c r="A25" t="s">
        <v>19</v>
      </c>
      <c r="C25" t="s">
        <v>23</v>
      </c>
      <c r="D25" t="s">
        <v>25</v>
      </c>
      <c r="E25" t="s">
        <v>24</v>
      </c>
      <c r="F25" t="s">
        <v>23</v>
      </c>
      <c r="G25" t="s">
        <v>24</v>
      </c>
      <c r="H25" t="s">
        <v>25</v>
      </c>
    </row>
    <row r="26" spans="1:8" x14ac:dyDescent="0.25">
      <c r="A26" t="s">
        <v>0</v>
      </c>
      <c r="B26" s="1"/>
      <c r="C26" t="s">
        <v>23</v>
      </c>
      <c r="D26" t="s">
        <v>24</v>
      </c>
      <c r="E26" t="s">
        <v>25</v>
      </c>
      <c r="F26" t="s">
        <v>24</v>
      </c>
      <c r="G26" t="s">
        <v>23</v>
      </c>
      <c r="H26" t="s">
        <v>25</v>
      </c>
    </row>
    <row r="27" spans="1:8" x14ac:dyDescent="0.25">
      <c r="A27" t="s">
        <v>1</v>
      </c>
      <c r="B27" s="1"/>
      <c r="C27" t="s">
        <v>23</v>
      </c>
      <c r="D27" t="s">
        <v>23</v>
      </c>
      <c r="E27" t="s">
        <v>24</v>
      </c>
      <c r="F27" t="s">
        <v>23</v>
      </c>
      <c r="G27" t="s">
        <v>23</v>
      </c>
      <c r="H27" t="s">
        <v>24</v>
      </c>
    </row>
  </sheetData>
  <mergeCells count="8">
    <mergeCell ref="C1:E1"/>
    <mergeCell ref="F1:H1"/>
    <mergeCell ref="E14:G14"/>
    <mergeCell ref="B14:D14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9104-1A6B-44C8-8A7D-FA0918F0FE2D}">
  <dimension ref="A1:D8"/>
  <sheetViews>
    <sheetView topLeftCell="H1" workbookViewId="0">
      <selection activeCell="O19" sqref="O19"/>
    </sheetView>
  </sheetViews>
  <sheetFormatPr defaultColWidth="11.42578125" defaultRowHeight="15" x14ac:dyDescent="0.25"/>
  <sheetData>
    <row r="1" spans="1:4" x14ac:dyDescent="0.25">
      <c r="C1" t="s">
        <v>56</v>
      </c>
    </row>
    <row r="2" spans="1:4" x14ac:dyDescent="0.25">
      <c r="B2" t="s">
        <v>10</v>
      </c>
      <c r="C2" t="s">
        <v>13</v>
      </c>
      <c r="D2" t="s">
        <v>14</v>
      </c>
    </row>
    <row r="3" spans="1:4" x14ac:dyDescent="0.25">
      <c r="A3" s="2" t="s">
        <v>7</v>
      </c>
      <c r="B3" t="s">
        <v>57</v>
      </c>
      <c r="C3" s="10">
        <v>1.06</v>
      </c>
      <c r="D3" s="3">
        <v>2.1000000000000001E-2</v>
      </c>
    </row>
    <row r="4" spans="1:4" x14ac:dyDescent="0.25">
      <c r="A4" s="2" t="s">
        <v>7</v>
      </c>
      <c r="B4" t="s">
        <v>5</v>
      </c>
      <c r="C4" s="10">
        <v>1.63</v>
      </c>
      <c r="D4" s="3">
        <v>8.3000000000000004E-2</v>
      </c>
    </row>
    <row r="5" spans="1:4" x14ac:dyDescent="0.25">
      <c r="A5" s="2" t="s">
        <v>7</v>
      </c>
      <c r="B5" t="s">
        <v>6</v>
      </c>
      <c r="C5" s="10">
        <f>0.1013*1</f>
        <v>0.1013</v>
      </c>
      <c r="D5" s="3">
        <v>9.7999999999999997E-3</v>
      </c>
    </row>
    <row r="6" spans="1:4" x14ac:dyDescent="0.25">
      <c r="A6" s="2" t="s">
        <v>8</v>
      </c>
      <c r="B6" t="s">
        <v>57</v>
      </c>
      <c r="C6" s="10">
        <v>2.2000000000000002</v>
      </c>
      <c r="D6" s="3">
        <v>2.8000000000000001E-2</v>
      </c>
    </row>
    <row r="7" spans="1:4" x14ac:dyDescent="0.25">
      <c r="A7" s="2" t="s">
        <v>8</v>
      </c>
      <c r="B7" t="s">
        <v>5</v>
      </c>
      <c r="C7" s="10">
        <v>0.89</v>
      </c>
      <c r="D7" s="3">
        <v>2.8000000000000001E-2</v>
      </c>
    </row>
    <row r="8" spans="1:4" x14ac:dyDescent="0.25">
      <c r="A8" s="2" t="s">
        <v>8</v>
      </c>
      <c r="B8" t="s">
        <v>6</v>
      </c>
      <c r="C8" s="10">
        <f>0.0067*1</f>
        <v>6.7000000000000002E-3</v>
      </c>
      <c r="D8" s="3">
        <v>1.4999999999999999E-2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4953-86E9-48C9-AE40-0450A55CEE17}">
  <dimension ref="A1:W12"/>
  <sheetViews>
    <sheetView workbookViewId="0">
      <selection activeCell="I4" sqref="I4"/>
    </sheetView>
  </sheetViews>
  <sheetFormatPr defaultColWidth="11.42578125" defaultRowHeight="15" x14ac:dyDescent="0.25"/>
  <cols>
    <col min="12" max="12" width="21.85546875" customWidth="1"/>
  </cols>
  <sheetData>
    <row r="1" spans="1:23" x14ac:dyDescent="0.25">
      <c r="C1" t="s">
        <v>60</v>
      </c>
      <c r="F1" t="s">
        <v>54</v>
      </c>
      <c r="I1" t="s">
        <v>55</v>
      </c>
    </row>
    <row r="2" spans="1:23" ht="30.75" customHeight="1" x14ac:dyDescent="0.25">
      <c r="B2" t="s">
        <v>10</v>
      </c>
      <c r="C2" t="s">
        <v>13</v>
      </c>
      <c r="D2" t="s">
        <v>62</v>
      </c>
      <c r="E2" t="s">
        <v>14</v>
      </c>
      <c r="F2" t="s">
        <v>13</v>
      </c>
      <c r="G2" t="s">
        <v>62</v>
      </c>
      <c r="H2" t="s">
        <v>14</v>
      </c>
      <c r="I2" t="s">
        <v>13</v>
      </c>
      <c r="J2" t="s">
        <v>14</v>
      </c>
      <c r="M2" s="22" t="s">
        <v>7</v>
      </c>
      <c r="N2" s="22"/>
      <c r="O2" s="22"/>
      <c r="P2" s="22" t="s">
        <v>8</v>
      </c>
      <c r="Q2" s="22"/>
      <c r="R2" s="22"/>
      <c r="V2" s="11" t="s">
        <v>61</v>
      </c>
      <c r="W2" s="11" t="s">
        <v>60</v>
      </c>
    </row>
    <row r="3" spans="1:23" ht="17.25" x14ac:dyDescent="0.25">
      <c r="A3" t="s">
        <v>7</v>
      </c>
      <c r="B3" t="s">
        <v>57</v>
      </c>
      <c r="C3">
        <f>2.45*0.58</f>
        <v>1.421</v>
      </c>
      <c r="D3" t="s">
        <v>23</v>
      </c>
      <c r="E3">
        <v>0.67</v>
      </c>
      <c r="F3">
        <v>29.71</v>
      </c>
      <c r="G3" t="s">
        <v>23</v>
      </c>
      <c r="H3">
        <v>8.14</v>
      </c>
      <c r="I3">
        <v>59.67</v>
      </c>
      <c r="M3" t="s">
        <v>57</v>
      </c>
      <c r="N3" t="s">
        <v>5</v>
      </c>
      <c r="O3" t="s">
        <v>6</v>
      </c>
      <c r="P3" t="s">
        <v>57</v>
      </c>
      <c r="Q3" t="s">
        <v>5</v>
      </c>
      <c r="R3" t="s">
        <v>6</v>
      </c>
      <c r="T3" s="23" t="s">
        <v>7</v>
      </c>
      <c r="U3" t="s">
        <v>57</v>
      </c>
      <c r="V3" s="3" t="s">
        <v>63</v>
      </c>
      <c r="W3" s="3" t="s">
        <v>64</v>
      </c>
    </row>
    <row r="4" spans="1:23" ht="17.25" x14ac:dyDescent="0.25">
      <c r="A4" t="s">
        <v>7</v>
      </c>
      <c r="B4" t="s">
        <v>5</v>
      </c>
      <c r="C4">
        <f>2.74*0.68</f>
        <v>1.8632000000000002</v>
      </c>
      <c r="D4" t="s">
        <v>23</v>
      </c>
      <c r="E4">
        <v>0.53</v>
      </c>
      <c r="F4">
        <v>39.979999999999997</v>
      </c>
      <c r="G4" t="s">
        <v>23</v>
      </c>
      <c r="H4">
        <v>10.32</v>
      </c>
      <c r="I4">
        <v>43.26</v>
      </c>
      <c r="L4" t="s">
        <v>61</v>
      </c>
      <c r="M4" s="3" t="s">
        <v>63</v>
      </c>
      <c r="N4" s="3" t="s">
        <v>75</v>
      </c>
      <c r="O4" s="3" t="s">
        <v>66</v>
      </c>
      <c r="P4" s="3" t="s">
        <v>69</v>
      </c>
      <c r="Q4" s="3" t="s">
        <v>70</v>
      </c>
      <c r="R4" s="3" t="s">
        <v>71</v>
      </c>
      <c r="T4" s="23"/>
      <c r="U4" t="s">
        <v>5</v>
      </c>
      <c r="V4" s="3" t="s">
        <v>76</v>
      </c>
      <c r="W4" s="3" t="s">
        <v>65</v>
      </c>
    </row>
    <row r="5" spans="1:23" ht="17.25" x14ac:dyDescent="0.25">
      <c r="A5" t="s">
        <v>7</v>
      </c>
      <c r="B5" t="s">
        <v>6</v>
      </c>
      <c r="C5">
        <v>1.87</v>
      </c>
      <c r="D5" t="s">
        <v>23</v>
      </c>
      <c r="E5">
        <v>0.16</v>
      </c>
      <c r="F5">
        <v>30.05</v>
      </c>
      <c r="G5" t="s">
        <v>23</v>
      </c>
      <c r="H5">
        <v>5.22</v>
      </c>
      <c r="I5">
        <v>62.14</v>
      </c>
      <c r="L5" t="s">
        <v>60</v>
      </c>
      <c r="M5" s="3" t="s">
        <v>64</v>
      </c>
      <c r="N5" s="3" t="s">
        <v>65</v>
      </c>
      <c r="O5" s="3" t="s">
        <v>67</v>
      </c>
      <c r="P5" s="3" t="s">
        <v>74</v>
      </c>
      <c r="Q5" s="3" t="s">
        <v>73</v>
      </c>
      <c r="R5" s="3" t="s">
        <v>72</v>
      </c>
      <c r="T5" s="23"/>
      <c r="U5" t="s">
        <v>6</v>
      </c>
      <c r="V5" s="3" t="s">
        <v>66</v>
      </c>
      <c r="W5" s="3" t="s">
        <v>67</v>
      </c>
    </row>
    <row r="6" spans="1:23" ht="17.25" x14ac:dyDescent="0.25">
      <c r="A6" t="s">
        <v>8</v>
      </c>
      <c r="B6" t="s">
        <v>57</v>
      </c>
      <c r="C6">
        <f>7.37*2.6</f>
        <v>19.162000000000003</v>
      </c>
      <c r="D6" t="s">
        <v>23</v>
      </c>
      <c r="E6">
        <v>1.36</v>
      </c>
      <c r="F6">
        <v>77.760000000000005</v>
      </c>
      <c r="G6" t="s">
        <v>23</v>
      </c>
      <c r="H6">
        <v>40.072000000000003</v>
      </c>
      <c r="I6">
        <v>51.92</v>
      </c>
      <c r="O6" t="s">
        <v>68</v>
      </c>
      <c r="T6" s="23" t="s">
        <v>8</v>
      </c>
      <c r="U6" t="s">
        <v>57</v>
      </c>
      <c r="V6" s="3" t="s">
        <v>69</v>
      </c>
      <c r="W6" s="3" t="s">
        <v>74</v>
      </c>
    </row>
    <row r="7" spans="1:23" ht="17.25" x14ac:dyDescent="0.25">
      <c r="A7" t="s">
        <v>8</v>
      </c>
      <c r="B7" t="s">
        <v>5</v>
      </c>
      <c r="C7">
        <f>7.8*2.83</f>
        <v>22.074000000000002</v>
      </c>
      <c r="D7" t="s">
        <v>23</v>
      </c>
      <c r="E7">
        <v>3.83</v>
      </c>
      <c r="F7">
        <v>69.78</v>
      </c>
      <c r="G7" t="s">
        <v>23</v>
      </c>
      <c r="H7">
        <v>32.896999999999998</v>
      </c>
      <c r="I7">
        <v>81.31</v>
      </c>
      <c r="T7" s="23"/>
      <c r="U7" t="s">
        <v>5</v>
      </c>
      <c r="V7" s="3" t="s">
        <v>77</v>
      </c>
      <c r="W7" s="3" t="s">
        <v>78</v>
      </c>
    </row>
    <row r="8" spans="1:23" ht="17.25" x14ac:dyDescent="0.25">
      <c r="A8" t="s">
        <v>8</v>
      </c>
      <c r="B8" t="s">
        <v>6</v>
      </c>
      <c r="C8">
        <v>23.74</v>
      </c>
      <c r="D8" t="s">
        <v>23</v>
      </c>
      <c r="E8">
        <v>8.5299999999999994</v>
      </c>
      <c r="F8">
        <v>65.040000000000006</v>
      </c>
      <c r="G8" t="s">
        <v>23</v>
      </c>
      <c r="H8">
        <v>19.68</v>
      </c>
      <c r="I8">
        <v>82.28</v>
      </c>
      <c r="T8" s="23"/>
      <c r="U8" t="s">
        <v>6</v>
      </c>
      <c r="V8" s="3" t="s">
        <v>71</v>
      </c>
      <c r="W8" s="3" t="s">
        <v>72</v>
      </c>
    </row>
    <row r="11" spans="1:23" x14ac:dyDescent="0.25">
      <c r="A11" t="s">
        <v>58</v>
      </c>
    </row>
    <row r="12" spans="1:23" x14ac:dyDescent="0.25">
      <c r="A12" t="s">
        <v>59</v>
      </c>
    </row>
  </sheetData>
  <mergeCells count="4">
    <mergeCell ref="M2:O2"/>
    <mergeCell ref="P2:R2"/>
    <mergeCell ref="T3:T5"/>
    <mergeCell ref="T6:T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2D6D-C327-4709-B440-A9EC3B045F23}">
  <dimension ref="A1:P56"/>
  <sheetViews>
    <sheetView workbookViewId="0">
      <selection activeCell="I17" sqref="I17"/>
    </sheetView>
  </sheetViews>
  <sheetFormatPr defaultColWidth="11.42578125" defaultRowHeight="15" x14ac:dyDescent="0.25"/>
  <sheetData>
    <row r="1" spans="1:16" x14ac:dyDescent="0.25">
      <c r="D1" s="21" t="s">
        <v>9</v>
      </c>
      <c r="E1" s="21"/>
      <c r="F1" s="21"/>
      <c r="G1" s="21"/>
      <c r="H1" s="21" t="s">
        <v>15</v>
      </c>
      <c r="I1" s="21"/>
      <c r="J1" s="21" t="s">
        <v>16</v>
      </c>
      <c r="K1" s="21"/>
      <c r="L1" s="21" t="s">
        <v>17</v>
      </c>
      <c r="M1" s="21"/>
      <c r="N1" s="21" t="s">
        <v>1</v>
      </c>
      <c r="O1" s="21"/>
    </row>
    <row r="2" spans="1:16" x14ac:dyDescent="0.25">
      <c r="A2" t="s">
        <v>10</v>
      </c>
      <c r="B2" t="s">
        <v>11</v>
      </c>
      <c r="C2" t="s">
        <v>12</v>
      </c>
      <c r="D2" t="s">
        <v>2</v>
      </c>
      <c r="E2" t="s">
        <v>3</v>
      </c>
      <c r="F2" t="s">
        <v>0</v>
      </c>
      <c r="G2" t="s">
        <v>1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</row>
    <row r="3" spans="1:16" x14ac:dyDescent="0.25">
      <c r="A3" t="s">
        <v>4</v>
      </c>
      <c r="B3" s="2" t="s">
        <v>7</v>
      </c>
      <c r="C3">
        <v>2</v>
      </c>
      <c r="D3">
        <v>69.437399999999997</v>
      </c>
      <c r="E3">
        <v>9.3939000000000004</v>
      </c>
      <c r="F3">
        <v>131.49299999999999</v>
      </c>
      <c r="G3">
        <v>113.8659</v>
      </c>
      <c r="H3">
        <f>AVERAGE(D3:D11)</f>
        <v>80.391473192222222</v>
      </c>
      <c r="I3">
        <f>STDEV(D3:D11)</f>
        <v>9.9172451372177353</v>
      </c>
      <c r="J3">
        <f>AVERAGE(E3:E11)</f>
        <v>10.712044444444444</v>
      </c>
      <c r="K3">
        <f>STDEV(E3:E11)</f>
        <v>1.034894262849001</v>
      </c>
      <c r="L3">
        <f>AVERAGE(F3:F11)</f>
        <v>125.72643333333333</v>
      </c>
      <c r="M3">
        <f>STDEV(F3:F11)</f>
        <v>3.4033823191055124</v>
      </c>
      <c r="N3">
        <f>AVERAGE(G3:G11)</f>
        <v>133.04751111111111</v>
      </c>
      <c r="O3">
        <f>STDEV(G3:G11)</f>
        <v>9.0275037336525745</v>
      </c>
      <c r="P3" t="s">
        <v>4</v>
      </c>
    </row>
    <row r="4" spans="1:16" x14ac:dyDescent="0.25">
      <c r="A4" t="s">
        <v>4</v>
      </c>
      <c r="B4" s="2" t="s">
        <v>7</v>
      </c>
      <c r="C4">
        <v>2</v>
      </c>
      <c r="D4">
        <v>71.4983</v>
      </c>
      <c r="E4">
        <v>9.6072000000000006</v>
      </c>
      <c r="F4">
        <v>125.5331</v>
      </c>
      <c r="G4">
        <v>129.66489999999999</v>
      </c>
    </row>
    <row r="5" spans="1:16" x14ac:dyDescent="0.25">
      <c r="A5" t="s">
        <v>4</v>
      </c>
      <c r="B5" s="2" t="s">
        <v>7</v>
      </c>
      <c r="C5">
        <v>2</v>
      </c>
      <c r="D5">
        <v>70.4679</v>
      </c>
      <c r="E5">
        <v>9.8399000000000001</v>
      </c>
      <c r="F5">
        <v>128.81110000000001</v>
      </c>
      <c r="G5">
        <v>124.7747</v>
      </c>
    </row>
    <row r="6" spans="1:16" x14ac:dyDescent="0.25">
      <c r="A6" t="s">
        <v>4</v>
      </c>
      <c r="B6" s="2" t="s">
        <v>7</v>
      </c>
      <c r="C6">
        <v>2</v>
      </c>
      <c r="D6">
        <v>92.506500000000003</v>
      </c>
      <c r="E6">
        <v>12.41</v>
      </c>
      <c r="F6">
        <v>126.7251</v>
      </c>
      <c r="G6">
        <v>133.2808</v>
      </c>
    </row>
    <row r="7" spans="1:16" x14ac:dyDescent="0.25">
      <c r="A7" t="s">
        <v>4</v>
      </c>
      <c r="B7" s="2" t="s">
        <v>7</v>
      </c>
      <c r="C7">
        <v>2</v>
      </c>
      <c r="D7">
        <v>93.087599999999995</v>
      </c>
      <c r="E7">
        <v>11.6828</v>
      </c>
      <c r="F7">
        <v>124.68899999999999</v>
      </c>
      <c r="G7">
        <v>138.61660000000001</v>
      </c>
    </row>
    <row r="8" spans="1:16" x14ac:dyDescent="0.25">
      <c r="A8" t="s">
        <v>4</v>
      </c>
      <c r="B8" s="2" t="s">
        <v>7</v>
      </c>
      <c r="C8">
        <v>2</v>
      </c>
      <c r="D8">
        <v>92.942300000000003</v>
      </c>
      <c r="E8">
        <v>11.587199999999999</v>
      </c>
      <c r="F8">
        <v>120.21729999999999</v>
      </c>
      <c r="G8">
        <v>138.7484</v>
      </c>
    </row>
    <row r="9" spans="1:16" x14ac:dyDescent="0.25">
      <c r="A9" t="s">
        <v>4</v>
      </c>
      <c r="B9" s="2" t="s">
        <v>7</v>
      </c>
      <c r="C9">
        <v>2</v>
      </c>
      <c r="D9">
        <v>76.351258729999998</v>
      </c>
      <c r="E9">
        <v>10.231400000000001</v>
      </c>
      <c r="F9">
        <v>124.0432</v>
      </c>
      <c r="G9">
        <v>136.86680000000001</v>
      </c>
    </row>
    <row r="10" spans="1:16" x14ac:dyDescent="0.25">
      <c r="A10" t="s">
        <v>4</v>
      </c>
      <c r="B10" s="2" t="s">
        <v>7</v>
      </c>
      <c r="C10">
        <v>2</v>
      </c>
      <c r="D10">
        <v>77.861099999999993</v>
      </c>
      <c r="E10">
        <v>10.827999999999999</v>
      </c>
      <c r="F10">
        <v>127.6191</v>
      </c>
      <c r="G10">
        <v>139.12469999999999</v>
      </c>
    </row>
    <row r="11" spans="1:16" x14ac:dyDescent="0.25">
      <c r="A11" t="s">
        <v>4</v>
      </c>
      <c r="B11" s="2" t="s">
        <v>7</v>
      </c>
      <c r="C11">
        <v>2</v>
      </c>
      <c r="D11">
        <v>79.370900000000006</v>
      </c>
      <c r="E11">
        <v>10.827999999999999</v>
      </c>
      <c r="F11">
        <v>122.407</v>
      </c>
      <c r="G11">
        <v>142.48480000000001</v>
      </c>
    </row>
    <row r="12" spans="1:16" x14ac:dyDescent="0.25">
      <c r="A12" t="s">
        <v>5</v>
      </c>
      <c r="B12" s="2" t="s">
        <v>7</v>
      </c>
      <c r="C12">
        <v>3</v>
      </c>
      <c r="D12">
        <v>69.9559</v>
      </c>
      <c r="E12">
        <v>5.2152000000000003</v>
      </c>
      <c r="F12">
        <v>109.9041</v>
      </c>
      <c r="G12">
        <v>119.9828912</v>
      </c>
      <c r="H12">
        <f>AVERAGE(D12:D20)</f>
        <v>61.08397777777779</v>
      </c>
      <c r="I12">
        <f>STDEV(D12:D20)</f>
        <v>7.1563250018387521</v>
      </c>
      <c r="J12">
        <f>AVERAGE(E12:E20)</f>
        <v>5.6189111111111112</v>
      </c>
      <c r="K12">
        <f>STDEV(E12:E20)</f>
        <v>0.51330333732707323</v>
      </c>
      <c r="L12">
        <f>AVERAGE(F12:F20)</f>
        <v>114.81714444444447</v>
      </c>
      <c r="M12">
        <f>STDEV(F12:F20)</f>
        <v>6.0149639691587318</v>
      </c>
      <c r="N12">
        <f>AVERAGE(G12:G20)</f>
        <v>134.53334578888885</v>
      </c>
      <c r="O12">
        <f>STDEV(G12:G20)</f>
        <v>14.133482468263717</v>
      </c>
      <c r="P12" t="s">
        <v>5</v>
      </c>
    </row>
    <row r="13" spans="1:16" x14ac:dyDescent="0.25">
      <c r="A13" t="s">
        <v>5</v>
      </c>
      <c r="B13" s="2" t="s">
        <v>7</v>
      </c>
      <c r="C13">
        <v>3</v>
      </c>
      <c r="D13">
        <v>54.8018</v>
      </c>
      <c r="E13">
        <v>5.3489000000000004</v>
      </c>
      <c r="F13">
        <v>107.7627</v>
      </c>
      <c r="G13">
        <v>121.91373919999999</v>
      </c>
    </row>
    <row r="14" spans="1:16" x14ac:dyDescent="0.25">
      <c r="A14" t="s">
        <v>5</v>
      </c>
      <c r="B14" s="2" t="s">
        <v>7</v>
      </c>
      <c r="C14">
        <v>3</v>
      </c>
      <c r="D14">
        <v>54.7879</v>
      </c>
      <c r="E14">
        <v>4.9600999999999997</v>
      </c>
      <c r="F14">
        <v>113.8811</v>
      </c>
      <c r="G14">
        <v>122.2999088</v>
      </c>
    </row>
    <row r="15" spans="1:16" x14ac:dyDescent="0.25">
      <c r="A15" t="s">
        <v>5</v>
      </c>
      <c r="B15" s="2" t="s">
        <v>7</v>
      </c>
      <c r="C15">
        <v>3</v>
      </c>
      <c r="D15">
        <v>70.2988</v>
      </c>
      <c r="E15">
        <v>5.2152000000000003</v>
      </c>
      <c r="F15">
        <v>109.9041</v>
      </c>
      <c r="G15">
        <v>121.846914</v>
      </c>
    </row>
    <row r="16" spans="1:16" x14ac:dyDescent="0.25">
      <c r="A16" t="s">
        <v>5</v>
      </c>
      <c r="B16" s="2" t="s">
        <v>7</v>
      </c>
      <c r="C16">
        <v>3</v>
      </c>
      <c r="D16">
        <v>54.6646</v>
      </c>
      <c r="E16">
        <v>5.6875</v>
      </c>
      <c r="F16">
        <v>116.87009999999999</v>
      </c>
      <c r="G16">
        <v>149.28819580000001</v>
      </c>
    </row>
    <row r="17" spans="1:16" x14ac:dyDescent="0.25">
      <c r="A17" t="s">
        <v>5</v>
      </c>
      <c r="B17" s="2" t="s">
        <v>7</v>
      </c>
      <c r="C17">
        <v>3</v>
      </c>
      <c r="D17">
        <v>59.867199999999997</v>
      </c>
      <c r="E17">
        <v>5.423</v>
      </c>
      <c r="F17">
        <v>118.09310000000001</v>
      </c>
      <c r="G17">
        <v>140.36565999999999</v>
      </c>
    </row>
    <row r="18" spans="1:16" x14ac:dyDescent="0.25">
      <c r="A18" t="s">
        <v>5</v>
      </c>
      <c r="B18" s="2" t="s">
        <v>7</v>
      </c>
      <c r="C18">
        <v>3</v>
      </c>
      <c r="D18">
        <v>70.2988</v>
      </c>
      <c r="E18">
        <v>6.3375000000000004</v>
      </c>
      <c r="F18">
        <v>117.858</v>
      </c>
      <c r="G18">
        <v>149.6281726</v>
      </c>
    </row>
    <row r="19" spans="1:16" x14ac:dyDescent="0.25">
      <c r="A19" t="s">
        <v>5</v>
      </c>
      <c r="B19" s="2" t="s">
        <v>7</v>
      </c>
      <c r="C19">
        <v>3</v>
      </c>
      <c r="D19">
        <v>54.870399999999997</v>
      </c>
      <c r="E19">
        <v>6.3646000000000003</v>
      </c>
      <c r="F19">
        <v>127.34139999999999</v>
      </c>
      <c r="G19">
        <v>155.031305</v>
      </c>
    </row>
    <row r="20" spans="1:16" x14ac:dyDescent="0.25">
      <c r="A20" t="s">
        <v>5</v>
      </c>
      <c r="B20" s="2" t="s">
        <v>7</v>
      </c>
      <c r="C20">
        <v>3</v>
      </c>
      <c r="D20">
        <v>60.2104</v>
      </c>
      <c r="E20">
        <v>6.0182000000000002</v>
      </c>
      <c r="F20">
        <v>111.7397</v>
      </c>
      <c r="G20">
        <v>130.44332549999999</v>
      </c>
    </row>
    <row r="21" spans="1:16" x14ac:dyDescent="0.25">
      <c r="A21" t="s">
        <v>6</v>
      </c>
      <c r="B21" s="2" t="s">
        <v>7</v>
      </c>
      <c r="C21">
        <v>1</v>
      </c>
      <c r="D21">
        <v>17.044</v>
      </c>
      <c r="E21">
        <v>8.3337000000000003</v>
      </c>
      <c r="F21">
        <v>87.352400000000003</v>
      </c>
      <c r="G21">
        <v>117.8731343</v>
      </c>
      <c r="H21">
        <f>AVERAGE(D21:D29)</f>
        <v>16.994188888888889</v>
      </c>
      <c r="I21">
        <f>STDEV(D21:D29)</f>
        <v>0.39635432520802805</v>
      </c>
      <c r="J21">
        <f>AVERAGE(E21:E29)</f>
        <v>8.1942555555555554</v>
      </c>
      <c r="K21">
        <f>STDEV(E21:E29)</f>
        <v>1.6335911844086883</v>
      </c>
      <c r="L21">
        <f>AVERAGE(F21:F29)</f>
        <v>96.915188888888878</v>
      </c>
      <c r="M21">
        <f>STDEV(F21:F29)</f>
        <v>12.095399471952714</v>
      </c>
      <c r="N21">
        <f>AVERAGE(G21:G29)</f>
        <v>114.87750487777778</v>
      </c>
      <c r="O21">
        <f>STDEV(G21:G29)</f>
        <v>16.307205789030188</v>
      </c>
      <c r="P21" t="s">
        <v>6</v>
      </c>
    </row>
    <row r="22" spans="1:16" x14ac:dyDescent="0.25">
      <c r="A22" t="s">
        <v>6</v>
      </c>
      <c r="B22" s="2" t="s">
        <v>7</v>
      </c>
      <c r="C22">
        <v>1</v>
      </c>
      <c r="D22">
        <v>16.5595</v>
      </c>
      <c r="E22">
        <v>9.1533999999999995</v>
      </c>
      <c r="F22">
        <v>92.486099999999993</v>
      </c>
      <c r="G22">
        <v>111.93394379999999</v>
      </c>
    </row>
    <row r="23" spans="1:16" x14ac:dyDescent="0.25">
      <c r="A23" t="s">
        <v>6</v>
      </c>
      <c r="B23" s="2" t="s">
        <v>7</v>
      </c>
      <c r="C23">
        <v>1</v>
      </c>
      <c r="D23">
        <v>16.968499999999999</v>
      </c>
      <c r="E23">
        <v>6.7385999999999999</v>
      </c>
      <c r="F23">
        <v>84.936499999999995</v>
      </c>
      <c r="G23">
        <v>109.2696598</v>
      </c>
    </row>
    <row r="24" spans="1:16" x14ac:dyDescent="0.25">
      <c r="A24" t="s">
        <v>6</v>
      </c>
      <c r="B24" s="2" t="s">
        <v>7</v>
      </c>
      <c r="C24">
        <v>1</v>
      </c>
      <c r="D24">
        <v>17.2605</v>
      </c>
      <c r="E24">
        <v>9.3514999999999997</v>
      </c>
      <c r="F24">
        <v>86.144400000000005</v>
      </c>
      <c r="G24">
        <v>75.349186399999994</v>
      </c>
    </row>
    <row r="25" spans="1:16" x14ac:dyDescent="0.25">
      <c r="A25" t="s">
        <v>6</v>
      </c>
      <c r="B25" s="2" t="s">
        <v>7</v>
      </c>
      <c r="C25">
        <v>1</v>
      </c>
      <c r="D25">
        <v>16.350899999999999</v>
      </c>
      <c r="E25">
        <v>7.4583000000000004</v>
      </c>
      <c r="F25">
        <v>108.7932</v>
      </c>
      <c r="G25">
        <v>121.846914</v>
      </c>
    </row>
    <row r="26" spans="1:16" x14ac:dyDescent="0.25">
      <c r="A26" t="s">
        <v>6</v>
      </c>
      <c r="B26" s="2" t="s">
        <v>7</v>
      </c>
      <c r="C26">
        <v>1</v>
      </c>
      <c r="D26">
        <v>17.401299999999999</v>
      </c>
      <c r="E26">
        <v>6.7385999999999999</v>
      </c>
      <c r="F26">
        <v>109.6992</v>
      </c>
      <c r="G26">
        <v>125.314077</v>
      </c>
    </row>
    <row r="27" spans="1:16" x14ac:dyDescent="0.25">
      <c r="A27" t="s">
        <v>6</v>
      </c>
      <c r="B27" s="2" t="s">
        <v>7</v>
      </c>
      <c r="C27">
        <v>1</v>
      </c>
      <c r="D27">
        <v>17.404800000000002</v>
      </c>
      <c r="E27">
        <v>11.5145</v>
      </c>
      <c r="F27">
        <v>110.60509999999999</v>
      </c>
      <c r="G27">
        <v>127.2437671</v>
      </c>
    </row>
    <row r="28" spans="1:16" x14ac:dyDescent="0.25">
      <c r="A28" t="s">
        <v>6</v>
      </c>
      <c r="B28" s="2" t="s">
        <v>7</v>
      </c>
      <c r="C28">
        <v>1</v>
      </c>
      <c r="D28">
        <v>16.629000000000001</v>
      </c>
      <c r="E28">
        <v>8.0685000000000002</v>
      </c>
      <c r="F28">
        <v>108.4913</v>
      </c>
      <c r="G28">
        <v>129.1734573</v>
      </c>
    </row>
    <row r="29" spans="1:16" x14ac:dyDescent="0.25">
      <c r="A29" t="s">
        <v>6</v>
      </c>
      <c r="B29" s="2" t="s">
        <v>7</v>
      </c>
      <c r="C29">
        <v>1</v>
      </c>
      <c r="D29">
        <v>17.3292</v>
      </c>
      <c r="E29">
        <v>6.3912000000000004</v>
      </c>
      <c r="F29">
        <v>83.728499999999997</v>
      </c>
      <c r="G29">
        <v>115.89340420000001</v>
      </c>
    </row>
    <row r="30" spans="1:16" x14ac:dyDescent="0.25">
      <c r="A30" t="s">
        <v>4</v>
      </c>
      <c r="B30" s="2" t="s">
        <v>8</v>
      </c>
      <c r="C30">
        <v>2</v>
      </c>
      <c r="D30">
        <v>16.642800000000001</v>
      </c>
      <c r="E30">
        <v>6.1783999999999999</v>
      </c>
      <c r="F30">
        <v>9.7426999999999992</v>
      </c>
      <c r="G30">
        <v>12.9641</v>
      </c>
      <c r="H30">
        <f>AVERAGE(D30:D38)</f>
        <v>17.057233333333336</v>
      </c>
      <c r="I30">
        <f>STDEV(D30:D38)</f>
        <v>0.78559023351872215</v>
      </c>
      <c r="J30">
        <f>AVERAGE(E30:E38)</f>
        <v>7.4593333333333316</v>
      </c>
      <c r="K30">
        <f>STDEV(E30:E38)</f>
        <v>0.7676422832283275</v>
      </c>
      <c r="L30">
        <f>AVERAGE(F30:F38)</f>
        <v>11.051033333333335</v>
      </c>
      <c r="M30">
        <f>STDEV(F30:F38)</f>
        <v>0.84918594695154981</v>
      </c>
      <c r="N30">
        <f>AVERAGE(G30:G38)</f>
        <v>13.335733333333332</v>
      </c>
      <c r="O30">
        <f>STDEV(G30:G38)</f>
        <v>0.88485101147029288</v>
      </c>
      <c r="P30" t="s">
        <v>4</v>
      </c>
    </row>
    <row r="31" spans="1:16" x14ac:dyDescent="0.25">
      <c r="A31" t="s">
        <v>4</v>
      </c>
      <c r="B31" s="2" t="s">
        <v>8</v>
      </c>
      <c r="C31">
        <v>2</v>
      </c>
      <c r="D31">
        <v>17.132300000000001</v>
      </c>
      <c r="E31">
        <v>6.56</v>
      </c>
      <c r="F31">
        <v>11.424200000000001</v>
      </c>
      <c r="G31">
        <v>14.2529</v>
      </c>
    </row>
    <row r="32" spans="1:16" x14ac:dyDescent="0.25">
      <c r="A32" t="s">
        <v>4</v>
      </c>
      <c r="B32" s="2" t="s">
        <v>8</v>
      </c>
      <c r="C32">
        <v>2</v>
      </c>
      <c r="D32">
        <v>16.8034</v>
      </c>
      <c r="E32">
        <v>6.7332000000000001</v>
      </c>
      <c r="F32">
        <v>9.9303000000000008</v>
      </c>
      <c r="G32">
        <v>13.0817</v>
      </c>
    </row>
    <row r="33" spans="1:16" x14ac:dyDescent="0.25">
      <c r="A33" t="s">
        <v>4</v>
      </c>
      <c r="B33" s="2" t="s">
        <v>8</v>
      </c>
      <c r="C33">
        <v>2</v>
      </c>
      <c r="D33">
        <v>16.5379</v>
      </c>
      <c r="E33">
        <v>7.8868</v>
      </c>
      <c r="F33">
        <v>10.988200000000001</v>
      </c>
      <c r="G33">
        <v>13.336</v>
      </c>
    </row>
    <row r="34" spans="1:16" x14ac:dyDescent="0.25">
      <c r="A34" t="s">
        <v>4</v>
      </c>
      <c r="B34" s="2" t="s">
        <v>8</v>
      </c>
      <c r="C34">
        <v>2</v>
      </c>
      <c r="D34">
        <v>17.293700000000001</v>
      </c>
      <c r="E34">
        <v>8.0018999999999991</v>
      </c>
      <c r="F34">
        <v>12.0128</v>
      </c>
      <c r="G34">
        <v>14.3165</v>
      </c>
    </row>
    <row r="35" spans="1:16" x14ac:dyDescent="0.25">
      <c r="A35" t="s">
        <v>4</v>
      </c>
      <c r="B35" s="2" t="s">
        <v>8</v>
      </c>
      <c r="C35">
        <v>2</v>
      </c>
      <c r="D35">
        <v>16.121600000000001</v>
      </c>
      <c r="E35">
        <v>8.0810999999999993</v>
      </c>
      <c r="F35">
        <v>12.3398</v>
      </c>
      <c r="G35">
        <v>12.308999999999999</v>
      </c>
    </row>
    <row r="36" spans="1:16" x14ac:dyDescent="0.25">
      <c r="A36" t="s">
        <v>4</v>
      </c>
      <c r="B36" s="2" t="s">
        <v>8</v>
      </c>
      <c r="C36">
        <v>2</v>
      </c>
      <c r="D36">
        <v>16.852499999999999</v>
      </c>
      <c r="E36">
        <v>7.4542999999999999</v>
      </c>
      <c r="F36">
        <v>10.875</v>
      </c>
      <c r="G36">
        <v>13.4909</v>
      </c>
    </row>
    <row r="37" spans="1:16" x14ac:dyDescent="0.25">
      <c r="A37" t="s">
        <v>4</v>
      </c>
      <c r="B37" s="2" t="s">
        <v>8</v>
      </c>
      <c r="C37">
        <v>2</v>
      </c>
      <c r="D37">
        <v>18.907900000000001</v>
      </c>
      <c r="E37">
        <v>8.1571999999999996</v>
      </c>
      <c r="F37">
        <v>11.214700000000001</v>
      </c>
      <c r="G37">
        <v>14.380100000000001</v>
      </c>
    </row>
    <row r="38" spans="1:16" x14ac:dyDescent="0.25">
      <c r="A38" t="s">
        <v>4</v>
      </c>
      <c r="B38" s="2" t="s">
        <v>8</v>
      </c>
      <c r="C38">
        <v>2</v>
      </c>
      <c r="D38">
        <v>17.222999999999999</v>
      </c>
      <c r="E38">
        <v>8.0810999999999993</v>
      </c>
      <c r="F38">
        <v>10.9316</v>
      </c>
      <c r="G38">
        <v>11.8904</v>
      </c>
    </row>
    <row r="39" spans="1:16" x14ac:dyDescent="0.25">
      <c r="A39" t="s">
        <v>5</v>
      </c>
      <c r="B39" s="2" t="s">
        <v>8</v>
      </c>
      <c r="C39">
        <v>3</v>
      </c>
      <c r="D39">
        <v>14.043100000000001</v>
      </c>
      <c r="E39">
        <v>3.7277</v>
      </c>
      <c r="F39">
        <v>15.4246</v>
      </c>
      <c r="G39">
        <v>13.2859</v>
      </c>
      <c r="H39">
        <f>AVERAGE(D39:D47)</f>
        <v>15.362044444444443</v>
      </c>
      <c r="I39">
        <f>STDEV(D39:D47)</f>
        <v>0.75020759978673757</v>
      </c>
      <c r="J39">
        <f>AVERAGE(E39:E47)</f>
        <v>3.5187222222222214</v>
      </c>
      <c r="K39">
        <f>STDEV(E39:E47)</f>
        <v>0.56933274272998458</v>
      </c>
      <c r="L39">
        <f>AVERAGE(F39:F47)</f>
        <v>15.164644444444443</v>
      </c>
      <c r="M39">
        <f>STDEV(F39:F47)</f>
        <v>0.53778631702357194</v>
      </c>
      <c r="N39">
        <f>AVERAGE(G39:G47)</f>
        <v>13.346422222222223</v>
      </c>
      <c r="O39">
        <f>STDEV(G39:G47)</f>
        <v>1.1560696267718673</v>
      </c>
      <c r="P39" t="s">
        <v>5</v>
      </c>
    </row>
    <row r="40" spans="1:16" x14ac:dyDescent="0.25">
      <c r="A40" t="s">
        <v>5</v>
      </c>
      <c r="B40" s="2" t="s">
        <v>8</v>
      </c>
      <c r="C40">
        <v>3</v>
      </c>
      <c r="D40">
        <v>15.4351</v>
      </c>
      <c r="E40">
        <v>3.8443999999999998</v>
      </c>
      <c r="F40">
        <v>15.864800000000001</v>
      </c>
      <c r="G40">
        <v>14.4224</v>
      </c>
    </row>
    <row r="41" spans="1:16" x14ac:dyDescent="0.25">
      <c r="A41" t="s">
        <v>5</v>
      </c>
      <c r="B41" s="2" t="s">
        <v>8</v>
      </c>
      <c r="C41">
        <v>3</v>
      </c>
      <c r="D41">
        <v>15.3392</v>
      </c>
      <c r="E41">
        <v>3.9177</v>
      </c>
      <c r="F41">
        <v>15.803000000000001</v>
      </c>
      <c r="G41">
        <v>12.589600000000001</v>
      </c>
    </row>
    <row r="42" spans="1:16" x14ac:dyDescent="0.25">
      <c r="A42" t="s">
        <v>5</v>
      </c>
      <c r="B42" s="2" t="s">
        <v>8</v>
      </c>
      <c r="C42">
        <v>3</v>
      </c>
      <c r="D42">
        <v>14.508800000000001</v>
      </c>
      <c r="E42">
        <v>3.8632</v>
      </c>
      <c r="F42">
        <v>15.126899999999999</v>
      </c>
      <c r="G42">
        <v>13.667</v>
      </c>
    </row>
    <row r="43" spans="1:16" x14ac:dyDescent="0.25">
      <c r="A43" t="s">
        <v>5</v>
      </c>
      <c r="B43" s="2" t="s">
        <v>8</v>
      </c>
      <c r="C43">
        <v>3</v>
      </c>
      <c r="D43">
        <v>15.0778</v>
      </c>
      <c r="E43">
        <v>3.8616000000000001</v>
      </c>
      <c r="F43">
        <v>15.201499999999999</v>
      </c>
      <c r="G43">
        <v>14.486800000000001</v>
      </c>
    </row>
    <row r="44" spans="1:16" x14ac:dyDescent="0.25">
      <c r="A44" t="s">
        <v>5</v>
      </c>
      <c r="B44" s="2" t="s">
        <v>8</v>
      </c>
      <c r="C44">
        <v>3</v>
      </c>
      <c r="D44">
        <v>15.5434</v>
      </c>
      <c r="E44">
        <v>3.5539999999999998</v>
      </c>
      <c r="F44">
        <v>14.9899</v>
      </c>
      <c r="G44">
        <v>11.846</v>
      </c>
    </row>
    <row r="45" spans="1:16" x14ac:dyDescent="0.25">
      <c r="A45" t="s">
        <v>5</v>
      </c>
      <c r="B45" s="2" t="s">
        <v>8</v>
      </c>
      <c r="C45">
        <v>3</v>
      </c>
      <c r="D45">
        <v>15.6989</v>
      </c>
      <c r="E45">
        <v>2.5076999999999998</v>
      </c>
      <c r="F45">
        <v>15.246</v>
      </c>
      <c r="G45">
        <v>13.825799999999999</v>
      </c>
    </row>
    <row r="46" spans="1:16" x14ac:dyDescent="0.25">
      <c r="A46" t="s">
        <v>5</v>
      </c>
      <c r="B46" s="2" t="s">
        <v>8</v>
      </c>
      <c r="C46">
        <v>3</v>
      </c>
      <c r="D46">
        <v>16.404900000000001</v>
      </c>
      <c r="E46">
        <v>2.5571999999999999</v>
      </c>
      <c r="F46">
        <v>14.7102</v>
      </c>
      <c r="G46">
        <v>14.5511</v>
      </c>
    </row>
    <row r="47" spans="1:16" x14ac:dyDescent="0.25">
      <c r="A47" t="s">
        <v>5</v>
      </c>
      <c r="B47" s="2" t="s">
        <v>8</v>
      </c>
      <c r="C47">
        <v>3</v>
      </c>
      <c r="D47">
        <v>16.2072</v>
      </c>
      <c r="E47">
        <v>3.835</v>
      </c>
      <c r="F47">
        <v>14.1149</v>
      </c>
      <c r="G47">
        <v>11.443199999999999</v>
      </c>
    </row>
    <row r="48" spans="1:16" x14ac:dyDescent="0.25">
      <c r="A48" t="s">
        <v>6</v>
      </c>
      <c r="B48" s="2" t="s">
        <v>8</v>
      </c>
      <c r="C48">
        <v>1</v>
      </c>
      <c r="D48">
        <v>13.079800000000001</v>
      </c>
      <c r="E48">
        <v>1.6954</v>
      </c>
      <c r="F48">
        <v>6.4039000000000001</v>
      </c>
      <c r="G48">
        <v>7.0648</v>
      </c>
      <c r="H48">
        <f>AVERAGE(D48:D56)</f>
        <v>14.105933333333333</v>
      </c>
      <c r="I48">
        <f>STDEV(D48:D56)</f>
        <v>1.3391115954243691</v>
      </c>
      <c r="J48">
        <f>AVERAGE(E48:E56)</f>
        <v>1.7928888888888888</v>
      </c>
      <c r="K48">
        <f>STDEV(E48:E56)</f>
        <v>0.13718130744059523</v>
      </c>
      <c r="L48">
        <f>AVERAGE(F48:F56)</f>
        <v>7.2214888888888895</v>
      </c>
      <c r="M48">
        <f>STDEV(F48:F56)</f>
        <v>0.57558034070936703</v>
      </c>
      <c r="N48">
        <f>AVERAGE(G48:G56)</f>
        <v>7.3664555555555546</v>
      </c>
      <c r="O48">
        <f>STDEV(G48:G56)</f>
        <v>0.4411220327503238</v>
      </c>
      <c r="P48" t="s">
        <v>6</v>
      </c>
    </row>
    <row r="49" spans="1:7" x14ac:dyDescent="0.25">
      <c r="A49" t="s">
        <v>6</v>
      </c>
      <c r="B49" s="2" t="s">
        <v>8</v>
      </c>
      <c r="C49">
        <v>1</v>
      </c>
      <c r="D49">
        <v>13.7052</v>
      </c>
      <c r="E49">
        <v>1.6612</v>
      </c>
      <c r="F49">
        <v>6.4847000000000001</v>
      </c>
      <c r="G49">
        <v>7.4447000000000001</v>
      </c>
    </row>
    <row r="50" spans="1:7" x14ac:dyDescent="0.25">
      <c r="A50" t="s">
        <v>6</v>
      </c>
      <c r="B50" s="2" t="s">
        <v>8</v>
      </c>
      <c r="C50">
        <v>1</v>
      </c>
      <c r="D50">
        <v>13.267899999999999</v>
      </c>
      <c r="E50">
        <v>1.5419</v>
      </c>
      <c r="F50">
        <v>7.2652000000000001</v>
      </c>
      <c r="G50">
        <v>7.5688000000000004</v>
      </c>
    </row>
    <row r="51" spans="1:7" x14ac:dyDescent="0.25">
      <c r="A51" t="s">
        <v>6</v>
      </c>
      <c r="B51" s="2" t="s">
        <v>8</v>
      </c>
      <c r="C51">
        <v>1</v>
      </c>
      <c r="D51">
        <v>13.8665</v>
      </c>
      <c r="E51">
        <v>1.9157999999999999</v>
      </c>
      <c r="F51">
        <v>6.6303999999999998</v>
      </c>
      <c r="G51">
        <v>6.9058999999999999</v>
      </c>
    </row>
    <row r="52" spans="1:7" x14ac:dyDescent="0.25">
      <c r="A52" t="s">
        <v>6</v>
      </c>
      <c r="B52" s="2" t="s">
        <v>8</v>
      </c>
      <c r="C52">
        <v>1</v>
      </c>
      <c r="D52">
        <v>17.177399999999999</v>
      </c>
      <c r="E52">
        <v>1.9493</v>
      </c>
      <c r="F52">
        <v>7.5460000000000003</v>
      </c>
      <c r="G52">
        <v>7.5083000000000002</v>
      </c>
    </row>
    <row r="53" spans="1:7" x14ac:dyDescent="0.25">
      <c r="A53" t="s">
        <v>6</v>
      </c>
      <c r="B53" s="2" t="s">
        <v>8</v>
      </c>
      <c r="C53">
        <v>1</v>
      </c>
      <c r="D53">
        <v>12.5123</v>
      </c>
      <c r="E53">
        <v>1.9316</v>
      </c>
      <c r="F53">
        <v>7.5444000000000004</v>
      </c>
      <c r="G53">
        <v>7.8228999999999997</v>
      </c>
    </row>
    <row r="54" spans="1:7" x14ac:dyDescent="0.25">
      <c r="A54" t="s">
        <v>6</v>
      </c>
      <c r="B54" s="2" t="s">
        <v>8</v>
      </c>
      <c r="C54">
        <v>1</v>
      </c>
      <c r="D54">
        <v>14.495799999999999</v>
      </c>
      <c r="E54">
        <v>1.831</v>
      </c>
      <c r="F54">
        <v>7.5364000000000004</v>
      </c>
      <c r="G54">
        <v>6.6516999999999999</v>
      </c>
    </row>
    <row r="55" spans="1:7" x14ac:dyDescent="0.25">
      <c r="A55" t="s">
        <v>6</v>
      </c>
      <c r="B55" s="2" t="s">
        <v>8</v>
      </c>
      <c r="C55">
        <v>1</v>
      </c>
      <c r="D55">
        <v>14.5732</v>
      </c>
      <c r="E55">
        <v>1.8137000000000001</v>
      </c>
      <c r="F55">
        <v>8.0459999999999994</v>
      </c>
      <c r="G55">
        <v>7.2858000000000001</v>
      </c>
    </row>
    <row r="56" spans="1:7" x14ac:dyDescent="0.25">
      <c r="A56" t="s">
        <v>6</v>
      </c>
      <c r="B56" s="2" t="s">
        <v>8</v>
      </c>
      <c r="C56">
        <v>1</v>
      </c>
      <c r="D56">
        <v>14.2753</v>
      </c>
      <c r="E56">
        <v>1.7961</v>
      </c>
      <c r="F56">
        <v>7.5364000000000004</v>
      </c>
      <c r="G56">
        <v>8.0451999999999995</v>
      </c>
    </row>
  </sheetData>
  <mergeCells count="5">
    <mergeCell ref="D1:G1"/>
    <mergeCell ref="H1:I1"/>
    <mergeCell ref="J1:K1"/>
    <mergeCell ref="L1:M1"/>
    <mergeCell ref="N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2B83-9374-48BF-B0ED-E20F2B7CA3D1}">
  <dimension ref="A1:M17"/>
  <sheetViews>
    <sheetView workbookViewId="0">
      <selection activeCell="P12" sqref="P12"/>
    </sheetView>
  </sheetViews>
  <sheetFormatPr defaultColWidth="11.42578125" defaultRowHeight="15" x14ac:dyDescent="0.25"/>
  <sheetData>
    <row r="1" spans="1:13" x14ac:dyDescent="0.25">
      <c r="C1" s="21" t="s">
        <v>26</v>
      </c>
      <c r="D1" s="21"/>
      <c r="E1" s="21" t="s">
        <v>27</v>
      </c>
      <c r="F1" s="21"/>
      <c r="G1" s="21" t="s">
        <v>0</v>
      </c>
      <c r="H1" s="21"/>
      <c r="I1" s="21" t="s">
        <v>1</v>
      </c>
      <c r="J1" s="21"/>
    </row>
    <row r="2" spans="1:13" x14ac:dyDescent="0.25">
      <c r="B2" t="s">
        <v>10</v>
      </c>
      <c r="C2" t="s">
        <v>13</v>
      </c>
      <c r="D2" t="s">
        <v>14</v>
      </c>
      <c r="E2" t="s">
        <v>13</v>
      </c>
      <c r="F2" t="s">
        <v>14</v>
      </c>
      <c r="G2" t="s">
        <v>13</v>
      </c>
      <c r="H2" t="s">
        <v>14</v>
      </c>
      <c r="I2" t="s">
        <v>13</v>
      </c>
      <c r="J2" t="s">
        <v>14</v>
      </c>
      <c r="M2" t="s">
        <v>79</v>
      </c>
    </row>
    <row r="3" spans="1:13" x14ac:dyDescent="0.25">
      <c r="A3" s="2" t="s">
        <v>7</v>
      </c>
      <c r="B3" t="s">
        <v>57</v>
      </c>
      <c r="C3">
        <v>80.391473192222222</v>
      </c>
      <c r="D3">
        <v>9.9172451372177353</v>
      </c>
      <c r="E3">
        <v>10.712044444444444</v>
      </c>
      <c r="F3">
        <v>1.034894262849001</v>
      </c>
      <c r="G3">
        <v>125.72643333333333</v>
      </c>
      <c r="H3">
        <v>3.4033823191055124</v>
      </c>
      <c r="I3">
        <v>133.04751111111111</v>
      </c>
      <c r="J3">
        <v>9.0275037336525745</v>
      </c>
      <c r="K3" t="s">
        <v>4</v>
      </c>
    </row>
    <row r="4" spans="1:13" x14ac:dyDescent="0.25">
      <c r="A4" s="2" t="s">
        <v>7</v>
      </c>
      <c r="B4" t="s">
        <v>5</v>
      </c>
      <c r="C4">
        <v>61.08397777777779</v>
      </c>
      <c r="D4">
        <v>7.1563250018387521</v>
      </c>
      <c r="E4">
        <v>5.6189111111111112</v>
      </c>
      <c r="F4">
        <v>0.51330333732707323</v>
      </c>
      <c r="G4">
        <v>114.81714444444447</v>
      </c>
      <c r="H4">
        <v>6.0149639691587318</v>
      </c>
      <c r="I4">
        <v>134.53334578888885</v>
      </c>
      <c r="J4">
        <v>14.133482468263717</v>
      </c>
      <c r="K4" t="s">
        <v>5</v>
      </c>
    </row>
    <row r="5" spans="1:13" x14ac:dyDescent="0.25">
      <c r="A5" s="2" t="s">
        <v>7</v>
      </c>
      <c r="B5" t="s">
        <v>6</v>
      </c>
      <c r="C5">
        <v>16.994188888888889</v>
      </c>
      <c r="D5">
        <v>0.39635432520802805</v>
      </c>
      <c r="E5">
        <v>8.1942555555555554</v>
      </c>
      <c r="F5">
        <v>1.6335911844086883</v>
      </c>
      <c r="G5">
        <v>96.915188888888878</v>
      </c>
      <c r="H5">
        <v>12.095399471952714</v>
      </c>
      <c r="I5">
        <v>114.87750487777778</v>
      </c>
      <c r="J5">
        <v>16.307205789030188</v>
      </c>
      <c r="K5" t="s">
        <v>6</v>
      </c>
    </row>
    <row r="6" spans="1:13" x14ac:dyDescent="0.25">
      <c r="A6" s="2" t="s">
        <v>8</v>
      </c>
      <c r="B6" t="s">
        <v>57</v>
      </c>
      <c r="C6">
        <v>17.057233333333336</v>
      </c>
      <c r="D6">
        <v>0.78559023351872215</v>
      </c>
      <c r="E6">
        <v>7.4593333333333316</v>
      </c>
      <c r="F6">
        <v>0.7676422832283275</v>
      </c>
      <c r="G6">
        <v>11.051033333333335</v>
      </c>
      <c r="H6">
        <v>0.84918594695154981</v>
      </c>
      <c r="I6">
        <v>13.335733333333332</v>
      </c>
      <c r="J6">
        <v>0.88485101147029288</v>
      </c>
      <c r="K6" t="s">
        <v>4</v>
      </c>
    </row>
    <row r="7" spans="1:13" x14ac:dyDescent="0.25">
      <c r="A7" s="2" t="s">
        <v>8</v>
      </c>
      <c r="B7" t="s">
        <v>5</v>
      </c>
      <c r="C7">
        <v>15.362044444444443</v>
      </c>
      <c r="D7">
        <v>0.75020759978673757</v>
      </c>
      <c r="E7">
        <v>3.5187222222222214</v>
      </c>
      <c r="F7">
        <v>0.56933274272998458</v>
      </c>
      <c r="G7">
        <v>15.164644444444443</v>
      </c>
      <c r="H7">
        <v>0.53778631702357194</v>
      </c>
      <c r="I7">
        <v>13.346422222222223</v>
      </c>
      <c r="J7">
        <v>1.1560696267718673</v>
      </c>
      <c r="K7" t="s">
        <v>5</v>
      </c>
      <c r="M7" t="s">
        <v>80</v>
      </c>
    </row>
    <row r="8" spans="1:13" x14ac:dyDescent="0.25">
      <c r="A8" s="2" t="s">
        <v>8</v>
      </c>
      <c r="B8" t="s">
        <v>6</v>
      </c>
      <c r="C8">
        <v>14.105933333333333</v>
      </c>
      <c r="D8">
        <v>1.3391115954243691</v>
      </c>
      <c r="E8">
        <v>1.7928888888888888</v>
      </c>
      <c r="F8">
        <v>0.13718130744059523</v>
      </c>
      <c r="G8">
        <v>7.2214888888888895</v>
      </c>
      <c r="H8">
        <v>0.57558034070936703</v>
      </c>
      <c r="I8">
        <v>7.3664555555555546</v>
      </c>
      <c r="J8">
        <v>0.4411220327503238</v>
      </c>
      <c r="K8" t="s">
        <v>6</v>
      </c>
    </row>
    <row r="9" spans="1:13" ht="15.75" thickBot="1" x14ac:dyDescent="0.3"/>
    <row r="10" spans="1:13" ht="15.75" thickBot="1" x14ac:dyDescent="0.3">
      <c r="A10" s="8" t="s">
        <v>22</v>
      </c>
      <c r="B10" s="9"/>
      <c r="C10" t="s">
        <v>18</v>
      </c>
      <c r="D10" t="s">
        <v>19</v>
      </c>
      <c r="E10" t="s">
        <v>0</v>
      </c>
      <c r="F10" t="s">
        <v>1</v>
      </c>
    </row>
    <row r="11" spans="1:13" x14ac:dyDescent="0.25">
      <c r="A11" s="5" t="s">
        <v>11</v>
      </c>
      <c r="B11" s="6" t="s">
        <v>10</v>
      </c>
      <c r="C11" s="6"/>
      <c r="D11" s="6"/>
      <c r="E11" s="7"/>
      <c r="F11" s="7"/>
      <c r="G11" s="1"/>
      <c r="H11" s="1"/>
      <c r="I11" s="1"/>
      <c r="J11" s="1"/>
    </row>
    <row r="12" spans="1:13" x14ac:dyDescent="0.25">
      <c r="A12" s="2" t="s">
        <v>7</v>
      </c>
      <c r="B12" t="s">
        <v>4</v>
      </c>
      <c r="C12" t="s">
        <v>23</v>
      </c>
      <c r="D12" t="s">
        <v>23</v>
      </c>
      <c r="E12" t="s">
        <v>23</v>
      </c>
      <c r="F12" t="s">
        <v>23</v>
      </c>
    </row>
    <row r="13" spans="1:13" x14ac:dyDescent="0.25">
      <c r="A13" s="2" t="s">
        <v>7</v>
      </c>
      <c r="B13" t="s">
        <v>5</v>
      </c>
      <c r="C13" t="s">
        <v>24</v>
      </c>
      <c r="D13" t="s">
        <v>25</v>
      </c>
      <c r="E13" t="s">
        <v>24</v>
      </c>
      <c r="F13" t="s">
        <v>23</v>
      </c>
    </row>
    <row r="14" spans="1:13" x14ac:dyDescent="0.25">
      <c r="A14" s="5" t="s">
        <v>7</v>
      </c>
      <c r="B14" s="6" t="s">
        <v>6</v>
      </c>
      <c r="C14" s="6" t="s">
        <v>25</v>
      </c>
      <c r="D14" s="6" t="s">
        <v>24</v>
      </c>
      <c r="E14" s="6" t="s">
        <v>25</v>
      </c>
      <c r="F14" s="6" t="s">
        <v>24</v>
      </c>
    </row>
    <row r="15" spans="1:13" x14ac:dyDescent="0.25">
      <c r="A15" s="2" t="s">
        <v>8</v>
      </c>
      <c r="B15" t="s">
        <v>4</v>
      </c>
      <c r="C15" t="s">
        <v>23</v>
      </c>
      <c r="D15" t="s">
        <v>23</v>
      </c>
      <c r="E15" t="s">
        <v>24</v>
      </c>
      <c r="F15" t="s">
        <v>23</v>
      </c>
    </row>
    <row r="16" spans="1:13" x14ac:dyDescent="0.25">
      <c r="A16" s="2" t="s">
        <v>8</v>
      </c>
      <c r="B16" t="s">
        <v>5</v>
      </c>
      <c r="C16" t="s">
        <v>24</v>
      </c>
      <c r="D16" t="s">
        <v>24</v>
      </c>
      <c r="E16" t="s">
        <v>23</v>
      </c>
      <c r="F16" t="s">
        <v>23</v>
      </c>
    </row>
    <row r="17" spans="1:6" x14ac:dyDescent="0.25">
      <c r="A17" s="5" t="s">
        <v>8</v>
      </c>
      <c r="B17" s="6" t="s">
        <v>6</v>
      </c>
      <c r="C17" s="6" t="s">
        <v>25</v>
      </c>
      <c r="D17" s="6" t="s">
        <v>25</v>
      </c>
      <c r="E17" s="6" t="s">
        <v>25</v>
      </c>
      <c r="F17" s="6" t="s">
        <v>24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imagenes</vt:lpstr>
      <vt:lpstr>identificación</vt:lpstr>
      <vt:lpstr>Datos</vt:lpstr>
      <vt:lpstr>Gráficos</vt:lpstr>
      <vt:lpstr>Tabla</vt:lpstr>
      <vt:lpstr>Apigenin</vt:lpstr>
      <vt:lpstr>Fisiológicos</vt:lpstr>
      <vt:lpstr>fenoles</vt:lpstr>
      <vt:lpstr>tablas</vt:lpstr>
      <vt:lpstr>diferencias</vt:lpstr>
      <vt:lpstr>upc</vt:lpstr>
      <vt:lpstr>fisiológicos2</vt:lpstr>
      <vt:lpstr>comportamiento agua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amanda.rico@uaq.mx</dc:creator>
  <cp:lastModifiedBy>Priscila Flores-Aguilar </cp:lastModifiedBy>
  <dcterms:created xsi:type="dcterms:W3CDTF">2022-06-29T19:50:49Z</dcterms:created>
  <dcterms:modified xsi:type="dcterms:W3CDTF">2023-03-10T00:24:40Z</dcterms:modified>
</cp:coreProperties>
</file>