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0" yWindow="0" windowWidth="20490" windowHeight="8910"/>
  </bookViews>
  <sheets>
    <sheet name="Title" sheetId="14" r:id="rId1"/>
    <sheet name="Krippendorf" sheetId="1" r:id="rId2"/>
    <sheet name="Agreement" sheetId="6" r:id="rId3"/>
    <sheet name="Anova Cronbach Alpha" sheetId="7" r:id="rId4"/>
    <sheet name="Pearson Spearman" sheetId="8" r:id="rId5"/>
    <sheet name="Gr1 Gr2 cov rank" sheetId="9" r:id="rId6"/>
    <sheet name="T test" sheetId="12" r:id="rId7"/>
  </sheets>
  <externalReferences>
    <externalReference r:id="rId8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6" i="8" l="1"/>
  <c r="H57" i="8"/>
  <c r="H58" i="8"/>
  <c r="H59" i="8"/>
  <c r="H60" i="8"/>
  <c r="H61" i="8"/>
  <c r="H62" i="8"/>
  <c r="H63" i="8"/>
  <c r="H64" i="8"/>
  <c r="H65" i="8"/>
  <c r="H66" i="8"/>
  <c r="H67" i="8"/>
  <c r="H68" i="8"/>
  <c r="H43" i="8"/>
  <c r="H44" i="8"/>
  <c r="H45" i="8"/>
  <c r="H46" i="8"/>
  <c r="H47" i="8"/>
  <c r="H48" i="8"/>
  <c r="H49" i="8"/>
  <c r="H50" i="8"/>
  <c r="H51" i="8"/>
  <c r="H52" i="8"/>
  <c r="H53" i="8"/>
  <c r="H54" i="8"/>
  <c r="H55" i="8"/>
  <c r="H31" i="8"/>
  <c r="H32" i="8"/>
  <c r="H33" i="8"/>
  <c r="H34" i="8"/>
  <c r="H35" i="8"/>
  <c r="H36" i="8"/>
  <c r="H37" i="8"/>
  <c r="H38" i="8"/>
  <c r="H39" i="8"/>
  <c r="H40" i="8"/>
  <c r="H41" i="8"/>
  <c r="H42" i="8"/>
  <c r="H19" i="8"/>
  <c r="H20" i="8"/>
  <c r="H21" i="8"/>
  <c r="H22" i="8"/>
  <c r="H23" i="8"/>
  <c r="H24" i="8"/>
  <c r="H25" i="8"/>
  <c r="H26" i="8"/>
  <c r="H27" i="8"/>
  <c r="H28" i="8"/>
  <c r="H29" i="8"/>
  <c r="H30" i="8"/>
  <c r="H8" i="8"/>
  <c r="H9" i="8"/>
  <c r="H10" i="8"/>
  <c r="H11" i="8"/>
  <c r="H12" i="8"/>
  <c r="H13" i="8"/>
  <c r="H14" i="8"/>
  <c r="H15" i="8"/>
  <c r="H16" i="8"/>
  <c r="H17" i="8"/>
  <c r="H18" i="8"/>
  <c r="H5" i="8"/>
  <c r="H6" i="8"/>
  <c r="H7" i="8"/>
  <c r="H4" i="8"/>
  <c r="U58" i="8"/>
  <c r="U59" i="8"/>
  <c r="U60" i="8"/>
  <c r="U61" i="8"/>
  <c r="U62" i="8"/>
  <c r="U63" i="8"/>
  <c r="U64" i="8"/>
  <c r="U65" i="8"/>
  <c r="U66" i="8"/>
  <c r="U67" i="8"/>
  <c r="U68" i="8"/>
  <c r="U45" i="8"/>
  <c r="U46" i="8"/>
  <c r="U47" i="8"/>
  <c r="U48" i="8"/>
  <c r="U49" i="8"/>
  <c r="U50" i="8"/>
  <c r="U51" i="8"/>
  <c r="U52" i="8"/>
  <c r="U53" i="8"/>
  <c r="U54" i="8"/>
  <c r="U55" i="8"/>
  <c r="U56" i="8"/>
  <c r="U57" i="8"/>
  <c r="U31" i="8"/>
  <c r="U32" i="8"/>
  <c r="U33" i="8"/>
  <c r="U34" i="8"/>
  <c r="U35" i="8"/>
  <c r="U36" i="8"/>
  <c r="U37" i="8"/>
  <c r="U38" i="8"/>
  <c r="U39" i="8"/>
  <c r="U40" i="8"/>
  <c r="U41" i="8"/>
  <c r="U42" i="8"/>
  <c r="U43" i="8"/>
  <c r="U44" i="8"/>
  <c r="U18" i="8"/>
  <c r="U19" i="8"/>
  <c r="U20" i="8"/>
  <c r="U21" i="8"/>
  <c r="U22" i="8"/>
  <c r="U23" i="8"/>
  <c r="U24" i="8"/>
  <c r="U25" i="8"/>
  <c r="U26" i="8"/>
  <c r="U27" i="8"/>
  <c r="U28" i="8"/>
  <c r="U29" i="8"/>
  <c r="U30" i="8"/>
  <c r="U12" i="8"/>
  <c r="U13" i="8"/>
  <c r="U14" i="8"/>
  <c r="U15" i="8"/>
  <c r="U16" i="8"/>
  <c r="U17" i="8"/>
  <c r="U10" i="8"/>
  <c r="U11" i="8"/>
  <c r="U8" i="8"/>
  <c r="U9" i="8"/>
  <c r="U5" i="8"/>
  <c r="U6" i="8"/>
  <c r="U7" i="8"/>
  <c r="U4" i="8"/>
  <c r="AK35" i="14" a="1"/>
  <c r="AK20" i="14" a="1"/>
  <c r="AK41" i="14" l="1"/>
  <c r="AK39" i="14"/>
  <c r="AK37" i="14"/>
  <c r="AK35" i="14"/>
  <c r="AL40" i="14"/>
  <c r="AL38" i="14"/>
  <c r="AL36" i="14"/>
  <c r="AL39" i="14"/>
  <c r="AL35" i="14"/>
  <c r="AK40" i="14"/>
  <c r="AK38" i="14"/>
  <c r="AK36" i="14"/>
  <c r="AL41" i="14"/>
  <c r="AL37" i="14"/>
  <c r="AL25" i="14"/>
  <c r="AL23" i="14"/>
  <c r="AL21" i="14"/>
  <c r="AK25" i="14"/>
  <c r="AK23" i="14"/>
  <c r="AK21" i="14"/>
  <c r="AK24" i="14"/>
  <c r="AL26" i="14"/>
  <c r="AL24" i="14"/>
  <c r="AL22" i="14"/>
  <c r="AL20" i="14"/>
  <c r="AK26" i="14"/>
  <c r="AK22" i="14"/>
  <c r="AK20" i="14"/>
  <c r="Q76" i="9"/>
  <c r="R76" i="9" s="1"/>
  <c r="Q75" i="9"/>
  <c r="R75" i="9" s="1"/>
  <c r="Q74" i="9"/>
  <c r="R74" i="9" s="1"/>
  <c r="Q73" i="9"/>
  <c r="R73" i="9" s="1"/>
  <c r="Q72" i="9"/>
  <c r="R72" i="9" s="1"/>
  <c r="D80" i="9"/>
  <c r="E80" i="9" s="1"/>
  <c r="D79" i="9"/>
  <c r="E79" i="9" s="1"/>
  <c r="D78" i="9"/>
  <c r="E78" i="9" s="1"/>
  <c r="D77" i="9"/>
  <c r="E77" i="9" s="1"/>
  <c r="D76" i="9"/>
  <c r="E76" i="9" s="1"/>
  <c r="D75" i="9"/>
  <c r="E75" i="9" s="1"/>
  <c r="D74" i="9"/>
  <c r="E74" i="9" s="1"/>
  <c r="D73" i="9"/>
  <c r="E73" i="9" s="1"/>
  <c r="D72" i="9"/>
  <c r="E72" i="9" s="1"/>
  <c r="F9" i="9"/>
  <c r="G9" i="9" s="1"/>
  <c r="F68" i="9"/>
  <c r="G68" i="9" s="1"/>
  <c r="F67" i="9"/>
  <c r="G67" i="9" s="1"/>
  <c r="F66" i="9"/>
  <c r="G66" i="9" s="1"/>
  <c r="F65" i="9"/>
  <c r="G65" i="9" s="1"/>
  <c r="F64" i="9"/>
  <c r="G64" i="9" s="1"/>
  <c r="F63" i="9"/>
  <c r="G63" i="9" s="1"/>
  <c r="F62" i="9"/>
  <c r="G62" i="9" s="1"/>
  <c r="F61" i="9"/>
  <c r="G61" i="9" s="1"/>
  <c r="F60" i="9"/>
  <c r="G60" i="9" s="1"/>
  <c r="F59" i="9"/>
  <c r="G59" i="9" s="1"/>
  <c r="F8" i="9"/>
  <c r="G8" i="9" s="1"/>
  <c r="F58" i="9"/>
  <c r="G58" i="9" s="1"/>
  <c r="F57" i="9"/>
  <c r="G57" i="9" s="1"/>
  <c r="F56" i="9"/>
  <c r="G56" i="9" s="1"/>
  <c r="F55" i="9"/>
  <c r="G55" i="9" s="1"/>
  <c r="F54" i="9"/>
  <c r="G54" i="9" s="1"/>
  <c r="F53" i="9"/>
  <c r="G53" i="9" s="1"/>
  <c r="F5" i="9"/>
  <c r="G5" i="9" s="1"/>
  <c r="F52" i="9"/>
  <c r="G52" i="9" s="1"/>
  <c r="F51" i="9"/>
  <c r="G51" i="9" s="1"/>
  <c r="F50" i="9"/>
  <c r="G50" i="9" s="1"/>
  <c r="F49" i="9"/>
  <c r="G49" i="9" s="1"/>
  <c r="F48" i="9"/>
  <c r="G48" i="9" s="1"/>
  <c r="F47" i="9"/>
  <c r="G47" i="9" s="1"/>
  <c r="F46" i="9"/>
  <c r="G46" i="9" s="1"/>
  <c r="F45" i="9"/>
  <c r="G45" i="9" s="1"/>
  <c r="F44" i="9"/>
  <c r="G44" i="9" s="1"/>
  <c r="F43" i="9"/>
  <c r="G43" i="9" s="1"/>
  <c r="F42" i="9"/>
  <c r="G42" i="9" s="1"/>
  <c r="F41" i="9"/>
  <c r="G41" i="9" s="1"/>
  <c r="F40" i="9"/>
  <c r="G40" i="9" s="1"/>
  <c r="F39" i="9"/>
  <c r="G39" i="9" s="1"/>
  <c r="F38" i="9"/>
  <c r="G38" i="9" s="1"/>
  <c r="F37" i="9"/>
  <c r="G37" i="9" s="1"/>
  <c r="F36" i="9"/>
  <c r="G36" i="9" s="1"/>
  <c r="F35" i="9"/>
  <c r="G35" i="9" s="1"/>
  <c r="F34" i="9"/>
  <c r="G34" i="9" s="1"/>
  <c r="F33" i="9"/>
  <c r="G33" i="9" s="1"/>
  <c r="F11" i="9"/>
  <c r="G11" i="9" s="1"/>
  <c r="F4" i="9"/>
  <c r="G4" i="9" s="1"/>
  <c r="F32" i="9"/>
  <c r="G32" i="9" s="1"/>
  <c r="F31" i="9"/>
  <c r="G31" i="9" s="1"/>
  <c r="F7" i="9"/>
  <c r="G7" i="9" s="1"/>
  <c r="F30" i="9"/>
  <c r="G30" i="9" s="1"/>
  <c r="F29" i="9"/>
  <c r="G29" i="9" s="1"/>
  <c r="F28" i="9"/>
  <c r="G28" i="9" s="1"/>
  <c r="F27" i="9"/>
  <c r="G27" i="9" s="1"/>
  <c r="F26" i="9"/>
  <c r="G26" i="9" s="1"/>
  <c r="F25" i="9"/>
  <c r="G25" i="9" s="1"/>
  <c r="F24" i="9"/>
  <c r="G24" i="9" s="1"/>
  <c r="F23" i="9"/>
  <c r="G23" i="9" s="1"/>
  <c r="F22" i="9"/>
  <c r="G22" i="9" s="1"/>
  <c r="F21" i="9"/>
  <c r="G21" i="9" s="1"/>
  <c r="F12" i="9"/>
  <c r="G12" i="9" s="1"/>
  <c r="F20" i="9"/>
  <c r="G20" i="9" s="1"/>
  <c r="F19" i="9"/>
  <c r="G19" i="9" s="1"/>
  <c r="F10" i="9"/>
  <c r="G10" i="9" s="1"/>
  <c r="F18" i="9"/>
  <c r="G18" i="9" s="1"/>
  <c r="F17" i="9"/>
  <c r="G17" i="9" s="1"/>
  <c r="F16" i="9"/>
  <c r="G16" i="9" s="1"/>
  <c r="F6" i="9"/>
  <c r="G6" i="9" s="1"/>
  <c r="F15" i="9"/>
  <c r="G15" i="9" s="1"/>
  <c r="F14" i="9"/>
  <c r="G14" i="9" s="1"/>
  <c r="H14" i="9" s="1"/>
  <c r="F13" i="9"/>
  <c r="G13" i="9" s="1"/>
  <c r="S68" i="9"/>
  <c r="T68" i="9" s="1"/>
  <c r="S67" i="9"/>
  <c r="T67" i="9" s="1"/>
  <c r="S66" i="9"/>
  <c r="T66" i="9" s="1"/>
  <c r="S65" i="9"/>
  <c r="T65" i="9" s="1"/>
  <c r="S64" i="9"/>
  <c r="T64" i="9" s="1"/>
  <c r="S63" i="9"/>
  <c r="T63" i="9" s="1"/>
  <c r="S62" i="9"/>
  <c r="T62" i="9" s="1"/>
  <c r="S61" i="9"/>
  <c r="T61" i="9" s="1"/>
  <c r="S60" i="9"/>
  <c r="T60" i="9" s="1"/>
  <c r="S59" i="9"/>
  <c r="T59" i="9" s="1"/>
  <c r="S58" i="9"/>
  <c r="T58" i="9" s="1"/>
  <c r="S57" i="9"/>
  <c r="T57" i="9" s="1"/>
  <c r="S56" i="9"/>
  <c r="T56" i="9" s="1"/>
  <c r="S55" i="9"/>
  <c r="T55" i="9" s="1"/>
  <c r="S54" i="9"/>
  <c r="T54" i="9" s="1"/>
  <c r="S53" i="9"/>
  <c r="T53" i="9" s="1"/>
  <c r="S52" i="9"/>
  <c r="T52" i="9" s="1"/>
  <c r="S51" i="9"/>
  <c r="T51" i="9" s="1"/>
  <c r="S7" i="9"/>
  <c r="T7" i="9" s="1"/>
  <c r="S50" i="9"/>
  <c r="T50" i="9" s="1"/>
  <c r="S49" i="9"/>
  <c r="T49" i="9" s="1"/>
  <c r="S5" i="9"/>
  <c r="T5" i="9" s="1"/>
  <c r="S48" i="9"/>
  <c r="T48" i="9" s="1"/>
  <c r="S4" i="9"/>
  <c r="T4" i="9" s="1"/>
  <c r="S47" i="9"/>
  <c r="T47" i="9" s="1"/>
  <c r="S46" i="9"/>
  <c r="T46" i="9" s="1"/>
  <c r="S45" i="9"/>
  <c r="T45" i="9" s="1"/>
  <c r="S44" i="9"/>
  <c r="T44" i="9" s="1"/>
  <c r="S43" i="9"/>
  <c r="T43" i="9" s="1"/>
  <c r="S42" i="9"/>
  <c r="T42" i="9" s="1"/>
  <c r="S41" i="9"/>
  <c r="T41" i="9" s="1"/>
  <c r="S40" i="9"/>
  <c r="T40" i="9" s="1"/>
  <c r="S39" i="9"/>
  <c r="T39" i="9" s="1"/>
  <c r="S38" i="9"/>
  <c r="T38" i="9" s="1"/>
  <c r="S37" i="9"/>
  <c r="T37" i="9" s="1"/>
  <c r="S36" i="9"/>
  <c r="T36" i="9" s="1"/>
  <c r="S35" i="9"/>
  <c r="T35" i="9" s="1"/>
  <c r="S34" i="9"/>
  <c r="T34" i="9" s="1"/>
  <c r="S33" i="9"/>
  <c r="T33" i="9" s="1"/>
  <c r="S32" i="9"/>
  <c r="T32" i="9" s="1"/>
  <c r="S31" i="9"/>
  <c r="T31" i="9" s="1"/>
  <c r="S30" i="9"/>
  <c r="T30" i="9" s="1"/>
  <c r="S29" i="9"/>
  <c r="T29" i="9" s="1"/>
  <c r="S28" i="9"/>
  <c r="T28" i="9" s="1"/>
  <c r="S27" i="9"/>
  <c r="T27" i="9" s="1"/>
  <c r="S26" i="9"/>
  <c r="T26" i="9" s="1"/>
  <c r="S25" i="9"/>
  <c r="T25" i="9" s="1"/>
  <c r="S24" i="9"/>
  <c r="T24" i="9" s="1"/>
  <c r="S23" i="9"/>
  <c r="T23" i="9" s="1"/>
  <c r="S22" i="9"/>
  <c r="T22" i="9" s="1"/>
  <c r="S21" i="9"/>
  <c r="T21" i="9" s="1"/>
  <c r="S6" i="9"/>
  <c r="T6" i="9" s="1"/>
  <c r="S20" i="9"/>
  <c r="T20" i="9" s="1"/>
  <c r="S19" i="9"/>
  <c r="T19" i="9" s="1"/>
  <c r="S18" i="9"/>
  <c r="T18" i="9" s="1"/>
  <c r="S17" i="9"/>
  <c r="T17" i="9" s="1"/>
  <c r="S16" i="9"/>
  <c r="T16" i="9" s="1"/>
  <c r="S15" i="9"/>
  <c r="T15" i="9" s="1"/>
  <c r="S8" i="9"/>
  <c r="T8" i="9" s="1"/>
  <c r="S14" i="9"/>
  <c r="T14" i="9" s="1"/>
  <c r="S13" i="9"/>
  <c r="T13" i="9" s="1"/>
  <c r="S12" i="9"/>
  <c r="T12" i="9" s="1"/>
  <c r="AC6" i="9"/>
  <c r="S11" i="9"/>
  <c r="T11" i="9" s="1"/>
  <c r="S10" i="9"/>
  <c r="T10" i="9" s="1"/>
  <c r="Z4" i="9"/>
  <c r="S9" i="9"/>
  <c r="T9" i="9" s="1"/>
  <c r="U9" i="9" s="1"/>
  <c r="AC8" i="9"/>
  <c r="AB15" i="9" a="1"/>
  <c r="AC7" i="9"/>
  <c r="U15" i="9" l="1"/>
  <c r="U26" i="9"/>
  <c r="U34" i="9"/>
  <c r="U10" i="9"/>
  <c r="U13" i="9"/>
  <c r="U16" i="9"/>
  <c r="U20" i="9"/>
  <c r="U23" i="9"/>
  <c r="U27" i="9"/>
  <c r="U31" i="9"/>
  <c r="U35" i="9"/>
  <c r="U39" i="9"/>
  <c r="U43" i="9"/>
  <c r="U47" i="9"/>
  <c r="U49" i="9"/>
  <c r="U52" i="9"/>
  <c r="U56" i="9"/>
  <c r="U60" i="9"/>
  <c r="U64" i="9"/>
  <c r="U68" i="9"/>
  <c r="H6" i="9"/>
  <c r="H10" i="9"/>
  <c r="H21" i="9"/>
  <c r="H25" i="9"/>
  <c r="H29" i="9"/>
  <c r="H32" i="9"/>
  <c r="H34" i="9"/>
  <c r="H38" i="9"/>
  <c r="H42" i="9"/>
  <c r="H46" i="9"/>
  <c r="H50" i="9"/>
  <c r="H53" i="9"/>
  <c r="H57" i="9"/>
  <c r="H60" i="9"/>
  <c r="H64" i="9"/>
  <c r="H68" i="9"/>
  <c r="F74" i="9"/>
  <c r="F78" i="9"/>
  <c r="S73" i="9"/>
  <c r="U18" i="9"/>
  <c r="U29" i="9"/>
  <c r="U11" i="9"/>
  <c r="U14" i="9"/>
  <c r="U17" i="9"/>
  <c r="U6" i="9"/>
  <c r="U24" i="9"/>
  <c r="U28" i="9"/>
  <c r="U32" i="9"/>
  <c r="U36" i="9"/>
  <c r="U40" i="9"/>
  <c r="U44" i="9"/>
  <c r="U4" i="9"/>
  <c r="U50" i="9"/>
  <c r="U53" i="9"/>
  <c r="U57" i="9"/>
  <c r="U61" i="9"/>
  <c r="U65" i="9"/>
  <c r="H13" i="9"/>
  <c r="H16" i="9"/>
  <c r="H19" i="9"/>
  <c r="H22" i="9"/>
  <c r="H26" i="9"/>
  <c r="H30" i="9"/>
  <c r="H4" i="9"/>
  <c r="H35" i="9"/>
  <c r="H39" i="9"/>
  <c r="H43" i="9"/>
  <c r="H47" i="9"/>
  <c r="H51" i="9"/>
  <c r="H54" i="9"/>
  <c r="H58" i="9"/>
  <c r="H61" i="9"/>
  <c r="H65" i="9"/>
  <c r="H9" i="9"/>
  <c r="F75" i="9"/>
  <c r="F79" i="9"/>
  <c r="S74" i="9"/>
  <c r="U25" i="9"/>
  <c r="U33" i="9"/>
  <c r="U37" i="9"/>
  <c r="U41" i="9"/>
  <c r="U45" i="9"/>
  <c r="U48" i="9"/>
  <c r="U7" i="9"/>
  <c r="U54" i="9"/>
  <c r="U58" i="9"/>
  <c r="U62" i="9"/>
  <c r="U66" i="9"/>
  <c r="H17" i="9"/>
  <c r="H20" i="9"/>
  <c r="H23" i="9"/>
  <c r="H27" i="9"/>
  <c r="H7" i="9"/>
  <c r="H11" i="9"/>
  <c r="H36" i="9"/>
  <c r="H40" i="9"/>
  <c r="H44" i="9"/>
  <c r="H48" i="9"/>
  <c r="H52" i="9"/>
  <c r="H55" i="9"/>
  <c r="H8" i="9"/>
  <c r="H62" i="9"/>
  <c r="H66" i="9"/>
  <c r="F72" i="9"/>
  <c r="F76" i="9"/>
  <c r="F80" i="9"/>
  <c r="S75" i="9"/>
  <c r="U8" i="9"/>
  <c r="U21" i="9"/>
  <c r="U12" i="9"/>
  <c r="U19" i="9"/>
  <c r="U22" i="9"/>
  <c r="U30" i="9"/>
  <c r="U38" i="9"/>
  <c r="U42" i="9"/>
  <c r="U46" i="9"/>
  <c r="U5" i="9"/>
  <c r="U51" i="9"/>
  <c r="U55" i="9"/>
  <c r="U59" i="9"/>
  <c r="U63" i="9"/>
  <c r="U67" i="9"/>
  <c r="H15" i="9"/>
  <c r="H18" i="9"/>
  <c r="H12" i="9"/>
  <c r="H24" i="9"/>
  <c r="H28" i="9"/>
  <c r="H31" i="9"/>
  <c r="H33" i="9"/>
  <c r="H37" i="9"/>
  <c r="H41" i="9"/>
  <c r="H45" i="9"/>
  <c r="H49" i="9"/>
  <c r="H5" i="9"/>
  <c r="H56" i="9"/>
  <c r="H59" i="9"/>
  <c r="H63" i="9"/>
  <c r="H67" i="9"/>
  <c r="F73" i="9"/>
  <c r="F77" i="9"/>
  <c r="S72" i="9"/>
  <c r="S76" i="9"/>
  <c r="AA4" i="9"/>
  <c r="AC16" i="9"/>
  <c r="AB16" i="9"/>
  <c r="AB17" i="9"/>
  <c r="AB15" i="9"/>
  <c r="AC17" i="9"/>
  <c r="AC15" i="9"/>
  <c r="N210" i="7" l="1"/>
  <c r="L202" i="7"/>
  <c r="K202" i="7"/>
  <c r="J202" i="7"/>
  <c r="L201" i="7"/>
  <c r="J212" i="7" s="1"/>
  <c r="J213" i="7" s="1"/>
  <c r="K201" i="7"/>
  <c r="K212" i="7" s="1"/>
  <c r="J201" i="7"/>
  <c r="L207" i="7" s="1"/>
  <c r="N212" i="7"/>
  <c r="M212" i="7"/>
  <c r="M213" i="7"/>
  <c r="N213" i="7"/>
  <c r="R212" i="7" l="1"/>
  <c r="R213" i="7" s="1"/>
  <c r="K213" i="7"/>
  <c r="L208" i="7"/>
  <c r="N208" i="7" s="1"/>
  <c r="P208" i="7" s="1"/>
  <c r="N207" i="7"/>
  <c r="M203" i="7"/>
  <c r="L212" i="7"/>
  <c r="L213" i="7" s="1"/>
  <c r="K207" i="7"/>
  <c r="L203" i="7"/>
  <c r="J207" i="7" s="1"/>
  <c r="J208" i="7" s="1"/>
  <c r="Q213" i="7"/>
  <c r="P213" i="7"/>
  <c r="O213" i="7"/>
  <c r="Q212" i="7"/>
  <c r="AB6" i="8"/>
  <c r="Y4" i="8"/>
  <c r="W4" i="8"/>
  <c r="S68" i="8"/>
  <c r="T68" i="8" s="1"/>
  <c r="F68" i="8"/>
  <c r="G68" i="8" s="1"/>
  <c r="S67" i="8"/>
  <c r="T67" i="8" s="1"/>
  <c r="F67" i="8"/>
  <c r="G67" i="8" s="1"/>
  <c r="S66" i="8"/>
  <c r="T66" i="8" s="1"/>
  <c r="F66" i="8"/>
  <c r="G66" i="8" s="1"/>
  <c r="S65" i="8"/>
  <c r="T65" i="8" s="1"/>
  <c r="F65" i="8"/>
  <c r="G65" i="8" s="1"/>
  <c r="S64" i="8"/>
  <c r="T64" i="8" s="1"/>
  <c r="F64" i="8"/>
  <c r="G64" i="8" s="1"/>
  <c r="S63" i="8"/>
  <c r="T63" i="8" s="1"/>
  <c r="F63" i="8"/>
  <c r="G63" i="8" s="1"/>
  <c r="S62" i="8"/>
  <c r="T62" i="8" s="1"/>
  <c r="F62" i="8"/>
  <c r="G62" i="8" s="1"/>
  <c r="S61" i="8"/>
  <c r="T61" i="8" s="1"/>
  <c r="F61" i="8"/>
  <c r="G61" i="8" s="1"/>
  <c r="S60" i="8"/>
  <c r="T60" i="8" s="1"/>
  <c r="F60" i="8"/>
  <c r="G60" i="8" s="1"/>
  <c r="S59" i="8"/>
  <c r="T59" i="8" s="1"/>
  <c r="F59" i="8"/>
  <c r="G59" i="8" s="1"/>
  <c r="S58" i="8"/>
  <c r="T58" i="8" s="1"/>
  <c r="F58" i="8"/>
  <c r="G58" i="8" s="1"/>
  <c r="S57" i="8"/>
  <c r="T57" i="8" s="1"/>
  <c r="F57" i="8"/>
  <c r="G57" i="8" s="1"/>
  <c r="S56" i="8"/>
  <c r="T56" i="8" s="1"/>
  <c r="F56" i="8"/>
  <c r="G56" i="8" s="1"/>
  <c r="S55" i="8"/>
  <c r="T55" i="8" s="1"/>
  <c r="F55" i="8"/>
  <c r="G55" i="8" s="1"/>
  <c r="S54" i="8"/>
  <c r="T54" i="8" s="1"/>
  <c r="F54" i="8"/>
  <c r="G54" i="8" s="1"/>
  <c r="S53" i="8"/>
  <c r="T53" i="8" s="1"/>
  <c r="F53" i="8"/>
  <c r="G53" i="8" s="1"/>
  <c r="S52" i="8"/>
  <c r="T52" i="8" s="1"/>
  <c r="F52" i="8"/>
  <c r="G52" i="8" s="1"/>
  <c r="S51" i="8"/>
  <c r="T51" i="8" s="1"/>
  <c r="F51" i="8"/>
  <c r="G51" i="8" s="1"/>
  <c r="S50" i="8"/>
  <c r="T50" i="8" s="1"/>
  <c r="F50" i="8"/>
  <c r="G50" i="8" s="1"/>
  <c r="S49" i="8"/>
  <c r="T49" i="8" s="1"/>
  <c r="F49" i="8"/>
  <c r="G49" i="8" s="1"/>
  <c r="S48" i="8"/>
  <c r="T48" i="8" s="1"/>
  <c r="F48" i="8"/>
  <c r="G48" i="8" s="1"/>
  <c r="S47" i="8"/>
  <c r="T47" i="8" s="1"/>
  <c r="F47" i="8"/>
  <c r="G47" i="8" s="1"/>
  <c r="S46" i="8"/>
  <c r="T46" i="8" s="1"/>
  <c r="F46" i="8"/>
  <c r="G46" i="8" s="1"/>
  <c r="S45" i="8"/>
  <c r="T45" i="8" s="1"/>
  <c r="F45" i="8"/>
  <c r="G45" i="8" s="1"/>
  <c r="S44" i="8"/>
  <c r="T44" i="8" s="1"/>
  <c r="F44" i="8"/>
  <c r="G44" i="8" s="1"/>
  <c r="S43" i="8"/>
  <c r="T43" i="8" s="1"/>
  <c r="F43" i="8"/>
  <c r="G43" i="8" s="1"/>
  <c r="S42" i="8"/>
  <c r="T42" i="8" s="1"/>
  <c r="F42" i="8"/>
  <c r="G42" i="8" s="1"/>
  <c r="S41" i="8"/>
  <c r="T41" i="8" s="1"/>
  <c r="F41" i="8"/>
  <c r="G41" i="8" s="1"/>
  <c r="S40" i="8"/>
  <c r="T40" i="8" s="1"/>
  <c r="F40" i="8"/>
  <c r="G40" i="8" s="1"/>
  <c r="S39" i="8"/>
  <c r="T39" i="8" s="1"/>
  <c r="F39" i="8"/>
  <c r="G39" i="8" s="1"/>
  <c r="S38" i="8"/>
  <c r="T38" i="8" s="1"/>
  <c r="F38" i="8"/>
  <c r="G38" i="8" s="1"/>
  <c r="S37" i="8"/>
  <c r="T37" i="8" s="1"/>
  <c r="F37" i="8"/>
  <c r="G37" i="8" s="1"/>
  <c r="S36" i="8"/>
  <c r="T36" i="8" s="1"/>
  <c r="F36" i="8"/>
  <c r="G36" i="8" s="1"/>
  <c r="S35" i="8"/>
  <c r="T35" i="8" s="1"/>
  <c r="F35" i="8"/>
  <c r="G35" i="8" s="1"/>
  <c r="S34" i="8"/>
  <c r="T34" i="8" s="1"/>
  <c r="F34" i="8"/>
  <c r="G34" i="8" s="1"/>
  <c r="S33" i="8"/>
  <c r="T33" i="8" s="1"/>
  <c r="F33" i="8"/>
  <c r="G33" i="8" s="1"/>
  <c r="S32" i="8"/>
  <c r="T32" i="8" s="1"/>
  <c r="F32" i="8"/>
  <c r="G32" i="8" s="1"/>
  <c r="S31" i="8"/>
  <c r="T31" i="8" s="1"/>
  <c r="F31" i="8"/>
  <c r="G31" i="8" s="1"/>
  <c r="S30" i="8"/>
  <c r="T30" i="8" s="1"/>
  <c r="F30" i="8"/>
  <c r="G30" i="8" s="1"/>
  <c r="S29" i="8"/>
  <c r="T29" i="8" s="1"/>
  <c r="F29" i="8"/>
  <c r="G29" i="8" s="1"/>
  <c r="S28" i="8"/>
  <c r="T28" i="8" s="1"/>
  <c r="F28" i="8"/>
  <c r="G28" i="8" s="1"/>
  <c r="S27" i="8"/>
  <c r="T27" i="8" s="1"/>
  <c r="F27" i="8"/>
  <c r="G27" i="8" s="1"/>
  <c r="S26" i="8"/>
  <c r="T26" i="8" s="1"/>
  <c r="F26" i="8"/>
  <c r="G26" i="8" s="1"/>
  <c r="S25" i="8"/>
  <c r="T25" i="8" s="1"/>
  <c r="F25" i="8"/>
  <c r="G25" i="8" s="1"/>
  <c r="S24" i="8"/>
  <c r="T24" i="8" s="1"/>
  <c r="F24" i="8"/>
  <c r="G24" i="8" s="1"/>
  <c r="S23" i="8"/>
  <c r="T23" i="8" s="1"/>
  <c r="F23" i="8"/>
  <c r="G23" i="8" s="1"/>
  <c r="S22" i="8"/>
  <c r="T22" i="8" s="1"/>
  <c r="F22" i="8"/>
  <c r="G22" i="8" s="1"/>
  <c r="S21" i="8"/>
  <c r="T21" i="8" s="1"/>
  <c r="F21" i="8"/>
  <c r="G21" i="8" s="1"/>
  <c r="S20" i="8"/>
  <c r="T20" i="8" s="1"/>
  <c r="F20" i="8"/>
  <c r="G20" i="8" s="1"/>
  <c r="S19" i="8"/>
  <c r="T19" i="8" s="1"/>
  <c r="F19" i="8"/>
  <c r="G19" i="8" s="1"/>
  <c r="S18" i="8"/>
  <c r="T18" i="8" s="1"/>
  <c r="F18" i="8"/>
  <c r="G18" i="8" s="1"/>
  <c r="S17" i="8"/>
  <c r="T17" i="8" s="1"/>
  <c r="F17" i="8"/>
  <c r="G17" i="8" s="1"/>
  <c r="S16" i="8"/>
  <c r="T16" i="8" s="1"/>
  <c r="F16" i="8"/>
  <c r="G16" i="8" s="1"/>
  <c r="S15" i="8"/>
  <c r="T15" i="8" s="1"/>
  <c r="F15" i="8"/>
  <c r="G15" i="8" s="1"/>
  <c r="S14" i="8"/>
  <c r="T14" i="8" s="1"/>
  <c r="F14" i="8"/>
  <c r="G14" i="8" s="1"/>
  <c r="S13" i="8"/>
  <c r="T13" i="8" s="1"/>
  <c r="F13" i="8"/>
  <c r="G13" i="8" s="1"/>
  <c r="S12" i="8"/>
  <c r="T12" i="8" s="1"/>
  <c r="F12" i="8"/>
  <c r="G12" i="8" s="1"/>
  <c r="S11" i="8"/>
  <c r="T11" i="8" s="1"/>
  <c r="F11" i="8"/>
  <c r="G11" i="8" s="1"/>
  <c r="S10" i="8"/>
  <c r="T10" i="8" s="1"/>
  <c r="F10" i="8"/>
  <c r="G10" i="8" s="1"/>
  <c r="S9" i="8"/>
  <c r="T9" i="8" s="1"/>
  <c r="F9" i="8"/>
  <c r="G9" i="8" s="1"/>
  <c r="S8" i="8"/>
  <c r="T8" i="8" s="1"/>
  <c r="F8" i="8"/>
  <c r="G8" i="8" s="1"/>
  <c r="S7" i="8"/>
  <c r="T7" i="8" s="1"/>
  <c r="F7" i="8"/>
  <c r="G7" i="8" s="1"/>
  <c r="S6" i="8"/>
  <c r="T6" i="8" s="1"/>
  <c r="F6" i="8"/>
  <c r="G6" i="8" s="1"/>
  <c r="S5" i="8"/>
  <c r="T5" i="8" s="1"/>
  <c r="F5" i="8"/>
  <c r="G5" i="8" s="1"/>
  <c r="S4" i="8"/>
  <c r="T4" i="8" s="1"/>
  <c r="F4" i="8"/>
  <c r="G4" i="8" s="1"/>
  <c r="AA15" i="8" a="1"/>
  <c r="AB7" i="8"/>
  <c r="AB8" i="8"/>
  <c r="R207" i="7" l="1"/>
  <c r="R208" i="7" s="1"/>
  <c r="K208" i="7"/>
  <c r="M208" i="7" s="1"/>
  <c r="Q208" i="7" s="1"/>
  <c r="M207" i="7"/>
  <c r="Q207" i="7" s="1"/>
  <c r="O208" i="7"/>
  <c r="AB16" i="8"/>
  <c r="AA15" i="8"/>
  <c r="AA17" i="8"/>
  <c r="AA16" i="8"/>
  <c r="AB15" i="8"/>
  <c r="AB17" i="8"/>
  <c r="E172" i="7"/>
  <c r="V149" i="7"/>
  <c r="W149" i="7" s="1"/>
  <c r="J149" i="7"/>
  <c r="I149" i="7"/>
  <c r="V148" i="7"/>
  <c r="W148" i="7" s="1"/>
  <c r="I148" i="7"/>
  <c r="J148" i="7" s="1"/>
  <c r="V147" i="7"/>
  <c r="W147" i="7" s="1"/>
  <c r="I147" i="7"/>
  <c r="J147" i="7" s="1"/>
  <c r="V146" i="7"/>
  <c r="W146" i="7" s="1"/>
  <c r="I146" i="7"/>
  <c r="J146" i="7" s="1"/>
  <c r="V145" i="7"/>
  <c r="W145" i="7" s="1"/>
  <c r="J145" i="7"/>
  <c r="I145" i="7"/>
  <c r="V144" i="7"/>
  <c r="W144" i="7" s="1"/>
  <c r="I144" i="7"/>
  <c r="J144" i="7" s="1"/>
  <c r="V143" i="7"/>
  <c r="W143" i="7" s="1"/>
  <c r="I143" i="7"/>
  <c r="J143" i="7" s="1"/>
  <c r="V142" i="7"/>
  <c r="W142" i="7" s="1"/>
  <c r="I142" i="7"/>
  <c r="J142" i="7" s="1"/>
  <c r="V141" i="7"/>
  <c r="W141" i="7" s="1"/>
  <c r="J141" i="7"/>
  <c r="I141" i="7"/>
  <c r="V140" i="7"/>
  <c r="W140" i="7" s="1"/>
  <c r="I140" i="7"/>
  <c r="J140" i="7" s="1"/>
  <c r="V139" i="7"/>
  <c r="W139" i="7" s="1"/>
  <c r="I139" i="7"/>
  <c r="J139" i="7" s="1"/>
  <c r="V138" i="7"/>
  <c r="W138" i="7" s="1"/>
  <c r="I138" i="7"/>
  <c r="J138" i="7" s="1"/>
  <c r="V137" i="7"/>
  <c r="W137" i="7" s="1"/>
  <c r="J137" i="7"/>
  <c r="I137" i="7"/>
  <c r="V136" i="7"/>
  <c r="W136" i="7" s="1"/>
  <c r="I136" i="7"/>
  <c r="J136" i="7" s="1"/>
  <c r="V135" i="7"/>
  <c r="W135" i="7" s="1"/>
  <c r="I135" i="7"/>
  <c r="J135" i="7" s="1"/>
  <c r="V134" i="7"/>
  <c r="W134" i="7" s="1"/>
  <c r="I134" i="7"/>
  <c r="J134" i="7" s="1"/>
  <c r="V133" i="7"/>
  <c r="W133" i="7" s="1"/>
  <c r="J133" i="7"/>
  <c r="I133" i="7"/>
  <c r="V132" i="7"/>
  <c r="W132" i="7" s="1"/>
  <c r="I132" i="7"/>
  <c r="J132" i="7" s="1"/>
  <c r="V131" i="7"/>
  <c r="W131" i="7" s="1"/>
  <c r="I131" i="7"/>
  <c r="J131" i="7" s="1"/>
  <c r="V130" i="7"/>
  <c r="W130" i="7" s="1"/>
  <c r="I130" i="7"/>
  <c r="J130" i="7" s="1"/>
  <c r="V129" i="7"/>
  <c r="W129" i="7" s="1"/>
  <c r="J129" i="7"/>
  <c r="I129" i="7"/>
  <c r="V128" i="7"/>
  <c r="W128" i="7" s="1"/>
  <c r="I128" i="7"/>
  <c r="J128" i="7" s="1"/>
  <c r="V127" i="7"/>
  <c r="W127" i="7" s="1"/>
  <c r="I127" i="7"/>
  <c r="J127" i="7" s="1"/>
  <c r="V126" i="7"/>
  <c r="W126" i="7" s="1"/>
  <c r="I126" i="7"/>
  <c r="J126" i="7" s="1"/>
  <c r="V125" i="7"/>
  <c r="W125" i="7" s="1"/>
  <c r="J125" i="7"/>
  <c r="I125" i="7"/>
  <c r="V124" i="7"/>
  <c r="W124" i="7" s="1"/>
  <c r="I124" i="7"/>
  <c r="J124" i="7" s="1"/>
  <c r="V123" i="7"/>
  <c r="W123" i="7" s="1"/>
  <c r="I123" i="7"/>
  <c r="J123" i="7" s="1"/>
  <c r="V122" i="7"/>
  <c r="W122" i="7" s="1"/>
  <c r="I122" i="7"/>
  <c r="J122" i="7" s="1"/>
  <c r="V121" i="7"/>
  <c r="W121" i="7" s="1"/>
  <c r="J121" i="7"/>
  <c r="I121" i="7"/>
  <c r="V120" i="7"/>
  <c r="W120" i="7" s="1"/>
  <c r="I120" i="7"/>
  <c r="J120" i="7" s="1"/>
  <c r="V119" i="7"/>
  <c r="W119" i="7" s="1"/>
  <c r="I119" i="7"/>
  <c r="J119" i="7" s="1"/>
  <c r="V118" i="7"/>
  <c r="W118" i="7" s="1"/>
  <c r="I118" i="7"/>
  <c r="J118" i="7" s="1"/>
  <c r="V117" i="7"/>
  <c r="W117" i="7" s="1"/>
  <c r="J117" i="7"/>
  <c r="I117" i="7"/>
  <c r="V116" i="7"/>
  <c r="W116" i="7" s="1"/>
  <c r="I116" i="7"/>
  <c r="J116" i="7" s="1"/>
  <c r="V115" i="7"/>
  <c r="W115" i="7" s="1"/>
  <c r="I115" i="7"/>
  <c r="J115" i="7" s="1"/>
  <c r="V114" i="7"/>
  <c r="W114" i="7" s="1"/>
  <c r="I114" i="7"/>
  <c r="J114" i="7" s="1"/>
  <c r="V113" i="7"/>
  <c r="W113" i="7" s="1"/>
  <c r="J113" i="7"/>
  <c r="I113" i="7"/>
  <c r="V112" i="7"/>
  <c r="W112" i="7" s="1"/>
  <c r="I112" i="7"/>
  <c r="J112" i="7" s="1"/>
  <c r="V111" i="7"/>
  <c r="W111" i="7" s="1"/>
  <c r="I111" i="7"/>
  <c r="J111" i="7" s="1"/>
  <c r="V110" i="7"/>
  <c r="W110" i="7" s="1"/>
  <c r="I110" i="7"/>
  <c r="J110" i="7" s="1"/>
  <c r="V109" i="7"/>
  <c r="W109" i="7" s="1"/>
  <c r="J109" i="7"/>
  <c r="I109" i="7"/>
  <c r="V108" i="7"/>
  <c r="W108" i="7" s="1"/>
  <c r="I108" i="7"/>
  <c r="J108" i="7" s="1"/>
  <c r="V107" i="7"/>
  <c r="W107" i="7" s="1"/>
  <c r="I107" i="7"/>
  <c r="J107" i="7" s="1"/>
  <c r="V106" i="7"/>
  <c r="W106" i="7" s="1"/>
  <c r="I106" i="7"/>
  <c r="J106" i="7" s="1"/>
  <c r="V105" i="7"/>
  <c r="W105" i="7" s="1"/>
  <c r="J105" i="7"/>
  <c r="I105" i="7"/>
  <c r="V104" i="7"/>
  <c r="W104" i="7" s="1"/>
  <c r="I104" i="7"/>
  <c r="J104" i="7" s="1"/>
  <c r="V103" i="7"/>
  <c r="W103" i="7" s="1"/>
  <c r="I103" i="7"/>
  <c r="J103" i="7" s="1"/>
  <c r="V102" i="7"/>
  <c r="W102" i="7" s="1"/>
  <c r="I102" i="7"/>
  <c r="J102" i="7" s="1"/>
  <c r="V101" i="7"/>
  <c r="W101" i="7" s="1"/>
  <c r="J101" i="7"/>
  <c r="I101" i="7"/>
  <c r="V100" i="7"/>
  <c r="W100" i="7" s="1"/>
  <c r="I100" i="7"/>
  <c r="J100" i="7" s="1"/>
  <c r="V99" i="7"/>
  <c r="W99" i="7" s="1"/>
  <c r="I99" i="7"/>
  <c r="J99" i="7" s="1"/>
  <c r="V98" i="7"/>
  <c r="W98" i="7" s="1"/>
  <c r="I98" i="7"/>
  <c r="J98" i="7" s="1"/>
  <c r="V97" i="7"/>
  <c r="W97" i="7" s="1"/>
  <c r="J97" i="7"/>
  <c r="I97" i="7"/>
  <c r="V96" i="7"/>
  <c r="W96" i="7" s="1"/>
  <c r="I96" i="7"/>
  <c r="J96" i="7" s="1"/>
  <c r="V95" i="7"/>
  <c r="W95" i="7" s="1"/>
  <c r="I95" i="7"/>
  <c r="J95" i="7" s="1"/>
  <c r="V94" i="7"/>
  <c r="W94" i="7" s="1"/>
  <c r="I94" i="7"/>
  <c r="J94" i="7" s="1"/>
  <c r="V93" i="7"/>
  <c r="W93" i="7" s="1"/>
  <c r="J93" i="7"/>
  <c r="I93" i="7"/>
  <c r="V92" i="7"/>
  <c r="W92" i="7" s="1"/>
  <c r="I92" i="7"/>
  <c r="J92" i="7" s="1"/>
  <c r="V91" i="7"/>
  <c r="W91" i="7" s="1"/>
  <c r="I91" i="7"/>
  <c r="J91" i="7" s="1"/>
  <c r="V90" i="7"/>
  <c r="W90" i="7" s="1"/>
  <c r="I90" i="7"/>
  <c r="J90" i="7" s="1"/>
  <c r="V89" i="7"/>
  <c r="W89" i="7" s="1"/>
  <c r="J89" i="7"/>
  <c r="I89" i="7"/>
  <c r="V88" i="7"/>
  <c r="W88" i="7" s="1"/>
  <c r="I88" i="7"/>
  <c r="J88" i="7" s="1"/>
  <c r="V87" i="7"/>
  <c r="W87" i="7" s="1"/>
  <c r="I87" i="7"/>
  <c r="J87" i="7" s="1"/>
  <c r="V86" i="7"/>
  <c r="W86" i="7" s="1"/>
  <c r="I86" i="7"/>
  <c r="J86" i="7" s="1"/>
  <c r="V85" i="7"/>
  <c r="W85" i="7" s="1"/>
  <c r="Q188" i="7" s="1"/>
  <c r="V188" i="7" s="1"/>
  <c r="J85" i="7"/>
  <c r="F188" i="7" s="1"/>
  <c r="I85" i="7"/>
  <c r="AG70" i="7"/>
  <c r="AF70" i="7"/>
  <c r="AE70" i="7"/>
  <c r="AD70" i="7"/>
  <c r="AC70" i="7"/>
  <c r="AB70" i="7"/>
  <c r="AA70" i="7"/>
  <c r="Z70" i="7"/>
  <c r="Y70" i="7"/>
  <c r="X70" i="7"/>
  <c r="W70" i="7"/>
  <c r="V70" i="7"/>
  <c r="U70" i="7"/>
  <c r="T70" i="7"/>
  <c r="S70" i="7"/>
  <c r="R70" i="7"/>
  <c r="Q70" i="7"/>
  <c r="P70" i="7"/>
  <c r="O70" i="7"/>
  <c r="N70" i="7"/>
  <c r="M70" i="7"/>
  <c r="L70" i="7"/>
  <c r="K70" i="7"/>
  <c r="J70" i="7"/>
  <c r="I70" i="7"/>
  <c r="H70" i="7"/>
  <c r="G70" i="7"/>
  <c r="F70" i="7"/>
  <c r="E70" i="7"/>
  <c r="D70" i="7"/>
  <c r="C70" i="7"/>
  <c r="AG69" i="7"/>
  <c r="AF69" i="7"/>
  <c r="AE69" i="7"/>
  <c r="AD69" i="7"/>
  <c r="AC69" i="7"/>
  <c r="AB69" i="7"/>
  <c r="AA69" i="7"/>
  <c r="Z69" i="7"/>
  <c r="Y69" i="7"/>
  <c r="X69" i="7"/>
  <c r="W69" i="7"/>
  <c r="V69" i="7"/>
  <c r="U69" i="7"/>
  <c r="T69" i="7"/>
  <c r="S69" i="7"/>
  <c r="R69" i="7"/>
  <c r="Q69" i="7"/>
  <c r="P69" i="7"/>
  <c r="O69" i="7"/>
  <c r="N69" i="7"/>
  <c r="M69" i="7"/>
  <c r="L69" i="7"/>
  <c r="K69" i="7"/>
  <c r="J69" i="7"/>
  <c r="I69" i="7"/>
  <c r="H69" i="7"/>
  <c r="G69" i="7"/>
  <c r="F69" i="7"/>
  <c r="E69" i="7"/>
  <c r="D69" i="7"/>
  <c r="C69" i="7"/>
  <c r="D79" i="7" a="1"/>
  <c r="D75" i="7"/>
  <c r="D176" i="7"/>
  <c r="D180" i="7" a="1"/>
  <c r="AK6" i="7"/>
  <c r="AK19" i="7" a="1"/>
  <c r="Q75" i="7"/>
  <c r="AK10" i="7" a="1"/>
  <c r="Q79" i="7" a="1"/>
  <c r="AK34" i="7" a="1"/>
  <c r="S192" i="7" l="1"/>
  <c r="S193" i="7"/>
  <c r="G188" i="7"/>
  <c r="D188" i="7"/>
  <c r="I188" i="7" s="1"/>
  <c r="R188" i="7"/>
  <c r="E188" i="7"/>
  <c r="S188" i="7"/>
  <c r="T188" i="7" s="1"/>
  <c r="N180" i="7"/>
  <c r="J180" i="7"/>
  <c r="F180" i="7"/>
  <c r="G180" i="7"/>
  <c r="M180" i="7"/>
  <c r="I180" i="7"/>
  <c r="E180" i="7"/>
  <c r="K180" i="7"/>
  <c r="L180" i="7"/>
  <c r="H180" i="7"/>
  <c r="D180" i="7"/>
  <c r="BN10" i="7"/>
  <c r="BJ10" i="7"/>
  <c r="BF10" i="7"/>
  <c r="BB10" i="7"/>
  <c r="AX10" i="7"/>
  <c r="AT10" i="7"/>
  <c r="AP10" i="7"/>
  <c r="AL10" i="7"/>
  <c r="BK10" i="7"/>
  <c r="BG10" i="7"/>
  <c r="BC10" i="7"/>
  <c r="AY10" i="7"/>
  <c r="AU10" i="7"/>
  <c r="AQ10" i="7"/>
  <c r="AM10" i="7"/>
  <c r="BM10" i="7"/>
  <c r="BI10" i="7"/>
  <c r="BE10" i="7"/>
  <c r="BA10" i="7"/>
  <c r="AW10" i="7"/>
  <c r="AS10" i="7"/>
  <c r="AO10" i="7"/>
  <c r="AK10" i="7"/>
  <c r="BL10" i="7"/>
  <c r="BH10" i="7"/>
  <c r="BD10" i="7"/>
  <c r="AZ10" i="7"/>
  <c r="AV10" i="7"/>
  <c r="AR10" i="7"/>
  <c r="AN10" i="7"/>
  <c r="L79" i="7"/>
  <c r="H79" i="7"/>
  <c r="D79" i="7"/>
  <c r="M79" i="7"/>
  <c r="E79" i="7"/>
  <c r="K79" i="7"/>
  <c r="G79" i="7"/>
  <c r="I79" i="7"/>
  <c r="N79" i="7"/>
  <c r="J79" i="7"/>
  <c r="F79" i="7"/>
  <c r="AG79" i="7"/>
  <c r="AC79" i="7"/>
  <c r="Y79" i="7"/>
  <c r="U79" i="7"/>
  <c r="Q79" i="7"/>
  <c r="AH79" i="7"/>
  <c r="Z79" i="7"/>
  <c r="V79" i="7"/>
  <c r="AF79" i="7"/>
  <c r="AB79" i="7"/>
  <c r="X79" i="7"/>
  <c r="T79" i="7"/>
  <c r="AD79" i="7"/>
  <c r="R79" i="7"/>
  <c r="AI79" i="7"/>
  <c r="AE79" i="7"/>
  <c r="AA79" i="7"/>
  <c r="W79" i="7"/>
  <c r="S79" i="7"/>
  <c r="AK24" i="7"/>
  <c r="AK22" i="7"/>
  <c r="AK20" i="7"/>
  <c r="AL24" i="7"/>
  <c r="AL22" i="7"/>
  <c r="AL20" i="7"/>
  <c r="AL25" i="7"/>
  <c r="AL23" i="7"/>
  <c r="AL21" i="7"/>
  <c r="AL19" i="7"/>
  <c r="AK25" i="7"/>
  <c r="AK23" i="7"/>
  <c r="AK21" i="7"/>
  <c r="AK19" i="7"/>
  <c r="AL39" i="7"/>
  <c r="AL37" i="7"/>
  <c r="AL35" i="7"/>
  <c r="AK40" i="7"/>
  <c r="AK38" i="7"/>
  <c r="AK36" i="7"/>
  <c r="AK34" i="7"/>
  <c r="AK39" i="7"/>
  <c r="AK37" i="7"/>
  <c r="AK35" i="7"/>
  <c r="AL40" i="7"/>
  <c r="AL38" i="7"/>
  <c r="AL36" i="7"/>
  <c r="AL34" i="7"/>
  <c r="F193" i="7" l="1"/>
  <c r="H193" i="7" s="1"/>
  <c r="F192" i="7"/>
  <c r="J188" i="7"/>
  <c r="G193" i="7"/>
  <c r="H188" i="7"/>
  <c r="T193" i="7"/>
  <c r="U188" i="7"/>
  <c r="W188" i="7"/>
  <c r="U193" i="7"/>
  <c r="BK43" i="6"/>
  <c r="BL43" i="6"/>
  <c r="BO43" i="6"/>
  <c r="BP43" i="6"/>
  <c r="AZ43" i="6"/>
  <c r="BD43" i="6"/>
  <c r="BH43" i="6"/>
  <c r="AV43" i="6"/>
  <c r="AA43" i="6"/>
  <c r="AB43" i="6"/>
  <c r="AE43" i="6"/>
  <c r="AI43" i="6"/>
  <c r="N43" i="6"/>
  <c r="O43" i="6"/>
  <c r="R43" i="6"/>
  <c r="S43" i="6"/>
  <c r="V43" i="6"/>
  <c r="W43" i="6"/>
  <c r="G43" i="6"/>
  <c r="E43" i="6"/>
  <c r="BE42" i="6"/>
  <c r="BE43" i="6" s="1"/>
  <c r="BF42" i="6"/>
  <c r="BF43" i="6" s="1"/>
  <c r="BG42" i="6"/>
  <c r="BG43" i="6" s="1"/>
  <c r="BH42" i="6"/>
  <c r="BI42" i="6"/>
  <c r="BI43" i="6" s="1"/>
  <c r="BJ42" i="6"/>
  <c r="BJ43" i="6" s="1"/>
  <c r="BK42" i="6"/>
  <c r="BL42" i="6"/>
  <c r="BM42" i="6"/>
  <c r="BM43" i="6" s="1"/>
  <c r="BN42" i="6"/>
  <c r="BN43" i="6" s="1"/>
  <c r="BO42" i="6"/>
  <c r="BP42" i="6"/>
  <c r="AS42" i="6"/>
  <c r="AS43" i="6" s="1"/>
  <c r="AT42" i="6"/>
  <c r="AT43" i="6" s="1"/>
  <c r="AU42" i="6"/>
  <c r="AU43" i="6" s="1"/>
  <c r="AV42" i="6"/>
  <c r="AW42" i="6"/>
  <c r="AW43" i="6" s="1"/>
  <c r="AX42" i="6"/>
  <c r="AX43" i="6" s="1"/>
  <c r="AY42" i="6"/>
  <c r="AY43" i="6" s="1"/>
  <c r="AZ42" i="6"/>
  <c r="BA42" i="6"/>
  <c r="BA43" i="6" s="1"/>
  <c r="BB42" i="6"/>
  <c r="BB43" i="6" s="1"/>
  <c r="BC42" i="6"/>
  <c r="BC43" i="6" s="1"/>
  <c r="BD42" i="6"/>
  <c r="AF42" i="6"/>
  <c r="AF43" i="6" s="1"/>
  <c r="AG42" i="6"/>
  <c r="AG43" i="6" s="1"/>
  <c r="AH42" i="6"/>
  <c r="AH43" i="6" s="1"/>
  <c r="AI42" i="6"/>
  <c r="AJ42" i="6"/>
  <c r="AJ43" i="6" s="1"/>
  <c r="AK42" i="6"/>
  <c r="AK43" i="6" s="1"/>
  <c r="AL42" i="6"/>
  <c r="AL43" i="6" s="1"/>
  <c r="AM42" i="6"/>
  <c r="AM43" i="6" s="1"/>
  <c r="AN42" i="6"/>
  <c r="AN43" i="6" s="1"/>
  <c r="AO42" i="6"/>
  <c r="AO43" i="6" s="1"/>
  <c r="AP42" i="6"/>
  <c r="AP43" i="6" s="1"/>
  <c r="AQ42" i="6"/>
  <c r="AQ43" i="6" s="1"/>
  <c r="AR42" i="6"/>
  <c r="AR43" i="6" s="1"/>
  <c r="Z42" i="6"/>
  <c r="Z43" i="6" s="1"/>
  <c r="AA42" i="6"/>
  <c r="AB42" i="6"/>
  <c r="AC42" i="6"/>
  <c r="AC43" i="6" s="1"/>
  <c r="AD42" i="6"/>
  <c r="AD43" i="6" s="1"/>
  <c r="AE42" i="6"/>
  <c r="O42" i="6"/>
  <c r="P42" i="6"/>
  <c r="P43" i="6" s="1"/>
  <c r="Q42" i="6"/>
  <c r="Q43" i="6" s="1"/>
  <c r="R42" i="6"/>
  <c r="S42" i="6"/>
  <c r="T42" i="6"/>
  <c r="T43" i="6" s="1"/>
  <c r="U42" i="6"/>
  <c r="U43" i="6" s="1"/>
  <c r="V42" i="6"/>
  <c r="W42" i="6"/>
  <c r="X42" i="6"/>
  <c r="X43" i="6" s="1"/>
  <c r="Y42" i="6"/>
  <c r="Y43" i="6" s="1"/>
  <c r="F42" i="6"/>
  <c r="F43" i="6" s="1"/>
  <c r="G42" i="6"/>
  <c r="H42" i="6"/>
  <c r="H43" i="6" s="1"/>
  <c r="I42" i="6"/>
  <c r="I43" i="6" s="1"/>
  <c r="J42" i="6"/>
  <c r="J43" i="6" s="1"/>
  <c r="K42" i="6"/>
  <c r="K43" i="6" s="1"/>
  <c r="L42" i="6"/>
  <c r="L43" i="6" s="1"/>
  <c r="M42" i="6"/>
  <c r="M43" i="6" s="1"/>
  <c r="N42" i="6"/>
  <c r="E42" i="6"/>
  <c r="D42" i="6"/>
  <c r="D43" i="6" s="1"/>
  <c r="D38" i="6"/>
  <c r="D39" i="6" s="1"/>
  <c r="BI39" i="6"/>
  <c r="BK39" i="6"/>
  <c r="BL39" i="6"/>
  <c r="BM39" i="6"/>
  <c r="BO39" i="6"/>
  <c r="BP39" i="6"/>
  <c r="BA39" i="6"/>
  <c r="BB39" i="6"/>
  <c r="BE39" i="6"/>
  <c r="BF39" i="6"/>
  <c r="AL39" i="6"/>
  <c r="AM39" i="6"/>
  <c r="AP39" i="6"/>
  <c r="AQ39" i="6"/>
  <c r="AT39" i="6"/>
  <c r="AU39" i="6"/>
  <c r="AX39" i="6"/>
  <c r="Y39" i="6"/>
  <c r="AB39" i="6"/>
  <c r="AF39" i="6"/>
  <c r="AJ39" i="6"/>
  <c r="K39" i="6"/>
  <c r="L39" i="6"/>
  <c r="BH38" i="6"/>
  <c r="BH39" i="6" s="1"/>
  <c r="BI38" i="6"/>
  <c r="BJ38" i="6"/>
  <c r="BJ39" i="6" s="1"/>
  <c r="BK38" i="6"/>
  <c r="BL38" i="6"/>
  <c r="BM38" i="6"/>
  <c r="BN38" i="6"/>
  <c r="BN39" i="6" s="1"/>
  <c r="BO38" i="6"/>
  <c r="BP38" i="6"/>
  <c r="AX38" i="6"/>
  <c r="AY38" i="6"/>
  <c r="AY39" i="6" s="1"/>
  <c r="AZ38" i="6"/>
  <c r="AZ39" i="6" s="1"/>
  <c r="BA38" i="6"/>
  <c r="BB38" i="6"/>
  <c r="BC38" i="6"/>
  <c r="BC39" i="6" s="1"/>
  <c r="BD38" i="6"/>
  <c r="BD39" i="6" s="1"/>
  <c r="BE38" i="6"/>
  <c r="BF38" i="6"/>
  <c r="BG38" i="6"/>
  <c r="BG39" i="6" s="1"/>
  <c r="AL38" i="6"/>
  <c r="AM38" i="6"/>
  <c r="AN38" i="6"/>
  <c r="AN39" i="6" s="1"/>
  <c r="AO38" i="6"/>
  <c r="AO39" i="6" s="1"/>
  <c r="AP38" i="6"/>
  <c r="AQ38" i="6"/>
  <c r="AR38" i="6"/>
  <c r="AR39" i="6" s="1"/>
  <c r="AS38" i="6"/>
  <c r="AS39" i="6" s="1"/>
  <c r="AT38" i="6"/>
  <c r="AU38" i="6"/>
  <c r="AV38" i="6"/>
  <c r="AV39" i="6" s="1"/>
  <c r="AW38" i="6"/>
  <c r="AW39" i="6" s="1"/>
  <c r="Z38" i="6"/>
  <c r="Z39" i="6" s="1"/>
  <c r="AA38" i="6"/>
  <c r="AA39" i="6" s="1"/>
  <c r="AB38" i="6"/>
  <c r="AC38" i="6"/>
  <c r="AC39" i="6" s="1"/>
  <c r="AD38" i="6"/>
  <c r="AD39" i="6" s="1"/>
  <c r="AE38" i="6"/>
  <c r="AE39" i="6" s="1"/>
  <c r="AF38" i="6"/>
  <c r="AG38" i="6"/>
  <c r="AG39" i="6" s="1"/>
  <c r="AH38" i="6"/>
  <c r="AH39" i="6" s="1"/>
  <c r="AI38" i="6"/>
  <c r="AI39" i="6" s="1"/>
  <c r="AJ38" i="6"/>
  <c r="AK38" i="6"/>
  <c r="AK39" i="6" s="1"/>
  <c r="O38" i="6"/>
  <c r="O39" i="6" s="1"/>
  <c r="P38" i="6"/>
  <c r="P39" i="6" s="1"/>
  <c r="Q38" i="6"/>
  <c r="Q39" i="6" s="1"/>
  <c r="R38" i="6"/>
  <c r="R39" i="6" s="1"/>
  <c r="S38" i="6"/>
  <c r="S39" i="6" s="1"/>
  <c r="T38" i="6"/>
  <c r="T39" i="6" s="1"/>
  <c r="U38" i="6"/>
  <c r="U39" i="6" s="1"/>
  <c r="V38" i="6"/>
  <c r="V39" i="6" s="1"/>
  <c r="W38" i="6"/>
  <c r="W39" i="6" s="1"/>
  <c r="X38" i="6"/>
  <c r="X39" i="6" s="1"/>
  <c r="Y38" i="6"/>
  <c r="I38" i="6"/>
  <c r="I39" i="6" s="1"/>
  <c r="J38" i="6"/>
  <c r="J39" i="6" s="1"/>
  <c r="K38" i="6"/>
  <c r="L38" i="6"/>
  <c r="M38" i="6"/>
  <c r="M39" i="6" s="1"/>
  <c r="N38" i="6"/>
  <c r="N39" i="6" s="1"/>
  <c r="E38" i="6"/>
  <c r="E39" i="6" s="1"/>
  <c r="F38" i="6"/>
  <c r="F39" i="6" s="1"/>
  <c r="G38" i="6"/>
  <c r="G39" i="6" s="1"/>
  <c r="H38" i="6"/>
  <c r="H39" i="6" s="1"/>
  <c r="BO35" i="6"/>
  <c r="BP35" i="6"/>
  <c r="BK35" i="6"/>
  <c r="BL35" i="6"/>
  <c r="H35" i="6"/>
  <c r="BK34" i="6"/>
  <c r="BL34" i="6"/>
  <c r="BM34" i="6"/>
  <c r="BM35" i="6" s="1"/>
  <c r="BN34" i="6"/>
  <c r="BN35" i="6" s="1"/>
  <c r="BO34" i="6"/>
  <c r="BP34" i="6"/>
  <c r="AX34" i="6"/>
  <c r="AX35" i="6" s="1"/>
  <c r="AY34" i="6"/>
  <c r="AY35" i="6" s="1"/>
  <c r="AZ34" i="6"/>
  <c r="AZ35" i="6" s="1"/>
  <c r="BA34" i="6"/>
  <c r="BA35" i="6" s="1"/>
  <c r="BB34" i="6"/>
  <c r="BB35" i="6" s="1"/>
  <c r="BC34" i="6"/>
  <c r="BC35" i="6" s="1"/>
  <c r="BD34" i="6"/>
  <c r="BD35" i="6" s="1"/>
  <c r="BE34" i="6"/>
  <c r="BE35" i="6" s="1"/>
  <c r="BF34" i="6"/>
  <c r="BF35" i="6" s="1"/>
  <c r="BG34" i="6"/>
  <c r="BG35" i="6" s="1"/>
  <c r="BH34" i="6"/>
  <c r="BH35" i="6" s="1"/>
  <c r="BI34" i="6"/>
  <c r="BI35" i="6" s="1"/>
  <c r="BJ34" i="6"/>
  <c r="BJ35" i="6" s="1"/>
  <c r="AL34" i="6"/>
  <c r="AL35" i="6" s="1"/>
  <c r="AM34" i="6"/>
  <c r="AM35" i="6" s="1"/>
  <c r="AN34" i="6"/>
  <c r="AN35" i="6" s="1"/>
  <c r="AO34" i="6"/>
  <c r="AO35" i="6" s="1"/>
  <c r="AP34" i="6"/>
  <c r="AP35" i="6" s="1"/>
  <c r="AQ34" i="6"/>
  <c r="AQ35" i="6" s="1"/>
  <c r="AR34" i="6"/>
  <c r="AR35" i="6" s="1"/>
  <c r="AS34" i="6"/>
  <c r="AS35" i="6" s="1"/>
  <c r="AT34" i="6"/>
  <c r="AT35" i="6" s="1"/>
  <c r="AU34" i="6"/>
  <c r="AU35" i="6" s="1"/>
  <c r="AV34" i="6"/>
  <c r="AV35" i="6" s="1"/>
  <c r="AW34" i="6"/>
  <c r="AW35" i="6" s="1"/>
  <c r="Y34" i="6"/>
  <c r="Y35" i="6" s="1"/>
  <c r="Z34" i="6"/>
  <c r="Z35" i="6" s="1"/>
  <c r="AA34" i="6"/>
  <c r="AA35" i="6" s="1"/>
  <c r="AB34" i="6"/>
  <c r="AB35" i="6" s="1"/>
  <c r="AC34" i="6"/>
  <c r="AC35" i="6" s="1"/>
  <c r="AD34" i="6"/>
  <c r="AD35" i="6" s="1"/>
  <c r="AE34" i="6"/>
  <c r="AE35" i="6" s="1"/>
  <c r="AF34" i="6"/>
  <c r="AF35" i="6" s="1"/>
  <c r="AG34" i="6"/>
  <c r="AG35" i="6" s="1"/>
  <c r="AH34" i="6"/>
  <c r="AH35" i="6" s="1"/>
  <c r="AI34" i="6"/>
  <c r="AI35" i="6" s="1"/>
  <c r="AJ34" i="6"/>
  <c r="AJ35" i="6" s="1"/>
  <c r="AK34" i="6"/>
  <c r="AK35" i="6" s="1"/>
  <c r="N34" i="6"/>
  <c r="N35" i="6" s="1"/>
  <c r="O34" i="6"/>
  <c r="O35" i="6" s="1"/>
  <c r="P34" i="6"/>
  <c r="P35" i="6" s="1"/>
  <c r="Q34" i="6"/>
  <c r="Q35" i="6" s="1"/>
  <c r="R34" i="6"/>
  <c r="R35" i="6" s="1"/>
  <c r="S34" i="6"/>
  <c r="S35" i="6" s="1"/>
  <c r="T34" i="6"/>
  <c r="T35" i="6" s="1"/>
  <c r="U34" i="6"/>
  <c r="U35" i="6" s="1"/>
  <c r="V34" i="6"/>
  <c r="V35" i="6" s="1"/>
  <c r="W34" i="6"/>
  <c r="W35" i="6" s="1"/>
  <c r="X34" i="6"/>
  <c r="X35" i="6" s="1"/>
  <c r="F34" i="6"/>
  <c r="F35" i="6" s="1"/>
  <c r="G34" i="6"/>
  <c r="G35" i="6" s="1"/>
  <c r="H34" i="6"/>
  <c r="I34" i="6"/>
  <c r="I35" i="6" s="1"/>
  <c r="J34" i="6"/>
  <c r="J35" i="6" s="1"/>
  <c r="K34" i="6"/>
  <c r="K35" i="6" s="1"/>
  <c r="L34" i="6"/>
  <c r="L35" i="6" s="1"/>
  <c r="M34" i="6"/>
  <c r="M35" i="6" s="1"/>
  <c r="E34" i="6"/>
  <c r="E35" i="6" s="1"/>
  <c r="D34" i="6"/>
  <c r="D35" i="6" s="1"/>
  <c r="E49" i="6" l="1"/>
  <c r="E51" i="6" s="1"/>
  <c r="D40" i="6"/>
  <c r="E50" i="6"/>
  <c r="E52" i="6" s="1"/>
  <c r="D41" i="6"/>
  <c r="F49" i="6"/>
  <c r="F51" i="6" s="1"/>
  <c r="D44" i="6"/>
  <c r="F50" i="6"/>
  <c r="F52" i="6" s="1"/>
  <c r="D45" i="6"/>
  <c r="X188" i="7"/>
  <c r="R192" i="7"/>
  <c r="V192" i="7" s="1"/>
  <c r="R193" i="7"/>
  <c r="V193" i="7" s="1"/>
  <c r="D49" i="6"/>
  <c r="D51" i="6" s="1"/>
  <c r="D36" i="6"/>
  <c r="D50" i="6"/>
  <c r="D52" i="6" s="1"/>
  <c r="D37" i="6"/>
  <c r="K188" i="7"/>
  <c r="E192" i="7"/>
  <c r="I192" i="7" s="1"/>
  <c r="E193" i="7"/>
  <c r="I193" i="7" s="1"/>
  <c r="AK12" i="1" a="1"/>
  <c r="AK27" i="1" a="1"/>
  <c r="AL33" i="1" l="1"/>
  <c r="AK28" i="1"/>
  <c r="AL28" i="1"/>
  <c r="AK31" i="1"/>
  <c r="AL30" i="1"/>
  <c r="AK33" i="1"/>
  <c r="AL27" i="1"/>
  <c r="AK30" i="1"/>
  <c r="AK29" i="1"/>
  <c r="AL32" i="1"/>
  <c r="AK32" i="1"/>
  <c r="AL31" i="1"/>
  <c r="AK27" i="1"/>
  <c r="AL29" i="1"/>
  <c r="AL15" i="1"/>
  <c r="AK18" i="1"/>
  <c r="AK12" i="1"/>
  <c r="AL14" i="1"/>
  <c r="AK14" i="1"/>
  <c r="AK13" i="1"/>
  <c r="AK15" i="1"/>
  <c r="AK16" i="1"/>
  <c r="AL12" i="1"/>
  <c r="AK17" i="1"/>
  <c r="AL17" i="1"/>
  <c r="AL16" i="1"/>
  <c r="AL18" i="1"/>
  <c r="AL13" i="1"/>
</calcChain>
</file>

<file path=xl/sharedStrings.xml><?xml version="1.0" encoding="utf-8"?>
<sst xmlns="http://schemas.openxmlformats.org/spreadsheetml/2006/main" count="1397" uniqueCount="337">
  <si>
    <t>Groups</t>
  </si>
  <si>
    <t>Academic</t>
  </si>
  <si>
    <t>Water Resource Officers</t>
  </si>
  <si>
    <t>Monitoring</t>
  </si>
  <si>
    <t>Field Exp</t>
  </si>
  <si>
    <t>Locals</t>
  </si>
  <si>
    <t>Names</t>
  </si>
  <si>
    <t>Bipul</t>
  </si>
  <si>
    <t>Mimi</t>
  </si>
  <si>
    <t>Niranjan</t>
  </si>
  <si>
    <t>Apurba</t>
  </si>
  <si>
    <t>Pulak</t>
  </si>
  <si>
    <t>Amarendra</t>
  </si>
  <si>
    <t>Deba Ch</t>
  </si>
  <si>
    <t>Rudra</t>
  </si>
  <si>
    <t>Dilip Dek</t>
  </si>
  <si>
    <t>Prasanta</t>
  </si>
  <si>
    <t>Naba</t>
  </si>
  <si>
    <t>Siddhratha</t>
  </si>
  <si>
    <t>Dilip Halo</t>
  </si>
  <si>
    <t>Harsha</t>
  </si>
  <si>
    <t>Indrajit</t>
  </si>
  <si>
    <t>Nirmal</t>
  </si>
  <si>
    <t>PK Sarma</t>
  </si>
  <si>
    <t>Hemanta</t>
  </si>
  <si>
    <t>Durgeswar</t>
  </si>
  <si>
    <t>Anil Das</t>
  </si>
  <si>
    <t>M Sarma</t>
  </si>
  <si>
    <t>Prbhat Ro</t>
  </si>
  <si>
    <t>Deba Das</t>
  </si>
  <si>
    <t>Dhaneswa</t>
  </si>
  <si>
    <t>Pramod</t>
  </si>
  <si>
    <t>Kiran Das</t>
  </si>
  <si>
    <t>Ajit Das</t>
  </si>
  <si>
    <t xml:space="preserve">Sundar </t>
  </si>
  <si>
    <t>Ramcharan</t>
  </si>
  <si>
    <t>Dhan</t>
  </si>
  <si>
    <t>Domains under the constructs</t>
  </si>
  <si>
    <t>Variables/ actions</t>
  </si>
  <si>
    <t>OA1- Villages/ Local governments like Gram Sabha operation</t>
  </si>
  <si>
    <t>Q1-OA1-a: Numbers of villages covered</t>
  </si>
  <si>
    <t>Q2-OA1-b: Villagers’ activeness and willingness to continue</t>
  </si>
  <si>
    <t>OA2- Water Users’ Group Operation</t>
  </si>
  <si>
    <t>Q3-OA2-a: Proper mode of users group selection.</t>
  </si>
  <si>
    <t>Q4-OA2-b: Merit-based selection.</t>
  </si>
  <si>
    <t>Q5-OA2-c: Provision of organizational training.</t>
  </si>
  <si>
    <t>Q6-OA2-d: Users activeness and willingness to continue.</t>
  </si>
  <si>
    <t>OA3- Watershed Developmental Committee Operation</t>
  </si>
  <si>
    <t>Q7-OA3-a: Proper mode of WDC selection</t>
  </si>
  <si>
    <t>Q8-OA3-b: Merit-based selection.</t>
  </si>
  <si>
    <t>Q9-OA3-c: Provision of organizational training.</t>
  </si>
  <si>
    <t>Q10-OA3-d: Willingness to continue.</t>
  </si>
  <si>
    <t>OA4- Watershed Development Team Operation</t>
  </si>
  <si>
    <t xml:space="preserve">Q11-OA4-a: Adequate formation of the watershed technical team </t>
  </si>
  <si>
    <t>Q12-OA4-b: Attentiveness of the watershed technical team to local problems.</t>
  </si>
  <si>
    <t>Q13-OA4-c: Promptness of the watershed technical team to service.</t>
  </si>
  <si>
    <t>Q14-OA4-d: Participation of the watershed technical team in planning and budgeting.</t>
  </si>
  <si>
    <t>Q15-OA4-e: Coordination of the watershed technical team in auditing.</t>
  </si>
  <si>
    <t>Q16-OA4-f: Coordination of the watershed technical team in project actions.</t>
  </si>
  <si>
    <t>OA5- Self Help Group Operation</t>
  </si>
  <si>
    <t>Q17-OA5-a: Active association by SHGs.</t>
  </si>
  <si>
    <t>Q18-OA5-b: Periodic training about their roles.</t>
  </si>
  <si>
    <t>Q19-OA5-c: Willingness for inter-group cooperation.</t>
  </si>
  <si>
    <t>Q20-OA5-d: Willingness for helping problem mitigation.</t>
  </si>
  <si>
    <t xml:space="preserve"> CMA1- Organisational Domain Management</t>
  </si>
  <si>
    <t>Q21-CMA1-a: Well defined mode of transfer/ role allocation/authority sharing from providers and participants.</t>
  </si>
  <si>
    <t>Q22-CMA1-b: Contract flexibility between providers and participants.</t>
  </si>
  <si>
    <t>CMA2- Technical Domain Management</t>
  </si>
  <si>
    <t>Q23-CMA2-a: The project being technically manageable by the users.</t>
  </si>
  <si>
    <t>Q24-CMA2-b: Provision of differential service and supply facility for the users.</t>
  </si>
  <si>
    <t>Q25-CMA2-c: Provision for Definite and measurable service quality.</t>
  </si>
  <si>
    <t>Q26-CMA2-d: Power availability.</t>
  </si>
  <si>
    <t>Q27-CMA2-e: Scheduling and timeliness.</t>
  </si>
  <si>
    <t>Q28-CMA2-f: Scope of innovation and adaptability.</t>
  </si>
  <si>
    <t>CMA3- Legal/Institutional Domain Management</t>
  </si>
  <si>
    <t>Q29-CMA3-a: Legality and flexibility of pricing</t>
  </si>
  <si>
    <t>Q30-CMA3-b: Compatibility of rules and norms with the statute and common law practices.</t>
  </si>
  <si>
    <t>Q31-CMA3-c: Scope of dispute management.</t>
  </si>
  <si>
    <t>Q32-CMA3-d: Provision of distinct authority sharing.</t>
  </si>
  <si>
    <t>Q33-CMA3-e: Secured land tenure policy.</t>
  </si>
  <si>
    <t>Q34-CMA3-f: Government support in rules and legality.</t>
  </si>
  <si>
    <t>Q35-CMA3-g: Resilience to political sensitivity.</t>
  </si>
  <si>
    <t>CMA4-  Financial Domain Management</t>
  </si>
  <si>
    <t>Q36-CMA4-a: Awareness of community about financing mode/investment opportunities</t>
  </si>
  <si>
    <t>Q37-CMA4-b: Awareness of community about the profitability of the project.</t>
  </si>
  <si>
    <t>Q38-CMA4-c: Community adopting the accounting/auditing practices</t>
  </si>
  <si>
    <t>Q39-CMA4-d: Awareness of community about the project B/C ratio</t>
  </si>
  <si>
    <t>Q40-CMA4-e: Faith of community about the stability of financial policies</t>
  </si>
  <si>
    <t>Q41-CMA4-f: The financial appeal of the project to the community.</t>
  </si>
  <si>
    <t>Q42-CMA4-g: Scope for private funding in the project</t>
  </si>
  <si>
    <t>CMA5-  Economic Domain Management</t>
  </si>
  <si>
    <t>Q43-CMA5-a: Existence of feasibility study before project planning.</t>
  </si>
  <si>
    <t>Q44-CMA5-b: Existence of demand forecasting in project planning.</t>
  </si>
  <si>
    <t>Q45-CMA5-c: Effectiveness of the project for meeting long term demand.</t>
  </si>
  <si>
    <t>Q46-CMA5-d: Scope of extension service delivery.</t>
  </si>
  <si>
    <t>Q47-CMA5-e: Scope of common-pool resource management.</t>
  </si>
  <si>
    <t>Q48-CMA5-f: Scope for financial auditing.</t>
  </si>
  <si>
    <t>Q49-CMA5-g: Project inducing stability to the economic environment.</t>
  </si>
  <si>
    <t>CMA6-  Socio-Cultural Domain Management</t>
  </si>
  <si>
    <t>Q50-CMA6-a: Value addition to the socio-cultural cohesion.</t>
  </si>
  <si>
    <t>Q51-CMA6-b: Equitable service delivery</t>
  </si>
  <si>
    <t>Q52-CMA6-c: Inducing jobs opportunities.</t>
  </si>
  <si>
    <t>Q53-CMA6-d: Effective rehabilitation/ compensation policies</t>
  </si>
  <si>
    <t>Q54-CMA6-e: Scoping for social return on investment.</t>
  </si>
  <si>
    <t>Q55-CMA6-f: Acceptable tariffs/ levies.</t>
  </si>
  <si>
    <t>Q56-CMA6-g: Encouraging constructive migration of people</t>
  </si>
  <si>
    <t>CMA7-  Environmental Domain Management</t>
  </si>
  <si>
    <t>Q57-CMA7-a: Initiating environmental sustainability.</t>
  </si>
  <si>
    <t>Q58-CMA7-b: Inducing soil degradation prevention</t>
  </si>
  <si>
    <t>Q59-CMA7-c: Emphasise for pollution prevention.</t>
  </si>
  <si>
    <t>CMA8- Developmental Domain Management</t>
  </si>
  <si>
    <t>Q60-CMA8-a: Arranging developmental training and workshops for stakeholders.</t>
  </si>
  <si>
    <t>Q61-CMA8-b: Demonstrating evidence of enhanced capability/ resource utilisation.</t>
  </si>
  <si>
    <t>Q62-CMA8-c: Encouraging Case study/ analysis/ qualitative feedback amongst stakeholders.</t>
  </si>
  <si>
    <t>Q63-CMA8-d: Effort for controlling staff/ stakeholders performance/ engagements.</t>
  </si>
  <si>
    <t>Q64-CMA8-e: Scoping knowledge/ best practices management.</t>
  </si>
  <si>
    <t>Q65-CMA8-f: Introducing rating policy.</t>
  </si>
  <si>
    <t>Alpha</t>
  </si>
  <si>
    <t>Subj Factor</t>
  </si>
  <si>
    <t>Rater Factor</t>
  </si>
  <si>
    <t>Cronbach's Alpha</t>
  </si>
  <si>
    <t>Cronbach's Alpha with missing item</t>
  </si>
  <si>
    <t>Two Factor Anova</t>
  </si>
  <si>
    <t>Krippendorff's Alpha Gr1</t>
  </si>
  <si>
    <t>Krippendorff's Alpha Gr2</t>
  </si>
  <si>
    <t>Sum</t>
  </si>
  <si>
    <t>Count</t>
  </si>
  <si>
    <t>Row 1</t>
  </si>
  <si>
    <t>Row 2</t>
  </si>
  <si>
    <t>SUMMARY</t>
  </si>
  <si>
    <t>Average</t>
  </si>
  <si>
    <t>Variance</t>
  </si>
  <si>
    <t>Column 1</t>
  </si>
  <si>
    <t>Column 2</t>
  </si>
  <si>
    <t>Column 3</t>
  </si>
  <si>
    <t>Column 4</t>
  </si>
  <si>
    <t>Column 5</t>
  </si>
  <si>
    <t>Column 6</t>
  </si>
  <si>
    <t>Column 7</t>
  </si>
  <si>
    <t>Column 8</t>
  </si>
  <si>
    <t>ANOVA</t>
  </si>
  <si>
    <t>Source of Variation</t>
  </si>
  <si>
    <t>SS</t>
  </si>
  <si>
    <t>df</t>
  </si>
  <si>
    <t>MS</t>
  </si>
  <si>
    <t>F</t>
  </si>
  <si>
    <t>P-value</t>
  </si>
  <si>
    <t>F crit</t>
  </si>
  <si>
    <t>Rows</t>
  </si>
  <si>
    <t>Columns</t>
  </si>
  <si>
    <t>Error</t>
  </si>
  <si>
    <t>Total</t>
  </si>
  <si>
    <t>Row 3</t>
  </si>
  <si>
    <t>Row 4</t>
  </si>
  <si>
    <t>Row 5</t>
  </si>
  <si>
    <t>Row 6</t>
  </si>
  <si>
    <t>Row 7</t>
  </si>
  <si>
    <t>Row 8</t>
  </si>
  <si>
    <t>Row 9</t>
  </si>
  <si>
    <t>Row 10</t>
  </si>
  <si>
    <t>Row 11</t>
  </si>
  <si>
    <t>Row 12</t>
  </si>
  <si>
    <t>Row 13</t>
  </si>
  <si>
    <t>Row 14</t>
  </si>
  <si>
    <t>Row 15</t>
  </si>
  <si>
    <t>Row 16</t>
  </si>
  <si>
    <t>Row 17</t>
  </si>
  <si>
    <t>Row 18</t>
  </si>
  <si>
    <t>Row 19</t>
  </si>
  <si>
    <t>Row 20</t>
  </si>
  <si>
    <t>Row 21</t>
  </si>
  <si>
    <t>Row 22</t>
  </si>
  <si>
    <t>Row 23</t>
  </si>
  <si>
    <t>Row 24</t>
  </si>
  <si>
    <t>Row 25</t>
  </si>
  <si>
    <t>Row 26</t>
  </si>
  <si>
    <t>Row 27</t>
  </si>
  <si>
    <t>Row 28</t>
  </si>
  <si>
    <t>Row 29</t>
  </si>
  <si>
    <t>Row 30</t>
  </si>
  <si>
    <t>Row 31</t>
  </si>
  <si>
    <t>Row 32</t>
  </si>
  <si>
    <t>Row 33</t>
  </si>
  <si>
    <t>Row 34</t>
  </si>
  <si>
    <t>Row 35</t>
  </si>
  <si>
    <t>Row 36</t>
  </si>
  <si>
    <t>Row 37</t>
  </si>
  <si>
    <t>Row 38</t>
  </si>
  <si>
    <t>Row 39</t>
  </si>
  <si>
    <t>Row 40</t>
  </si>
  <si>
    <t>Row 41</t>
  </si>
  <si>
    <t>Row 42</t>
  </si>
  <si>
    <t>Row 43</t>
  </si>
  <si>
    <t>Row 44</t>
  </si>
  <si>
    <t>Row 45</t>
  </si>
  <si>
    <t>Row 46</t>
  </si>
  <si>
    <t>Row 47</t>
  </si>
  <si>
    <t>Row 48</t>
  </si>
  <si>
    <t>Row 49</t>
  </si>
  <si>
    <t>Row 50</t>
  </si>
  <si>
    <t>Row 51</t>
  </si>
  <si>
    <t>Row 52</t>
  </si>
  <si>
    <t>Row 53</t>
  </si>
  <si>
    <t>Row 54</t>
  </si>
  <si>
    <t>Row 55</t>
  </si>
  <si>
    <t>Row 56</t>
  </si>
  <si>
    <t>Row 57</t>
  </si>
  <si>
    <t>Row 58</t>
  </si>
  <si>
    <t>Row 59</t>
  </si>
  <si>
    <t>Row 60</t>
  </si>
  <si>
    <t>Row 61</t>
  </si>
  <si>
    <t>Row 62</t>
  </si>
  <si>
    <t>Row 63</t>
  </si>
  <si>
    <t>Row 64</t>
  </si>
  <si>
    <t>Row 65</t>
  </si>
  <si>
    <t>Column 9</t>
  </si>
  <si>
    <t>Column 10</t>
  </si>
  <si>
    <t>Column 11</t>
  </si>
  <si>
    <t>Cronbach's Alpha Gr1</t>
  </si>
  <si>
    <t>Anova: Two-Factor Without Replication Gr1</t>
  </si>
  <si>
    <t>Chronbach's Alpha by Excel Gr1</t>
  </si>
  <si>
    <t>sd</t>
  </si>
  <si>
    <t>cov</t>
  </si>
  <si>
    <t>Cronbach's Alpha Gr2</t>
  </si>
  <si>
    <t>Total Full Agreement Both Gr</t>
  </si>
  <si>
    <t>Total Not in Agreement Both Gr</t>
  </si>
  <si>
    <t>Total Not Agreed</t>
  </si>
  <si>
    <t>Total Agreed</t>
  </si>
  <si>
    <t>Column 12</t>
  </si>
  <si>
    <t>Column 13</t>
  </si>
  <si>
    <t>Column 14</t>
  </si>
  <si>
    <t>Column 15</t>
  </si>
  <si>
    <t>Column 16</t>
  </si>
  <si>
    <t>Column 17</t>
  </si>
  <si>
    <t>Column 18</t>
  </si>
  <si>
    <t>Column 19</t>
  </si>
  <si>
    <t>Anova: Two-Factor Without Replication Gr2</t>
  </si>
  <si>
    <t>Mean</t>
  </si>
  <si>
    <t>Std Dev</t>
  </si>
  <si>
    <t>Std Err</t>
  </si>
  <si>
    <t>t</t>
  </si>
  <si>
    <t>Cohen d</t>
  </si>
  <si>
    <t>Effect r</t>
  </si>
  <si>
    <t>T TEST</t>
  </si>
  <si>
    <t>Hyp Mean</t>
  </si>
  <si>
    <t xml:space="preserve"> </t>
  </si>
  <si>
    <t>p-value</t>
  </si>
  <si>
    <t>t-crit</t>
  </si>
  <si>
    <t>lower</t>
  </si>
  <si>
    <t>upper</t>
  </si>
  <si>
    <t>sig</t>
  </si>
  <si>
    <t>One Tail</t>
  </si>
  <si>
    <t>Two Tail</t>
  </si>
  <si>
    <t>T Test: One Sample on COV Gr1</t>
  </si>
  <si>
    <t>T Test: One Sample on COV Gr2</t>
  </si>
  <si>
    <t>Rank</t>
  </si>
  <si>
    <t>Spearman</t>
  </si>
  <si>
    <t>Pearson</t>
  </si>
  <si>
    <t>Correlation Coefficients</t>
  </si>
  <si>
    <t>Kendall</t>
  </si>
  <si>
    <t>Tails</t>
  </si>
  <si>
    <t>Spearman's coefficient (test)</t>
  </si>
  <si>
    <t>Pearson by Excel</t>
  </si>
  <si>
    <t>Spearman by Excel</t>
  </si>
  <si>
    <t>Spearman by Real St</t>
  </si>
  <si>
    <t>Variable 1</t>
  </si>
  <si>
    <t>Variable 2</t>
  </si>
  <si>
    <t>Observations</t>
  </si>
  <si>
    <t>Hypothesized Mean Difference</t>
  </si>
  <si>
    <t>t Stat</t>
  </si>
  <si>
    <t>P(T&lt;=t) one-tail</t>
  </si>
  <si>
    <t>t Critical one-tail</t>
  </si>
  <si>
    <t>P(T&lt;=t) two-tail</t>
  </si>
  <si>
    <t>t Critical two-tail</t>
  </si>
  <si>
    <t>t-Test: Two-Sample Assuming Unequal Variances by Excel</t>
  </si>
  <si>
    <t>Hyp Mean Diff</t>
  </si>
  <si>
    <t>Group 1</t>
  </si>
  <si>
    <t>Group 2</t>
  </si>
  <si>
    <t>Pooled</t>
  </si>
  <si>
    <t>T TEST: Equal Variances</t>
  </si>
  <si>
    <t>std err</t>
  </si>
  <si>
    <t>t-stat</t>
  </si>
  <si>
    <t>effect r</t>
  </si>
  <si>
    <t>T TEST: Unequal Variances</t>
  </si>
  <si>
    <t>T Test: Two Independent Samples by Real st</t>
  </si>
  <si>
    <t>Both</t>
  </si>
  <si>
    <t>Gr1</t>
  </si>
  <si>
    <t>Gr2</t>
  </si>
  <si>
    <t>Total Percentage of Agreement</t>
  </si>
  <si>
    <t>Summary agreement Table</t>
  </si>
  <si>
    <t>Total Percentage of Non-Agreement</t>
  </si>
  <si>
    <t>Rank in Group1</t>
  </si>
  <si>
    <t>Rank in Gr2</t>
  </si>
  <si>
    <t>cov Gr1</t>
  </si>
  <si>
    <t>Rank Gr1</t>
  </si>
  <si>
    <t>cov Gr2</t>
  </si>
  <si>
    <t>Rank Gr2</t>
  </si>
  <si>
    <t>kalpha</t>
  </si>
  <si>
    <t>s.e. subj</t>
  </si>
  <si>
    <t>s.e. tot</t>
  </si>
  <si>
    <t xml:space="preserve"> Cronbach's Alpha Gr1</t>
  </si>
  <si>
    <t>yes</t>
  </si>
  <si>
    <t>no</t>
  </si>
  <si>
    <t>cov rank</t>
  </si>
  <si>
    <t>Spearman and Pearson by Real St</t>
  </si>
  <si>
    <t>Comments</t>
  </si>
  <si>
    <t>Pearson by Excel and Real statistics are same</t>
  </si>
  <si>
    <t>Spearman by Excel and Real statistics are slightly different (about 2%)</t>
  </si>
  <si>
    <t>Data sheets</t>
  </si>
  <si>
    <t>Paper</t>
  </si>
  <si>
    <t xml:space="preserve">Submitted to </t>
  </si>
  <si>
    <t>Environmental Processes</t>
  </si>
  <si>
    <t>Authors</t>
  </si>
  <si>
    <t>Bhabesh Msahanta, Arup Kumar Sarma, Sashindra Kumar Kakoty</t>
  </si>
  <si>
    <t>Affiliations</t>
  </si>
  <si>
    <t>Indian InstituteofTechnology, Guwahati</t>
  </si>
  <si>
    <t>Primary data summarised</t>
  </si>
  <si>
    <t>By Both group</t>
  </si>
  <si>
    <t>By Gr1</t>
  </si>
  <si>
    <t>By Gr2</t>
  </si>
  <si>
    <t>Total Person with agreement in both Gr</t>
  </si>
  <si>
    <t>Percentage of persons with agreement in both Gr</t>
  </si>
  <si>
    <t>Total number of variables with full agreement Both Gr</t>
  </si>
  <si>
    <t>Total number of variables with non-agreement Both Gr</t>
  </si>
  <si>
    <t>Total Person with agreement in Gr1</t>
  </si>
  <si>
    <t>Percentage of persons with agreement in Gr1</t>
  </si>
  <si>
    <t>Number of variables with full agreement in Gr1</t>
  </si>
  <si>
    <t>Number of variables with non-agreement in Gr1</t>
  </si>
  <si>
    <t>Number of variables with non-agreement in Gr2</t>
  </si>
  <si>
    <t>Number of variables with full agreement in Gr2</t>
  </si>
  <si>
    <t>Total Person with agreement in Gr2</t>
  </si>
  <si>
    <t>Percentage of persons with agreement in Gr2</t>
  </si>
  <si>
    <t>Number of variables with agreement</t>
  </si>
  <si>
    <t>Number of variables with disagreement</t>
  </si>
  <si>
    <t>Percentage of variables with agreement</t>
  </si>
  <si>
    <t>Percentage of variables with disagreement</t>
  </si>
  <si>
    <t>Conceptualising a Socially Resilient Multi-Dimensional Framework for Bottom-up Evaluation of Community Participation Mechanism in a Watershed Management Space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</si>
</sst>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rgb="FF7030A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1" fillId="2" borderId="4" xfId="0" applyFont="1" applyFill="1" applyBorder="1" applyAlignment="1">
      <alignment vertical="top" textRotation="90" wrapText="1"/>
    </xf>
    <xf numFmtId="0" fontId="1" fillId="2" borderId="5" xfId="0" applyFont="1" applyFill="1" applyBorder="1" applyAlignment="1">
      <alignment vertical="top" textRotation="90" wrapText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7" xfId="0" applyBorder="1" applyAlignment="1">
      <alignment vertical="top"/>
    </xf>
    <xf numFmtId="0" fontId="1" fillId="2" borderId="18" xfId="0" applyFont="1" applyFill="1" applyBorder="1" applyAlignment="1">
      <alignment vertical="top" wrapText="1"/>
    </xf>
    <xf numFmtId="0" fontId="1" fillId="2" borderId="16" xfId="0" applyFont="1" applyFill="1" applyBorder="1" applyAlignment="1">
      <alignment vertical="top" wrapText="1"/>
    </xf>
    <xf numFmtId="0" fontId="2" fillId="3" borderId="0" xfId="0" applyFont="1" applyFill="1" applyAlignment="1">
      <alignment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0" fillId="0" borderId="0" xfId="0" applyFill="1" applyBorder="1" applyAlignment="1"/>
    <xf numFmtId="0" fontId="0" fillId="0" borderId="19" xfId="0" applyFill="1" applyBorder="1" applyAlignment="1"/>
    <xf numFmtId="0" fontId="3" fillId="0" borderId="20" xfId="0" applyFont="1" applyFill="1" applyBorder="1" applyAlignment="1">
      <alignment horizontal="center"/>
    </xf>
    <xf numFmtId="0" fontId="0" fillId="4" borderId="0" xfId="0" applyFill="1" applyAlignment="1">
      <alignment vertical="top"/>
    </xf>
    <xf numFmtId="0" fontId="0" fillId="4" borderId="0" xfId="0" applyFill="1"/>
    <xf numFmtId="0" fontId="2" fillId="4" borderId="0" xfId="0" applyFont="1" applyFill="1" applyAlignment="1">
      <alignment vertical="top"/>
    </xf>
    <xf numFmtId="0" fontId="3" fillId="0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3" fillId="0" borderId="21" xfId="0" applyFont="1" applyBorder="1" applyAlignment="1">
      <alignment horizontal="center" vertical="top"/>
    </xf>
    <xf numFmtId="0" fontId="0" fillId="0" borderId="22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5" borderId="0" xfId="0" applyFill="1" applyAlignment="1">
      <alignment vertical="top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5" borderId="10" xfId="0" applyFill="1" applyBorder="1" applyAlignment="1">
      <alignment vertical="top"/>
    </xf>
    <xf numFmtId="0" fontId="0" fillId="5" borderId="0" xfId="0" applyFill="1"/>
    <xf numFmtId="0" fontId="0" fillId="5" borderId="0" xfId="0" applyFill="1" applyBorder="1" applyAlignment="1"/>
    <xf numFmtId="0" fontId="0" fillId="5" borderId="0" xfId="0" applyFill="1" applyAlignment="1">
      <alignment horizontal="center" vertical="top"/>
    </xf>
    <xf numFmtId="0" fontId="0" fillId="5" borderId="9" xfId="0" applyFill="1" applyBorder="1" applyAlignment="1">
      <alignment vertical="top"/>
    </xf>
    <xf numFmtId="0" fontId="0" fillId="5" borderId="10" xfId="0" applyFill="1" applyBorder="1"/>
    <xf numFmtId="0" fontId="0" fillId="5" borderId="11" xfId="0" applyFill="1" applyBorder="1"/>
    <xf numFmtId="0" fontId="0" fillId="5" borderId="12" xfId="0" applyFill="1" applyBorder="1"/>
    <xf numFmtId="0" fontId="0" fillId="6" borderId="0" xfId="0" applyFill="1"/>
    <xf numFmtId="2" fontId="0" fillId="6" borderId="0" xfId="0" applyNumberFormat="1" applyFill="1"/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0" fillId="7" borderId="0" xfId="0" applyFill="1"/>
    <xf numFmtId="0" fontId="4" fillId="7" borderId="0" xfId="0" applyFont="1" applyFill="1"/>
    <xf numFmtId="0" fontId="5" fillId="7" borderId="0" xfId="0" applyFont="1" applyFill="1"/>
    <xf numFmtId="0" fontId="0" fillId="7" borderId="9" xfId="0" applyFill="1" applyBorder="1" applyAlignment="1">
      <alignment vertical="top"/>
    </xf>
    <xf numFmtId="0" fontId="1" fillId="2" borderId="7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6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5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050" b="1" i="0" baseline="0">
                <a:effectLst>
                  <a:outerShdw blurRad="50800" dist="38100" algn="tr" rotWithShape="0">
                    <a:prstClr val="black">
                      <a:alpha val="40000"/>
                    </a:prstClr>
                  </a:outerShdw>
                </a:effectLst>
              </a:rPr>
              <a:t>Percentage of variables with agreement/non-agreement by group 2</a:t>
            </a:r>
            <a:endParaRPr lang="en-US" sz="105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doughnutChart>
        <c:varyColors val="1"/>
        <c:ser>
          <c:idx val="2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816A-4A5B-AE20-ACADD5460B7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816A-4A5B-AE20-ACADD5460B74}"/>
              </c:ext>
            </c:extLst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Agreement!$A$51:$A$52</c:f>
              <c:strCache>
                <c:ptCount val="2"/>
                <c:pt idx="0">
                  <c:v>Percentage of variables with agreement</c:v>
                </c:pt>
                <c:pt idx="1">
                  <c:v>Percentage of variables with disagreement</c:v>
                </c:pt>
              </c:strCache>
            </c:strRef>
          </c:cat>
          <c:val>
            <c:numRef>
              <c:f>Agreement!$D$51:$D$52</c:f>
              <c:numCache>
                <c:formatCode>General</c:formatCode>
                <c:ptCount val="2"/>
                <c:pt idx="0">
                  <c:v>80</c:v>
                </c:pt>
                <c:pt idx="1">
                  <c:v>20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7B7A-48F9-B25F-8527822B1A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  <c:extLst xmlns:c16r2="http://schemas.microsoft.com/office/drawing/2015/06/chart">
          <c:ext xmlns:c15="http://schemas.microsoft.com/office/drawing/2012/chart" uri="{02D57815-91ED-43cb-92C2-25804820EDAC}">
            <c15:filteredPieSeries>
              <c15:ser>
                <c:idx val="0"/>
                <c:order val="0"/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2540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05-816A-4A5B-AE20-ACADD5460B74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2540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07-816A-4A5B-AE20-ACADD5460B74}"/>
                    </c:ext>
                  </c:extLst>
                </c:dPt>
                <c:dLbls>
                  <c:spPr>
                    <a:pattFill prst="pct75">
                      <a:fgClr>
                        <a:sysClr val="windowText" lastClr="000000">
                          <a:lumMod val="75000"/>
                          <a:lumOff val="25000"/>
                        </a:sysClr>
                      </a:fgClr>
                      <a:bgClr>
                        <a:sysClr val="windowText" lastClr="000000">
                          <a:lumMod val="65000"/>
                          <a:lumOff val="35000"/>
                        </a:sysClr>
                      </a:bgClr>
                    </a:pattFill>
                    <a:ln>
                      <a:noFill/>
                    </a:ln>
                    <a:effectLst>
                      <a:outerShdw blurRad="50800" dist="38100" dir="2700000" algn="tl" rotWithShape="0">
                        <a:prstClr val="black">
                          <a:alpha val="40000"/>
                        </a:prstClr>
                      </a:outerShdw>
                    </a:effectLst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1000" b="1" i="0" u="none" strike="noStrike" kern="1200" baseline="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>
                        <a:solidFill>
                          <a:schemeClr val="dk1">
                            <a:lumMod val="50000"/>
                            <a:lumOff val="50000"/>
                          </a:schemeClr>
                        </a:solidFill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Agreement!$A$51:$A$52</c15:sqref>
                        </c15:formulaRef>
                      </c:ext>
                    </c:extLst>
                    <c:strCache>
                      <c:ptCount val="2"/>
                      <c:pt idx="0">
                        <c:v>Total Percentage of Agreement</c:v>
                      </c:pt>
                      <c:pt idx="1">
                        <c:v>Total Percentage of Non-Agreement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Agreement!$B$51:$B$52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7B7A-48F9-B25F-8527822B1A9F}"/>
                  </c:ext>
                </c:extLst>
              </c15:ser>
            </c15:filteredPieSeries>
            <c15:filteredPieSeries>
              <c15:ser>
                <c:idx val="1"/>
                <c:order val="1"/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2540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09-816A-4A5B-AE20-ACADD5460B74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2540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0B-816A-4A5B-AE20-ACADD5460B74}"/>
                    </c:ext>
                  </c:extLst>
                </c:dPt>
                <c:dLbls>
                  <c:spPr>
                    <a:pattFill prst="pct75">
                      <a:fgClr>
                        <a:sysClr val="windowText" lastClr="000000">
                          <a:lumMod val="75000"/>
                          <a:lumOff val="25000"/>
                        </a:sysClr>
                      </a:fgClr>
                      <a:bgClr>
                        <a:sysClr val="windowText" lastClr="000000">
                          <a:lumMod val="65000"/>
                          <a:lumOff val="35000"/>
                        </a:sysClr>
                      </a:bgClr>
                    </a:pattFill>
                    <a:ln>
                      <a:noFill/>
                    </a:ln>
                    <a:effectLst>
                      <a:outerShdw blurRad="50800" dist="38100" dir="2700000" algn="tl" rotWithShape="0">
                        <a:prstClr val="black">
                          <a:alpha val="40000"/>
                        </a:prstClr>
                      </a:outerShdw>
                    </a:effectLst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1000" b="1" i="0" u="none" strike="noStrike" kern="1200" baseline="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>
                        <a:solidFill>
                          <a:schemeClr val="dk1">
                            <a:lumMod val="50000"/>
                            <a:lumOff val="50000"/>
                          </a:schemeClr>
                        </a:solidFill>
                      </a:ln>
                      <a:effectLst/>
                    </c:spPr>
                  </c:leaderLines>
                  <c:extLst xmlns:c15="http://schemas.microsoft.com/office/drawing/2012/chart">
                    <c:ext xmlns:c15="http://schemas.microsoft.com/office/drawing/2012/chart" uri="{CE6537A1-D6FC-4f65-9D91-7224C49458BB}"/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Agreement!$A$51:$A$52</c15:sqref>
                        </c15:formulaRef>
                      </c:ext>
                    </c:extLst>
                    <c:strCache>
                      <c:ptCount val="2"/>
                      <c:pt idx="0">
                        <c:v>Total Percentage of Agreement</c:v>
                      </c:pt>
                      <c:pt idx="1">
                        <c:v>Total Percentage of Non-Agreement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Agreement!$C$51:$C$52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7B7A-48F9-B25F-8527822B1A9F}"/>
                  </c:ext>
                </c:extLst>
              </c15:ser>
            </c15:filteredPieSeries>
          </c:ext>
        </c:extLst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 b="1" i="0" baseline="0">
                <a:effectLst>
                  <a:outerShdw blurRad="50800" dist="38100" algn="tr" rotWithShape="0">
                    <a:prstClr val="black">
                      <a:alpha val="40000"/>
                    </a:prstClr>
                  </a:outerShdw>
                </a:effectLst>
                <a:latin typeface="+mn-lt"/>
              </a:rPr>
              <a:t>Percentage of variables with agreement/non-agreement by  group 1</a:t>
            </a:r>
            <a:endParaRPr lang="en-US" sz="1050">
              <a:latin typeface="+mn-lt"/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EF6-4AE0-8CCE-5E8EF4C0914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EF6-4AE0-8CCE-5E8EF4C0914F}"/>
              </c:ext>
            </c:extLst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(Agreement!$A$51,Agreement!$A$52)</c:f>
              <c:strCache>
                <c:ptCount val="2"/>
                <c:pt idx="0">
                  <c:v>Percentage of variables with agreement</c:v>
                </c:pt>
                <c:pt idx="1">
                  <c:v>Percentage of variables with disagreement</c:v>
                </c:pt>
              </c:strCache>
            </c:strRef>
          </c:cat>
          <c:val>
            <c:numRef>
              <c:f>(Agreement!$E$51,Agreement!$E$52)</c:f>
              <c:numCache>
                <c:formatCode>0.00</c:formatCode>
                <c:ptCount val="2"/>
                <c:pt idx="0">
                  <c:v>84.615384615384613</c:v>
                </c:pt>
                <c:pt idx="1">
                  <c:v>15.384615384615385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D0D-4A66-B956-18C568A75FE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 b="1" i="0" baseline="0">
                <a:effectLst>
                  <a:outerShdw blurRad="50800" dist="38100" algn="tr" rotWithShape="0">
                    <a:prstClr val="black">
                      <a:alpha val="40000"/>
                    </a:prstClr>
                  </a:outerShdw>
                </a:effectLst>
                <a:latin typeface="+mn-lt"/>
              </a:rPr>
              <a:t>Percentage of variables with agreement/non-agreement by both group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doughnutChart>
        <c:varyColors val="1"/>
        <c:ser>
          <c:idx val="2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5968-45F6-958D-7DBBD99DE83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5968-45F6-958D-7DBBD99DE83D}"/>
              </c:ext>
            </c:extLst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Agreement!$A$51:$A$52</c:f>
              <c:strCache>
                <c:ptCount val="2"/>
                <c:pt idx="0">
                  <c:v>Percentage of variables with agreement</c:v>
                </c:pt>
                <c:pt idx="1">
                  <c:v>Percentage of variables with disagreement</c:v>
                </c:pt>
              </c:strCache>
            </c:strRef>
          </c:cat>
          <c:val>
            <c:numRef>
              <c:f>Agreement!$D$51:$D$52</c:f>
              <c:numCache>
                <c:formatCode>General</c:formatCode>
                <c:ptCount val="2"/>
                <c:pt idx="0">
                  <c:v>80</c:v>
                </c:pt>
                <c:pt idx="1">
                  <c:v>20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5968-45F6-958D-7DBBD99DE83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  <c:extLst xmlns:c16r2="http://schemas.microsoft.com/office/drawing/2015/06/chart">
          <c:ext xmlns:c15="http://schemas.microsoft.com/office/drawing/2012/chart" uri="{02D57815-91ED-43cb-92C2-25804820EDAC}">
            <c15:filteredPieSeries>
              <c15:ser>
                <c:idx val="0"/>
                <c:order val="0"/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2540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06-5968-45F6-958D-7DBBD99DE83D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2540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08-5968-45F6-958D-7DBBD99DE83D}"/>
                    </c:ext>
                  </c:extLst>
                </c:dPt>
                <c:dLbls>
                  <c:spPr>
                    <a:pattFill prst="pct75">
                      <a:fgClr>
                        <a:sysClr val="windowText" lastClr="000000">
                          <a:lumMod val="75000"/>
                          <a:lumOff val="25000"/>
                        </a:sysClr>
                      </a:fgClr>
                      <a:bgClr>
                        <a:sysClr val="windowText" lastClr="000000">
                          <a:lumMod val="65000"/>
                          <a:lumOff val="35000"/>
                        </a:sysClr>
                      </a:bgClr>
                    </a:pattFill>
                    <a:ln>
                      <a:noFill/>
                    </a:ln>
                    <a:effectLst>
                      <a:outerShdw blurRad="50800" dist="38100" dir="2700000" algn="tl" rotWithShape="0">
                        <a:prstClr val="black">
                          <a:alpha val="40000"/>
                        </a:prstClr>
                      </a:outerShdw>
                    </a:effectLst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1000" b="1" i="0" u="none" strike="noStrike" kern="1200" baseline="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>
                        <a:solidFill>
                          <a:schemeClr val="dk1">
                            <a:lumMod val="50000"/>
                            <a:lumOff val="50000"/>
                          </a:schemeClr>
                        </a:solidFill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Agreement!$A$51:$A$52</c15:sqref>
                        </c15:formulaRef>
                      </c:ext>
                    </c:extLst>
                    <c:strCache>
                      <c:ptCount val="2"/>
                      <c:pt idx="0">
                        <c:v>Total Percentage of Agreement</c:v>
                      </c:pt>
                      <c:pt idx="1">
                        <c:v>Total Percentage of Non-Agreement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Agreement!$B$51:$B$52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9-5968-45F6-958D-7DBBD99DE83D}"/>
                  </c:ext>
                </c:extLst>
              </c15:ser>
            </c15:filteredPieSeries>
            <c15:filteredPieSeries>
              <c15:ser>
                <c:idx val="1"/>
                <c:order val="1"/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2540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0B-5968-45F6-958D-7DBBD99DE83D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2540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 xmlns:c15="http://schemas.microsoft.com/office/drawing/2012/chart">
                    <c:ext xmlns:c16="http://schemas.microsoft.com/office/drawing/2014/chart" uri="{C3380CC4-5D6E-409C-BE32-E72D297353CC}">
                      <c16:uniqueId val="{0000000D-5968-45F6-958D-7DBBD99DE83D}"/>
                    </c:ext>
                  </c:extLst>
                </c:dPt>
                <c:dLbls>
                  <c:spPr>
                    <a:pattFill prst="pct75">
                      <a:fgClr>
                        <a:sysClr val="windowText" lastClr="000000">
                          <a:lumMod val="75000"/>
                          <a:lumOff val="25000"/>
                        </a:sysClr>
                      </a:fgClr>
                      <a:bgClr>
                        <a:sysClr val="windowText" lastClr="000000">
                          <a:lumMod val="65000"/>
                          <a:lumOff val="35000"/>
                        </a:sysClr>
                      </a:bgClr>
                    </a:pattFill>
                    <a:ln>
                      <a:noFill/>
                    </a:ln>
                    <a:effectLst>
                      <a:outerShdw blurRad="50800" dist="38100" dir="2700000" algn="tl" rotWithShape="0">
                        <a:prstClr val="black">
                          <a:alpha val="40000"/>
                        </a:prstClr>
                      </a:outerShdw>
                    </a:effectLst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1000" b="1" i="0" u="none" strike="noStrike" kern="1200" baseline="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>
                        <a:solidFill>
                          <a:schemeClr val="dk1">
                            <a:lumMod val="50000"/>
                            <a:lumOff val="50000"/>
                          </a:schemeClr>
                        </a:solidFill>
                      </a:ln>
                      <a:effectLst/>
                    </c:spPr>
                  </c:leaderLines>
                  <c:extLst xmlns:c15="http://schemas.microsoft.com/office/drawing/2012/chart">
                    <c:ext xmlns:c15="http://schemas.microsoft.com/office/drawing/2012/chart" uri="{CE6537A1-D6FC-4f65-9D91-7224C49458BB}"/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Agreement!$A$51:$A$52</c15:sqref>
                        </c15:formulaRef>
                      </c:ext>
                    </c:extLst>
                    <c:strCache>
                      <c:ptCount val="2"/>
                      <c:pt idx="0">
                        <c:v>Total Percentage of Agreement</c:v>
                      </c:pt>
                      <c:pt idx="1">
                        <c:v>Total Percentage of Non-Agreement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Agreement!$C$51:$C$52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5968-45F6-958D-7DBBD99DE83D}"/>
                  </c:ext>
                </c:extLst>
              </c15:ser>
            </c15:filteredPieSeries>
          </c:ext>
        </c:extLst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 sz="1050"/>
              <a:t>Variables</a:t>
            </a:r>
            <a:r>
              <a:rPr lang="en-US" sz="1050" baseline="0"/>
              <a:t> with agreement/non-agreement by both group</a:t>
            </a:r>
            <a:endParaRPr lang="en-US" sz="105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2"/>
          <c:order val="0"/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Agreement!$A$49:$A$50</c:f>
              <c:strCache>
                <c:ptCount val="2"/>
                <c:pt idx="0">
                  <c:v>Number of variables with agreement</c:v>
                </c:pt>
                <c:pt idx="1">
                  <c:v>Number of variables with disagreement</c:v>
                </c:pt>
              </c:strCache>
            </c:strRef>
          </c:cat>
          <c:val>
            <c:numRef>
              <c:f>Agreement!$D$49:$D$50</c:f>
              <c:numCache>
                <c:formatCode>General</c:formatCode>
                <c:ptCount val="2"/>
                <c:pt idx="0">
                  <c:v>52</c:v>
                </c:pt>
                <c:pt idx="1">
                  <c:v>13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F7BF-4B01-A2D6-3A77DBB9493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238002944"/>
        <c:axId val="238005632"/>
        <c:axId val="0"/>
        <c:extLst xmlns:c16r2="http://schemas.microsoft.com/office/drawing/2015/06/chart"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lt1">
                              <a:lumMod val="8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lt1">
                                <a:lumMod val="95000"/>
                                <a:alpha val="54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Agreement!$A$49:$A$50</c15:sqref>
                        </c15:formulaRef>
                      </c:ext>
                    </c:extLst>
                    <c:strCache>
                      <c:ptCount val="2"/>
                      <c:pt idx="0">
                        <c:v>Total Full Agreement Both Gr</c:v>
                      </c:pt>
                      <c:pt idx="1">
                        <c:v>Total Not in Agreement Both Gr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Agreement!$B$49:$B$50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7BF-4B01-A2D6-3A77DBB9493C}"/>
                  </c:ext>
                </c:extLst>
              </c15:ser>
            </c15:filteredBarSeries>
            <c15:filteredBarSeries>
              <c15:ser>
                <c:idx val="1"/>
                <c:order val="1"/>
                <c:spPr>
                  <a:gradFill rotWithShape="1">
                    <a:gsLst>
                      <a:gs pos="0">
                        <a:schemeClr val="accent2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2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2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lt1">
                              <a:lumMod val="8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lt1">
                                <a:lumMod val="95000"/>
                                <a:alpha val="54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Agreement!$A$49:$A$50</c15:sqref>
                        </c15:formulaRef>
                      </c:ext>
                    </c:extLst>
                    <c:strCache>
                      <c:ptCount val="2"/>
                      <c:pt idx="0">
                        <c:v>Total Full Agreement Both Gr</c:v>
                      </c:pt>
                      <c:pt idx="1">
                        <c:v>Total Not in Agreement Both Gr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Agreement!$C$49:$C$50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F7BF-4B01-A2D6-3A77DBB9493C}"/>
                  </c:ext>
                </c:extLst>
              </c15:ser>
            </c15:filteredBarSeries>
          </c:ext>
        </c:extLst>
      </c:bar3DChart>
      <c:catAx>
        <c:axId val="2380029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005632"/>
        <c:crosses val="autoZero"/>
        <c:auto val="1"/>
        <c:lblAlgn val="ctr"/>
        <c:lblOffset val="100"/>
        <c:noMultiLvlLbl val="0"/>
      </c:catAx>
      <c:valAx>
        <c:axId val="238005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0029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11" l="0.70000000000000007" r="0.70000000000000007" t="0.75000000000000011" header="0.30000000000000004" footer="0.30000000000000004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50" b="1" i="0" u="none" strike="noStrike" kern="1200" spc="100" baseline="0">
                <a:solidFill>
                  <a:sysClr val="window" lastClr="FFFFFF">
                    <a:lumMod val="95000"/>
                  </a:sys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 sz="1050" b="1" i="0" baseline="0">
                <a:effectLst>
                  <a:outerShdw blurRad="50800" dist="38100" algn="tr" rotWithShape="0">
                    <a:prstClr val="black">
                      <a:alpha val="40000"/>
                    </a:prstClr>
                  </a:outerShdw>
                </a:effectLst>
              </a:rPr>
              <a:t>Variables with agreement/non-agreement by group 1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50" b="1" i="0" u="none" strike="noStrike" kern="1200" spc="100" baseline="0">
                <a:solidFill>
                  <a:sysClr val="window" lastClr="FFFFFF">
                    <a:lumMod val="95000"/>
                  </a:sys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 sz="105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(Agreement!$A$49,Agreement!$A$50)</c:f>
              <c:strCache>
                <c:ptCount val="2"/>
                <c:pt idx="0">
                  <c:v>Number of variables with agreement</c:v>
                </c:pt>
                <c:pt idx="1">
                  <c:v>Number of variables with disagreement</c:v>
                </c:pt>
              </c:strCache>
            </c:strRef>
          </c:cat>
          <c:val>
            <c:numRef>
              <c:f>(Agreement!$E$49,Agreement!$E$50)</c:f>
              <c:numCache>
                <c:formatCode>General</c:formatCode>
                <c:ptCount val="2"/>
                <c:pt idx="0">
                  <c:v>55</c:v>
                </c:pt>
                <c:pt idx="1">
                  <c:v>10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E15-447E-B334-56BC33386FC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237837312"/>
        <c:axId val="237860736"/>
        <c:axId val="0"/>
      </c:bar3DChart>
      <c:catAx>
        <c:axId val="2378373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7860736"/>
        <c:crosses val="autoZero"/>
        <c:auto val="1"/>
        <c:lblAlgn val="ctr"/>
        <c:lblOffset val="100"/>
        <c:noMultiLvlLbl val="0"/>
      </c:catAx>
      <c:valAx>
        <c:axId val="2378607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7837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50" b="1" i="0" u="none" strike="noStrike" kern="1200" spc="100" baseline="0">
                <a:solidFill>
                  <a:sysClr val="window" lastClr="FFFFFF">
                    <a:lumMod val="95000"/>
                  </a:sys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 sz="1050" b="1" i="0" baseline="0">
                <a:effectLst>
                  <a:outerShdw blurRad="50800" dist="38100" algn="tr" rotWithShape="0">
                    <a:prstClr val="black">
                      <a:alpha val="40000"/>
                    </a:prstClr>
                  </a:outerShdw>
                </a:effectLst>
              </a:rPr>
              <a:t>Variables with agreement/non-agreement by group 2</a:t>
            </a:r>
            <a:endParaRPr lang="en-US" sz="1050"/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50" b="1" i="0" u="none" strike="noStrike" kern="1200" spc="100" baseline="0">
                <a:solidFill>
                  <a:sysClr val="window" lastClr="FFFFFF">
                    <a:lumMod val="95000"/>
                  </a:sys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 sz="1050"/>
          </a:p>
        </c:rich>
      </c:tx>
      <c:layout>
        <c:manualLayout>
          <c:xMode val="edge"/>
          <c:yMode val="edge"/>
          <c:x val="0.11729446905074366"/>
          <c:y val="5.7497265966754155E-2"/>
        </c:manualLayout>
      </c:layout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2"/>
          <c:order val="0"/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Agreement!$A$49:$A$50</c:f>
              <c:strCache>
                <c:ptCount val="2"/>
                <c:pt idx="0">
                  <c:v>Number of variables with agreement</c:v>
                </c:pt>
                <c:pt idx="1">
                  <c:v>Number of variables with disagreement</c:v>
                </c:pt>
              </c:strCache>
            </c:strRef>
          </c:cat>
          <c:val>
            <c:numRef>
              <c:f>Agreement!$D$49:$D$50</c:f>
              <c:numCache>
                <c:formatCode>General</c:formatCode>
                <c:ptCount val="2"/>
                <c:pt idx="0">
                  <c:v>52</c:v>
                </c:pt>
                <c:pt idx="1">
                  <c:v>13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D06-4671-ABA1-56A46CCBA1E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238122880"/>
        <c:axId val="238125824"/>
        <c:axId val="0"/>
        <c:extLst xmlns:c16r2="http://schemas.microsoft.com/office/drawing/2015/06/chart"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lt1">
                              <a:lumMod val="8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lt1">
                                <a:lumMod val="95000"/>
                                <a:alpha val="54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Agreement!$A$49:$A$50</c15:sqref>
                        </c15:formulaRef>
                      </c:ext>
                    </c:extLst>
                    <c:strCache>
                      <c:ptCount val="2"/>
                      <c:pt idx="0">
                        <c:v>Total Full Agreement Both Gr</c:v>
                      </c:pt>
                      <c:pt idx="1">
                        <c:v>Total Not in Agreement Both Gr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Agreement!$B$49:$B$50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7D06-4671-ABA1-56A46CCBA1E0}"/>
                  </c:ext>
                </c:extLst>
              </c15:ser>
            </c15:filteredBarSeries>
            <c15:filteredBarSeries>
              <c15:ser>
                <c:idx val="1"/>
                <c:order val="1"/>
                <c:spPr>
                  <a:gradFill rotWithShape="1">
                    <a:gsLst>
                      <a:gs pos="0">
                        <a:schemeClr val="accent2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2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2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lt1">
                              <a:lumMod val="8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lt1">
                                <a:lumMod val="95000"/>
                                <a:alpha val="54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Agreement!$A$49:$A$50</c15:sqref>
                        </c15:formulaRef>
                      </c:ext>
                    </c:extLst>
                    <c:strCache>
                      <c:ptCount val="2"/>
                      <c:pt idx="0">
                        <c:v>Total Full Agreement Both Gr</c:v>
                      </c:pt>
                      <c:pt idx="1">
                        <c:v>Total Not in Agreement Both Gr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Agreement!$C$49:$C$50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7D06-4671-ABA1-56A46CCBA1E0}"/>
                  </c:ext>
                </c:extLst>
              </c15:ser>
            </c15:filteredBarSeries>
          </c:ext>
        </c:extLst>
      </c:bar3DChart>
      <c:catAx>
        <c:axId val="2381228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125824"/>
        <c:crosses val="autoZero"/>
        <c:auto val="1"/>
        <c:lblAlgn val="ctr"/>
        <c:lblOffset val="100"/>
        <c:noMultiLvlLbl val="0"/>
      </c:catAx>
      <c:valAx>
        <c:axId val="2381258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1228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105054</xdr:colOff>
      <xdr:row>78</xdr:row>
      <xdr:rowOff>182093</xdr:rowOff>
    </xdr:from>
    <xdr:to>
      <xdr:col>10</xdr:col>
      <xdr:colOff>593854</xdr:colOff>
      <xdr:row>88</xdr:row>
      <xdr:rowOff>119900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98053</xdr:colOff>
      <xdr:row>66</xdr:row>
      <xdr:rowOff>161085</xdr:rowOff>
    </xdr:from>
    <xdr:to>
      <xdr:col>10</xdr:col>
      <xdr:colOff>586853</xdr:colOff>
      <xdr:row>76</xdr:row>
      <xdr:rowOff>98892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126064</xdr:colOff>
      <xdr:row>54</xdr:row>
      <xdr:rowOff>35016</xdr:rowOff>
    </xdr:from>
    <xdr:to>
      <xdr:col>11</xdr:col>
      <xdr:colOff>5544</xdr:colOff>
      <xdr:row>63</xdr:row>
      <xdr:rowOff>161923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312365</xdr:colOff>
      <xdr:row>54</xdr:row>
      <xdr:rowOff>105055</xdr:rowOff>
    </xdr:from>
    <xdr:to>
      <xdr:col>3</xdr:col>
      <xdr:colOff>58776</xdr:colOff>
      <xdr:row>64</xdr:row>
      <xdr:rowOff>42863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382402</xdr:colOff>
      <xdr:row>66</xdr:row>
      <xdr:rowOff>175092</xdr:rowOff>
    </xdr:from>
    <xdr:to>
      <xdr:col>3</xdr:col>
      <xdr:colOff>128813</xdr:colOff>
      <xdr:row>76</xdr:row>
      <xdr:rowOff>112899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371196</xdr:colOff>
      <xdr:row>80</xdr:row>
      <xdr:rowOff>21010</xdr:rowOff>
    </xdr:from>
    <xdr:to>
      <xdr:col>3</xdr:col>
      <xdr:colOff>117607</xdr:colOff>
      <xdr:row>89</xdr:row>
      <xdr:rowOff>147917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ku\Downloads\XRealStat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fig"/>
      <sheetName val="Wilcoxon Table"/>
      <sheetName val="Mann Table"/>
      <sheetName val="Runs Table"/>
      <sheetName val="KS Table"/>
      <sheetName val="KS2 Table"/>
      <sheetName val="Lil Table"/>
      <sheetName val="AD Table"/>
      <sheetName val="SW Table"/>
      <sheetName val="Stud. Q Table"/>
      <sheetName val="Stud. Q Table 2"/>
      <sheetName val="Sp Rho Table"/>
      <sheetName val="Ken Tau Table"/>
      <sheetName val="Durbin Table"/>
      <sheetName val="Dunnett Table"/>
      <sheetName val="Prime"/>
      <sheetName val="XRealStats"/>
    </sheetNames>
    <definedNames>
      <definedName name="CALPHA"/>
      <definedName name="CRONALPHA"/>
      <definedName name="KCORREL"/>
      <definedName name="KRIP"/>
      <definedName name="SCORREL"/>
      <definedName name="T_DIST_2T"/>
      <definedName name="T_DIST_RT"/>
      <definedName name="T_INV"/>
      <definedName name="T_INV_2T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5"/>
  <sheetViews>
    <sheetView tabSelected="1" zoomScale="136" zoomScaleNormal="136" workbookViewId="0">
      <selection activeCell="F6" sqref="F6"/>
    </sheetView>
  </sheetViews>
  <sheetFormatPr defaultColWidth="8.85546875" defaultRowHeight="15" x14ac:dyDescent="0.25"/>
  <cols>
    <col min="1" max="1" width="37.85546875" style="4" customWidth="1"/>
    <col min="2" max="2" width="40.5703125" style="4" customWidth="1"/>
    <col min="3" max="16384" width="8.85546875" style="4"/>
  </cols>
  <sheetData>
    <row r="1" spans="1:40" x14ac:dyDescent="0.25">
      <c r="A1" s="4" t="s">
        <v>308</v>
      </c>
    </row>
    <row r="2" spans="1:40" x14ac:dyDescent="0.25">
      <c r="A2" s="4" t="s">
        <v>309</v>
      </c>
      <c r="B2" s="4" t="s">
        <v>336</v>
      </c>
    </row>
    <row r="3" spans="1:40" x14ac:dyDescent="0.25">
      <c r="A3" s="4" t="s">
        <v>310</v>
      </c>
      <c r="B3" s="4" t="s">
        <v>311</v>
      </c>
    </row>
    <row r="4" spans="1:40" x14ac:dyDescent="0.25">
      <c r="A4" s="4" t="s">
        <v>312</v>
      </c>
      <c r="B4" s="4" t="s">
        <v>313</v>
      </c>
    </row>
    <row r="5" spans="1:40" x14ac:dyDescent="0.25">
      <c r="A5" s="4" t="s">
        <v>314</v>
      </c>
      <c r="B5" s="4" t="s">
        <v>315</v>
      </c>
    </row>
    <row r="8" spans="1:40" ht="15.75" thickBot="1" x14ac:dyDescent="0.3">
      <c r="A8" s="4" t="s">
        <v>316</v>
      </c>
    </row>
    <row r="9" spans="1:40" ht="15.75" thickBot="1" x14ac:dyDescent="0.3">
      <c r="A9" s="1" t="s">
        <v>0</v>
      </c>
      <c r="B9" s="50"/>
      <c r="C9" s="57" t="s">
        <v>1</v>
      </c>
      <c r="D9" s="62"/>
      <c r="E9" s="57" t="s">
        <v>2</v>
      </c>
      <c r="F9" s="58"/>
      <c r="G9" s="58"/>
      <c r="H9" s="58"/>
      <c r="I9" s="58"/>
      <c r="J9" s="58"/>
      <c r="K9" s="62"/>
      <c r="L9" s="57" t="s">
        <v>3</v>
      </c>
      <c r="M9" s="62"/>
      <c r="N9" s="51"/>
      <c r="O9" s="57" t="s">
        <v>4</v>
      </c>
      <c r="P9" s="58"/>
      <c r="Q9" s="58"/>
      <c r="R9" s="62"/>
      <c r="S9" s="57" t="s">
        <v>5</v>
      </c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</row>
    <row r="10" spans="1:40" ht="51.75" thickBot="1" x14ac:dyDescent="0.3">
      <c r="A10" s="5" t="s">
        <v>6</v>
      </c>
      <c r="B10" s="6"/>
      <c r="C10" s="6" t="s">
        <v>7</v>
      </c>
      <c r="D10" s="6" t="s">
        <v>8</v>
      </c>
      <c r="E10" s="6" t="s">
        <v>9</v>
      </c>
      <c r="F10" s="6" t="s">
        <v>10</v>
      </c>
      <c r="G10" s="6" t="s">
        <v>11</v>
      </c>
      <c r="H10" s="6" t="s">
        <v>12</v>
      </c>
      <c r="I10" s="6" t="s">
        <v>13</v>
      </c>
      <c r="J10" s="6" t="s">
        <v>14</v>
      </c>
      <c r="K10" s="6" t="s">
        <v>15</v>
      </c>
      <c r="L10" s="6" t="s">
        <v>16</v>
      </c>
      <c r="M10" s="6" t="s">
        <v>17</v>
      </c>
      <c r="N10" s="6"/>
      <c r="O10" s="6" t="s">
        <v>18</v>
      </c>
      <c r="P10" s="6" t="s">
        <v>19</v>
      </c>
      <c r="Q10" s="6" t="s">
        <v>20</v>
      </c>
      <c r="R10" s="6" t="s">
        <v>21</v>
      </c>
      <c r="S10" s="6" t="s">
        <v>22</v>
      </c>
      <c r="T10" s="6" t="s">
        <v>23</v>
      </c>
      <c r="U10" s="6" t="s">
        <v>24</v>
      </c>
      <c r="V10" s="6" t="s">
        <v>25</v>
      </c>
      <c r="W10" s="6" t="s">
        <v>26</v>
      </c>
      <c r="X10" s="6" t="s">
        <v>27</v>
      </c>
      <c r="Y10" s="6" t="s">
        <v>28</v>
      </c>
      <c r="Z10" s="6" t="s">
        <v>29</v>
      </c>
      <c r="AA10" s="6" t="s">
        <v>30</v>
      </c>
      <c r="AB10" s="6" t="s">
        <v>31</v>
      </c>
      <c r="AC10" s="6" t="s">
        <v>32</v>
      </c>
      <c r="AD10" s="6" t="s">
        <v>33</v>
      </c>
      <c r="AE10" s="6" t="s">
        <v>34</v>
      </c>
      <c r="AF10" s="6" t="s">
        <v>35</v>
      </c>
      <c r="AG10" s="6" t="s">
        <v>36</v>
      </c>
      <c r="AM10" s="4">
        <v>1</v>
      </c>
      <c r="AN10" s="4">
        <v>2</v>
      </c>
    </row>
    <row r="11" spans="1:40" ht="15.75" thickBot="1" x14ac:dyDescent="0.3">
      <c r="A11" s="52" t="s">
        <v>37</v>
      </c>
      <c r="B11" s="8" t="s">
        <v>38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</row>
    <row r="12" spans="1:40" ht="15.75" thickBot="1" x14ac:dyDescent="0.3">
      <c r="A12" s="59" t="s">
        <v>39</v>
      </c>
      <c r="B12" s="8" t="s">
        <v>40</v>
      </c>
      <c r="C12" s="8">
        <v>2</v>
      </c>
      <c r="D12" s="8">
        <v>2</v>
      </c>
      <c r="E12" s="8">
        <v>2</v>
      </c>
      <c r="F12" s="8">
        <v>2</v>
      </c>
      <c r="G12" s="8">
        <v>2</v>
      </c>
      <c r="H12" s="8">
        <v>2</v>
      </c>
      <c r="I12" s="8">
        <v>2</v>
      </c>
      <c r="J12" s="8">
        <v>2</v>
      </c>
      <c r="K12" s="8">
        <v>2</v>
      </c>
      <c r="L12" s="8">
        <v>2</v>
      </c>
      <c r="M12" s="8">
        <v>2</v>
      </c>
      <c r="N12" s="8"/>
      <c r="O12" s="8">
        <v>2</v>
      </c>
      <c r="P12" s="8">
        <v>2</v>
      </c>
      <c r="Q12" s="8">
        <v>2</v>
      </c>
      <c r="R12" s="8">
        <v>2</v>
      </c>
      <c r="S12" s="8">
        <v>2</v>
      </c>
      <c r="T12" s="8">
        <v>2</v>
      </c>
      <c r="U12" s="8">
        <v>2</v>
      </c>
      <c r="V12" s="8">
        <v>2</v>
      </c>
      <c r="W12" s="8">
        <v>2</v>
      </c>
      <c r="X12" s="8">
        <v>2</v>
      </c>
      <c r="Y12" s="8">
        <v>2</v>
      </c>
      <c r="Z12" s="8">
        <v>2</v>
      </c>
      <c r="AA12" s="8">
        <v>2</v>
      </c>
      <c r="AB12" s="8">
        <v>2</v>
      </c>
      <c r="AC12" s="8">
        <v>2</v>
      </c>
      <c r="AD12" s="8">
        <v>2</v>
      </c>
      <c r="AE12" s="8">
        <v>2</v>
      </c>
      <c r="AF12" s="8">
        <v>2</v>
      </c>
      <c r="AG12" s="8">
        <v>2</v>
      </c>
    </row>
    <row r="13" spans="1:40" ht="26.25" thickBot="1" x14ac:dyDescent="0.3">
      <c r="A13" s="60"/>
      <c r="B13" s="8" t="s">
        <v>41</v>
      </c>
      <c r="C13" s="8">
        <v>2</v>
      </c>
      <c r="D13" s="8">
        <v>2</v>
      </c>
      <c r="E13" s="8">
        <v>2</v>
      </c>
      <c r="F13" s="8">
        <v>2</v>
      </c>
      <c r="G13" s="8">
        <v>2</v>
      </c>
      <c r="H13" s="8">
        <v>2</v>
      </c>
      <c r="I13" s="8">
        <v>2</v>
      </c>
      <c r="J13" s="8">
        <v>2</v>
      </c>
      <c r="K13" s="8">
        <v>2</v>
      </c>
      <c r="L13" s="8">
        <v>2</v>
      </c>
      <c r="M13" s="8">
        <v>2</v>
      </c>
      <c r="N13" s="8"/>
      <c r="O13" s="8">
        <v>2</v>
      </c>
      <c r="P13" s="8">
        <v>2</v>
      </c>
      <c r="Q13" s="8">
        <v>2</v>
      </c>
      <c r="R13" s="8">
        <v>2</v>
      </c>
      <c r="S13" s="8">
        <v>2</v>
      </c>
      <c r="T13" s="8">
        <v>2</v>
      </c>
      <c r="U13" s="8">
        <v>2</v>
      </c>
      <c r="V13" s="8">
        <v>2</v>
      </c>
      <c r="W13" s="8">
        <v>2</v>
      </c>
      <c r="X13" s="8">
        <v>2</v>
      </c>
      <c r="Y13" s="8">
        <v>2</v>
      </c>
      <c r="Z13" s="8">
        <v>2</v>
      </c>
      <c r="AA13" s="8">
        <v>2</v>
      </c>
      <c r="AB13" s="8">
        <v>2</v>
      </c>
      <c r="AC13" s="8">
        <v>2</v>
      </c>
      <c r="AD13" s="8">
        <v>2</v>
      </c>
      <c r="AE13" s="8">
        <v>2</v>
      </c>
      <c r="AF13" s="8">
        <v>2</v>
      </c>
      <c r="AG13" s="8">
        <v>2</v>
      </c>
    </row>
    <row r="14" spans="1:40" ht="15.75" thickBot="1" x14ac:dyDescent="0.3">
      <c r="A14" s="59" t="s">
        <v>42</v>
      </c>
      <c r="B14" s="8" t="s">
        <v>43</v>
      </c>
      <c r="C14" s="8">
        <v>2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2</v>
      </c>
      <c r="J14" s="8">
        <v>2</v>
      </c>
      <c r="K14" s="8">
        <v>2</v>
      </c>
      <c r="L14" s="8">
        <v>2</v>
      </c>
      <c r="M14" s="8">
        <v>2</v>
      </c>
      <c r="N14" s="8"/>
      <c r="O14" s="8">
        <v>2</v>
      </c>
      <c r="P14" s="8">
        <v>2</v>
      </c>
      <c r="Q14" s="8">
        <v>2</v>
      </c>
      <c r="R14" s="8">
        <v>2</v>
      </c>
      <c r="S14" s="8">
        <v>2</v>
      </c>
      <c r="T14" s="8">
        <v>2</v>
      </c>
      <c r="U14" s="8">
        <v>2</v>
      </c>
      <c r="V14" s="8">
        <v>2</v>
      </c>
      <c r="W14" s="8">
        <v>2</v>
      </c>
      <c r="X14" s="8">
        <v>2</v>
      </c>
      <c r="Y14" s="8">
        <v>2</v>
      </c>
      <c r="Z14" s="8">
        <v>2</v>
      </c>
      <c r="AA14" s="8">
        <v>2</v>
      </c>
      <c r="AB14" s="8">
        <v>2</v>
      </c>
      <c r="AC14" s="8">
        <v>2</v>
      </c>
      <c r="AD14" s="8">
        <v>2</v>
      </c>
      <c r="AE14" s="8">
        <v>2</v>
      </c>
      <c r="AF14" s="8">
        <v>2</v>
      </c>
      <c r="AG14" s="8">
        <v>2</v>
      </c>
      <c r="AK14" s="28" t="s">
        <v>123</v>
      </c>
      <c r="AL14" s="26"/>
      <c r="AM14" s="26"/>
    </row>
    <row r="15" spans="1:40" ht="15.75" thickBot="1" x14ac:dyDescent="0.3">
      <c r="A15" s="61"/>
      <c r="B15" s="8" t="s">
        <v>44</v>
      </c>
      <c r="C15" s="8">
        <v>2</v>
      </c>
      <c r="D15" s="8">
        <v>2</v>
      </c>
      <c r="E15" s="8">
        <v>2</v>
      </c>
      <c r="F15" s="8">
        <v>2</v>
      </c>
      <c r="G15" s="8">
        <v>1</v>
      </c>
      <c r="H15" s="8">
        <v>1</v>
      </c>
      <c r="I15" s="8">
        <v>1</v>
      </c>
      <c r="J15" s="8">
        <v>1</v>
      </c>
      <c r="K15" s="8">
        <v>2</v>
      </c>
      <c r="L15" s="8">
        <v>1</v>
      </c>
      <c r="M15" s="8">
        <v>1</v>
      </c>
      <c r="N15" s="8"/>
      <c r="O15" s="8">
        <v>1</v>
      </c>
      <c r="P15" s="8">
        <v>1</v>
      </c>
      <c r="Q15" s="8">
        <v>1</v>
      </c>
      <c r="R15" s="8">
        <v>1</v>
      </c>
      <c r="S15" s="8">
        <v>1</v>
      </c>
      <c r="T15" s="8">
        <v>1</v>
      </c>
      <c r="U15" s="8">
        <v>1</v>
      </c>
      <c r="V15" s="8">
        <v>1</v>
      </c>
      <c r="W15" s="8">
        <v>1</v>
      </c>
      <c r="X15" s="8">
        <v>1</v>
      </c>
      <c r="Y15" s="8">
        <v>1</v>
      </c>
      <c r="Z15" s="8">
        <v>1</v>
      </c>
      <c r="AA15" s="8">
        <v>1</v>
      </c>
      <c r="AB15" s="8">
        <v>1</v>
      </c>
      <c r="AC15" s="8">
        <v>1</v>
      </c>
      <c r="AD15" s="8">
        <v>1</v>
      </c>
      <c r="AE15" s="8">
        <v>1</v>
      </c>
      <c r="AF15" s="8">
        <v>1</v>
      </c>
      <c r="AG15" s="8">
        <v>1</v>
      </c>
    </row>
    <row r="16" spans="1:40" ht="15.75" thickBot="1" x14ac:dyDescent="0.3">
      <c r="A16" s="61"/>
      <c r="B16" s="8" t="s">
        <v>45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8">
        <v>2</v>
      </c>
      <c r="N16" s="8"/>
      <c r="O16" s="8">
        <v>2</v>
      </c>
      <c r="P16" s="8">
        <v>2</v>
      </c>
      <c r="Q16" s="8">
        <v>2</v>
      </c>
      <c r="R16" s="8">
        <v>2</v>
      </c>
      <c r="S16" s="8">
        <v>2</v>
      </c>
      <c r="T16" s="8">
        <v>2</v>
      </c>
      <c r="U16" s="8">
        <v>2</v>
      </c>
      <c r="V16" s="8">
        <v>2</v>
      </c>
      <c r="W16" s="8">
        <v>2</v>
      </c>
      <c r="X16" s="8">
        <v>2</v>
      </c>
      <c r="Y16" s="8">
        <v>2</v>
      </c>
      <c r="Z16" s="8">
        <v>2</v>
      </c>
      <c r="AA16" s="8">
        <v>2</v>
      </c>
      <c r="AB16" s="8">
        <v>2</v>
      </c>
      <c r="AC16" s="8">
        <v>2</v>
      </c>
      <c r="AD16" s="8">
        <v>2</v>
      </c>
      <c r="AE16" s="8">
        <v>2</v>
      </c>
      <c r="AF16" s="8">
        <v>2</v>
      </c>
      <c r="AG16" s="8">
        <v>2</v>
      </c>
      <c r="AK16" s="4" t="s">
        <v>117</v>
      </c>
      <c r="AL16" s="13">
        <v>0.05</v>
      </c>
    </row>
    <row r="17" spans="1:66" ht="26.25" thickBot="1" x14ac:dyDescent="0.3">
      <c r="A17" s="60"/>
      <c r="B17" s="8" t="s">
        <v>46</v>
      </c>
      <c r="C17" s="8">
        <v>2</v>
      </c>
      <c r="D17" s="8">
        <v>2</v>
      </c>
      <c r="E17" s="8">
        <v>2</v>
      </c>
      <c r="F17" s="8">
        <v>2</v>
      </c>
      <c r="G17" s="8">
        <v>2</v>
      </c>
      <c r="H17" s="8">
        <v>2</v>
      </c>
      <c r="I17" s="8">
        <v>2</v>
      </c>
      <c r="J17" s="8">
        <v>2</v>
      </c>
      <c r="K17" s="8">
        <v>2</v>
      </c>
      <c r="L17" s="8">
        <v>2</v>
      </c>
      <c r="M17" s="8">
        <v>2</v>
      </c>
      <c r="N17" s="8"/>
      <c r="O17" s="8">
        <v>2</v>
      </c>
      <c r="P17" s="8">
        <v>2</v>
      </c>
      <c r="Q17" s="8">
        <v>2</v>
      </c>
      <c r="R17" s="8">
        <v>2</v>
      </c>
      <c r="S17" s="8">
        <v>2</v>
      </c>
      <c r="T17" s="8">
        <v>2</v>
      </c>
      <c r="U17" s="8">
        <v>2</v>
      </c>
      <c r="V17" s="8">
        <v>2</v>
      </c>
      <c r="W17" s="8">
        <v>2</v>
      </c>
      <c r="X17" s="8">
        <v>2</v>
      </c>
      <c r="Y17" s="8">
        <v>2</v>
      </c>
      <c r="Z17" s="8">
        <v>2</v>
      </c>
      <c r="AA17" s="8">
        <v>2</v>
      </c>
      <c r="AB17" s="8">
        <v>2</v>
      </c>
      <c r="AC17" s="8">
        <v>2</v>
      </c>
      <c r="AD17" s="8">
        <v>2</v>
      </c>
      <c r="AE17" s="8">
        <v>2</v>
      </c>
      <c r="AF17" s="8">
        <v>2</v>
      </c>
      <c r="AG17" s="8">
        <v>2</v>
      </c>
      <c r="AK17" s="4" t="s">
        <v>118</v>
      </c>
      <c r="AL17" s="14">
        <v>0</v>
      </c>
    </row>
    <row r="18" spans="1:66" ht="15.75" thickBot="1" x14ac:dyDescent="0.3">
      <c r="A18" s="59" t="s">
        <v>47</v>
      </c>
      <c r="B18" s="8" t="s">
        <v>48</v>
      </c>
      <c r="C18" s="8">
        <v>2</v>
      </c>
      <c r="D18" s="8">
        <v>2</v>
      </c>
      <c r="E18" s="8">
        <v>2</v>
      </c>
      <c r="F18" s="8">
        <v>2</v>
      </c>
      <c r="G18" s="8">
        <v>2</v>
      </c>
      <c r="H18" s="8">
        <v>2</v>
      </c>
      <c r="I18" s="8">
        <v>2</v>
      </c>
      <c r="J18" s="8">
        <v>2</v>
      </c>
      <c r="K18" s="8">
        <v>2</v>
      </c>
      <c r="L18" s="8">
        <v>2</v>
      </c>
      <c r="M18" s="8">
        <v>2</v>
      </c>
      <c r="N18" s="8"/>
      <c r="O18" s="8">
        <v>2</v>
      </c>
      <c r="P18" s="8">
        <v>2</v>
      </c>
      <c r="Q18" s="8">
        <v>2</v>
      </c>
      <c r="R18" s="8">
        <v>2</v>
      </c>
      <c r="S18" s="8">
        <v>2</v>
      </c>
      <c r="T18" s="8">
        <v>2</v>
      </c>
      <c r="U18" s="8">
        <v>2</v>
      </c>
      <c r="V18" s="8">
        <v>2</v>
      </c>
      <c r="W18" s="8">
        <v>2</v>
      </c>
      <c r="X18" s="8">
        <v>2</v>
      </c>
      <c r="Y18" s="8">
        <v>2</v>
      </c>
      <c r="Z18" s="8">
        <v>2</v>
      </c>
      <c r="AA18" s="8">
        <v>2</v>
      </c>
      <c r="AB18" s="8">
        <v>2</v>
      </c>
      <c r="AC18" s="8">
        <v>2</v>
      </c>
      <c r="AD18" s="8">
        <v>2</v>
      </c>
      <c r="AE18" s="8">
        <v>2</v>
      </c>
      <c r="AF18" s="8">
        <v>1</v>
      </c>
      <c r="AG18" s="8">
        <v>1</v>
      </c>
      <c r="AK18" s="4" t="s">
        <v>119</v>
      </c>
      <c r="AL18" s="15">
        <v>0</v>
      </c>
    </row>
    <row r="19" spans="1:66" ht="15.75" thickBot="1" x14ac:dyDescent="0.3">
      <c r="A19" s="61"/>
      <c r="B19" s="8" t="s">
        <v>49</v>
      </c>
      <c r="C19" s="8">
        <v>1</v>
      </c>
      <c r="D19" s="8">
        <v>1</v>
      </c>
      <c r="E19" s="8">
        <v>2</v>
      </c>
      <c r="F19" s="8">
        <v>2</v>
      </c>
      <c r="G19" s="8">
        <v>2</v>
      </c>
      <c r="H19" s="8">
        <v>2</v>
      </c>
      <c r="I19" s="8">
        <v>2</v>
      </c>
      <c r="J19" s="8">
        <v>2</v>
      </c>
      <c r="K19" s="8">
        <v>1</v>
      </c>
      <c r="L19" s="8">
        <v>1</v>
      </c>
      <c r="M19" s="8">
        <v>1</v>
      </c>
      <c r="N19" s="8"/>
      <c r="O19" s="8">
        <v>1</v>
      </c>
      <c r="P19" s="8">
        <v>1</v>
      </c>
      <c r="Q19" s="8">
        <v>1</v>
      </c>
      <c r="R19" s="8">
        <v>1</v>
      </c>
      <c r="S19" s="8">
        <v>1</v>
      </c>
      <c r="T19" s="8">
        <v>1</v>
      </c>
      <c r="U19" s="8">
        <v>1</v>
      </c>
      <c r="V19" s="8">
        <v>1</v>
      </c>
      <c r="W19" s="8">
        <v>1</v>
      </c>
      <c r="X19" s="8">
        <v>1</v>
      </c>
      <c r="Y19" s="8">
        <v>1</v>
      </c>
      <c r="Z19" s="8">
        <v>1</v>
      </c>
      <c r="AA19" s="8"/>
      <c r="AB19" s="8">
        <v>1</v>
      </c>
      <c r="AC19" s="8">
        <v>1</v>
      </c>
      <c r="AD19" s="8">
        <v>1</v>
      </c>
      <c r="AE19" s="8">
        <v>1</v>
      </c>
      <c r="AF19" s="8">
        <v>1</v>
      </c>
      <c r="AG19" s="8">
        <v>1</v>
      </c>
    </row>
    <row r="20" spans="1:66" ht="15.75" thickBot="1" x14ac:dyDescent="0.3">
      <c r="A20" s="61"/>
      <c r="B20" s="8" t="s">
        <v>50</v>
      </c>
      <c r="C20" s="8">
        <v>2</v>
      </c>
      <c r="D20" s="8">
        <v>2</v>
      </c>
      <c r="E20" s="8">
        <v>2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2</v>
      </c>
      <c r="L20" s="8">
        <v>2</v>
      </c>
      <c r="M20" s="8">
        <v>2</v>
      </c>
      <c r="N20" s="8"/>
      <c r="O20" s="8">
        <v>2</v>
      </c>
      <c r="P20" s="8">
        <v>2</v>
      </c>
      <c r="Q20" s="8">
        <v>2</v>
      </c>
      <c r="R20" s="8">
        <v>2</v>
      </c>
      <c r="S20" s="8">
        <v>2</v>
      </c>
      <c r="T20" s="8">
        <v>2</v>
      </c>
      <c r="U20" s="8">
        <v>2</v>
      </c>
      <c r="V20" s="8">
        <v>2</v>
      </c>
      <c r="W20" s="8">
        <v>2</v>
      </c>
      <c r="X20" s="8">
        <v>2</v>
      </c>
      <c r="Y20" s="8">
        <v>2</v>
      </c>
      <c r="Z20" s="8">
        <v>2</v>
      </c>
      <c r="AA20" s="8">
        <v>2</v>
      </c>
      <c r="AB20" s="8">
        <v>2</v>
      </c>
      <c r="AC20" s="8">
        <v>2</v>
      </c>
      <c r="AD20" s="8">
        <v>2</v>
      </c>
      <c r="AE20" s="8">
        <v>2</v>
      </c>
      <c r="AF20" s="8">
        <v>2</v>
      </c>
      <c r="AG20" s="8">
        <v>2</v>
      </c>
      <c r="AK20" s="4" t="e">
        <f t="array" aca="1" ref="AK20:AL26" ca="1">[1]!KRIP(C12:M76,TRUE,2,AM10:AN10,AL16,AL17,AL18)</f>
        <v>#NAME?</v>
      </c>
      <c r="AL20" s="40" t="e">
        <f ca="1"/>
        <v>#NAME?</v>
      </c>
    </row>
    <row r="21" spans="1:66" ht="15.75" thickBot="1" x14ac:dyDescent="0.3">
      <c r="A21" s="60"/>
      <c r="B21" s="8" t="s">
        <v>51</v>
      </c>
      <c r="C21" s="8">
        <v>2</v>
      </c>
      <c r="D21" s="8">
        <v>2</v>
      </c>
      <c r="E21" s="8">
        <v>2</v>
      </c>
      <c r="F21" s="8">
        <v>2</v>
      </c>
      <c r="G21" s="8">
        <v>2</v>
      </c>
      <c r="H21" s="8">
        <v>2</v>
      </c>
      <c r="I21" s="8">
        <v>2</v>
      </c>
      <c r="J21" s="8">
        <v>2</v>
      </c>
      <c r="K21" s="8">
        <v>2</v>
      </c>
      <c r="L21" s="8">
        <v>2</v>
      </c>
      <c r="M21" s="8">
        <v>2</v>
      </c>
      <c r="N21" s="8"/>
      <c r="O21" s="8">
        <v>2</v>
      </c>
      <c r="P21" s="8">
        <v>2</v>
      </c>
      <c r="Q21" s="8">
        <v>2</v>
      </c>
      <c r="R21" s="8">
        <v>2</v>
      </c>
      <c r="S21" s="8">
        <v>2</v>
      </c>
      <c r="T21" s="8">
        <v>2</v>
      </c>
      <c r="U21" s="8">
        <v>2</v>
      </c>
      <c r="V21" s="8">
        <v>2</v>
      </c>
      <c r="W21" s="8">
        <v>2</v>
      </c>
      <c r="X21" s="8">
        <v>2</v>
      </c>
      <c r="Y21" s="8">
        <v>2</v>
      </c>
      <c r="Z21" s="8">
        <v>2</v>
      </c>
      <c r="AA21" s="8">
        <v>2</v>
      </c>
      <c r="AB21" s="8">
        <v>2</v>
      </c>
      <c r="AC21" s="8">
        <v>2</v>
      </c>
      <c r="AD21" s="8">
        <v>2</v>
      </c>
      <c r="AE21" s="8">
        <v>2</v>
      </c>
      <c r="AF21" s="8">
        <v>2</v>
      </c>
      <c r="AG21" s="8">
        <v>2</v>
      </c>
      <c r="AK21" s="4" t="e">
        <f ca="1"/>
        <v>#NAME?</v>
      </c>
      <c r="AL21" s="14" t="e">
        <f ca="1"/>
        <v>#NAME?</v>
      </c>
    </row>
    <row r="22" spans="1:66" ht="26.25" thickBot="1" x14ac:dyDescent="0.3">
      <c r="A22" s="59" t="s">
        <v>52</v>
      </c>
      <c r="B22" s="8" t="s">
        <v>53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8">
        <v>1</v>
      </c>
      <c r="N22" s="8"/>
      <c r="O22" s="8">
        <v>1</v>
      </c>
      <c r="P22" s="8">
        <v>1</v>
      </c>
      <c r="Q22" s="8">
        <v>1</v>
      </c>
      <c r="R22" s="8">
        <v>1</v>
      </c>
      <c r="S22" s="8">
        <v>1</v>
      </c>
      <c r="T22" s="8">
        <v>1</v>
      </c>
      <c r="U22" s="8">
        <v>1</v>
      </c>
      <c r="V22" s="8">
        <v>1</v>
      </c>
      <c r="W22" s="8">
        <v>1</v>
      </c>
      <c r="X22" s="8">
        <v>1</v>
      </c>
      <c r="Y22" s="8">
        <v>1</v>
      </c>
      <c r="Z22" s="8">
        <v>1</v>
      </c>
      <c r="AA22" s="8">
        <v>1</v>
      </c>
      <c r="AB22" s="8">
        <v>1</v>
      </c>
      <c r="AC22" s="8">
        <v>1</v>
      </c>
      <c r="AD22" s="8">
        <v>1</v>
      </c>
      <c r="AE22" s="8">
        <v>1</v>
      </c>
      <c r="AF22" s="8">
        <v>1</v>
      </c>
      <c r="AG22" s="8">
        <v>1</v>
      </c>
      <c r="AK22" s="4" t="e">
        <f ca="1"/>
        <v>#NAME?</v>
      </c>
      <c r="AL22" s="14" t="e">
        <f ca="1"/>
        <v>#NAME?</v>
      </c>
    </row>
    <row r="23" spans="1:66" ht="26.25" thickBot="1" x14ac:dyDescent="0.3">
      <c r="A23" s="61"/>
      <c r="B23" s="8" t="s">
        <v>54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8">
        <v>2</v>
      </c>
      <c r="N23" s="8"/>
      <c r="O23" s="8">
        <v>2</v>
      </c>
      <c r="P23" s="8">
        <v>2</v>
      </c>
      <c r="Q23" s="8">
        <v>2</v>
      </c>
      <c r="R23" s="8">
        <v>2</v>
      </c>
      <c r="S23" s="8">
        <v>2</v>
      </c>
      <c r="T23" s="8">
        <v>2</v>
      </c>
      <c r="U23" s="8">
        <v>2</v>
      </c>
      <c r="V23" s="8">
        <v>2</v>
      </c>
      <c r="W23" s="8">
        <v>2</v>
      </c>
      <c r="X23" s="8">
        <v>2</v>
      </c>
      <c r="Y23" s="8">
        <v>2</v>
      </c>
      <c r="Z23" s="8">
        <v>2</v>
      </c>
      <c r="AA23" s="8">
        <v>2</v>
      </c>
      <c r="AB23" s="8">
        <v>2</v>
      </c>
      <c r="AC23" s="8">
        <v>2</v>
      </c>
      <c r="AD23" s="8">
        <v>2</v>
      </c>
      <c r="AE23" s="8">
        <v>2</v>
      </c>
      <c r="AF23" s="8">
        <v>2</v>
      </c>
      <c r="AG23" s="8">
        <v>2</v>
      </c>
      <c r="AK23" s="4" t="e">
        <f ca="1"/>
        <v>#NAME?</v>
      </c>
      <c r="AL23" s="14" t="e">
        <f ca="1"/>
        <v>#NAME?</v>
      </c>
    </row>
    <row r="24" spans="1:66" ht="26.25" thickBot="1" x14ac:dyDescent="0.3">
      <c r="A24" s="61"/>
      <c r="B24" s="8" t="s">
        <v>55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8">
        <v>2</v>
      </c>
      <c r="N24" s="8"/>
      <c r="O24" s="8">
        <v>2</v>
      </c>
      <c r="P24" s="8">
        <v>2</v>
      </c>
      <c r="Q24" s="8">
        <v>2</v>
      </c>
      <c r="R24" s="8">
        <v>2</v>
      </c>
      <c r="S24" s="8">
        <v>2</v>
      </c>
      <c r="T24" s="8">
        <v>2</v>
      </c>
      <c r="U24" s="8">
        <v>2</v>
      </c>
      <c r="V24" s="8">
        <v>2</v>
      </c>
      <c r="W24" s="8">
        <v>2</v>
      </c>
      <c r="X24" s="8">
        <v>2</v>
      </c>
      <c r="Y24" s="8">
        <v>2</v>
      </c>
      <c r="Z24" s="8">
        <v>2</v>
      </c>
      <c r="AA24" s="8">
        <v>2</v>
      </c>
      <c r="AB24" s="8">
        <v>2</v>
      </c>
      <c r="AC24" s="8">
        <v>2</v>
      </c>
      <c r="AD24" s="8">
        <v>2</v>
      </c>
      <c r="AE24" s="8">
        <v>2</v>
      </c>
      <c r="AF24" s="8">
        <v>2</v>
      </c>
      <c r="AG24" s="8">
        <v>2</v>
      </c>
      <c r="AK24" s="4" t="e">
        <f ca="1"/>
        <v>#NAME?</v>
      </c>
      <c r="AL24" s="14" t="e">
        <f ca="1"/>
        <v>#NAME?</v>
      </c>
    </row>
    <row r="25" spans="1:66" ht="26.25" thickBot="1" x14ac:dyDescent="0.3">
      <c r="A25" s="61"/>
      <c r="B25" s="8" t="s">
        <v>56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  <c r="M25" s="8">
        <v>2</v>
      </c>
      <c r="N25" s="8"/>
      <c r="O25" s="8">
        <v>2</v>
      </c>
      <c r="P25" s="8">
        <v>2</v>
      </c>
      <c r="Q25" s="8">
        <v>1</v>
      </c>
      <c r="R25" s="8">
        <v>1</v>
      </c>
      <c r="S25" s="8">
        <v>1</v>
      </c>
      <c r="T25" s="8">
        <v>1</v>
      </c>
      <c r="U25" s="8">
        <v>1</v>
      </c>
      <c r="V25" s="8">
        <v>1</v>
      </c>
      <c r="W25" s="8">
        <v>1</v>
      </c>
      <c r="X25" s="8">
        <v>1</v>
      </c>
      <c r="Y25" s="8">
        <v>1</v>
      </c>
      <c r="Z25" s="8">
        <v>1</v>
      </c>
      <c r="AA25" s="8">
        <v>1</v>
      </c>
      <c r="AB25" s="8">
        <v>1</v>
      </c>
      <c r="AC25" s="8">
        <v>1</v>
      </c>
      <c r="AD25" s="8">
        <v>1</v>
      </c>
      <c r="AE25" s="8">
        <v>1</v>
      </c>
      <c r="AF25" s="8">
        <v>1</v>
      </c>
      <c r="AG25" s="8">
        <v>1</v>
      </c>
      <c r="AK25" s="4" t="e">
        <f ca="1"/>
        <v>#NAME?</v>
      </c>
      <c r="AL25" s="14" t="e">
        <f ca="1"/>
        <v>#NAME?</v>
      </c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</row>
    <row r="26" spans="1:66" ht="26.25" thickBot="1" x14ac:dyDescent="0.3">
      <c r="A26" s="61"/>
      <c r="B26" s="8" t="s">
        <v>57</v>
      </c>
      <c r="C26" s="8">
        <v>2</v>
      </c>
      <c r="D26" s="8">
        <v>2</v>
      </c>
      <c r="E26" s="8">
        <v>2</v>
      </c>
      <c r="F26" s="8">
        <v>2</v>
      </c>
      <c r="G26" s="8">
        <v>2</v>
      </c>
      <c r="H26" s="8">
        <v>2</v>
      </c>
      <c r="I26" s="8">
        <v>2</v>
      </c>
      <c r="J26" s="8">
        <v>2</v>
      </c>
      <c r="K26" s="8">
        <v>2</v>
      </c>
      <c r="L26" s="8">
        <v>2</v>
      </c>
      <c r="M26" s="8">
        <v>2</v>
      </c>
      <c r="N26" s="8"/>
      <c r="O26" s="8">
        <v>2</v>
      </c>
      <c r="P26" s="8">
        <v>2</v>
      </c>
      <c r="Q26" s="8">
        <v>2</v>
      </c>
      <c r="R26" s="8">
        <v>2</v>
      </c>
      <c r="S26" s="8">
        <v>2</v>
      </c>
      <c r="T26" s="8">
        <v>2</v>
      </c>
      <c r="U26" s="8">
        <v>2</v>
      </c>
      <c r="V26" s="8">
        <v>2</v>
      </c>
      <c r="W26" s="8">
        <v>2</v>
      </c>
      <c r="X26" s="8">
        <v>2</v>
      </c>
      <c r="Y26" s="8">
        <v>2</v>
      </c>
      <c r="Z26" s="8">
        <v>2</v>
      </c>
      <c r="AA26" s="8">
        <v>2</v>
      </c>
      <c r="AB26" s="8">
        <v>2</v>
      </c>
      <c r="AC26" s="8">
        <v>2</v>
      </c>
      <c r="AD26" s="8">
        <v>2</v>
      </c>
      <c r="AE26" s="8">
        <v>2</v>
      </c>
      <c r="AF26" s="8">
        <v>2</v>
      </c>
      <c r="AG26" s="8">
        <v>2</v>
      </c>
      <c r="AK26" s="4" t="e">
        <f ca="1"/>
        <v>#NAME?</v>
      </c>
      <c r="AL26" s="15" t="e">
        <f ca="1"/>
        <v>#NAME?</v>
      </c>
    </row>
    <row r="27" spans="1:66" ht="26.25" thickBot="1" x14ac:dyDescent="0.3">
      <c r="A27" s="60"/>
      <c r="B27" s="8" t="s">
        <v>58</v>
      </c>
      <c r="C27" s="8">
        <v>2</v>
      </c>
      <c r="D27" s="8">
        <v>2</v>
      </c>
      <c r="E27" s="8">
        <v>2</v>
      </c>
      <c r="F27" s="8">
        <v>2</v>
      </c>
      <c r="G27" s="8">
        <v>2</v>
      </c>
      <c r="H27" s="8">
        <v>2</v>
      </c>
      <c r="I27" s="8">
        <v>2</v>
      </c>
      <c r="J27" s="8">
        <v>2</v>
      </c>
      <c r="K27" s="8">
        <v>2</v>
      </c>
      <c r="L27" s="8">
        <v>2</v>
      </c>
      <c r="M27" s="8">
        <v>2</v>
      </c>
      <c r="N27" s="8"/>
      <c r="O27" s="8">
        <v>2</v>
      </c>
      <c r="P27" s="8">
        <v>2</v>
      </c>
      <c r="Q27" s="8">
        <v>2</v>
      </c>
      <c r="R27" s="8">
        <v>2</v>
      </c>
      <c r="S27" s="8">
        <v>2</v>
      </c>
      <c r="T27" s="8">
        <v>2</v>
      </c>
      <c r="U27" s="8">
        <v>2</v>
      </c>
      <c r="V27" s="8">
        <v>2</v>
      </c>
      <c r="W27" s="8">
        <v>2</v>
      </c>
      <c r="X27" s="8">
        <v>2</v>
      </c>
      <c r="Y27" s="8">
        <v>2</v>
      </c>
      <c r="Z27" s="8">
        <v>2</v>
      </c>
      <c r="AA27" s="8">
        <v>2</v>
      </c>
      <c r="AB27" s="8">
        <v>2</v>
      </c>
      <c r="AC27" s="8">
        <v>2</v>
      </c>
      <c r="AD27" s="8">
        <v>2</v>
      </c>
      <c r="AE27" s="8">
        <v>2</v>
      </c>
      <c r="AF27" s="8">
        <v>2</v>
      </c>
      <c r="AG27" s="8">
        <v>2</v>
      </c>
    </row>
    <row r="28" spans="1:66" ht="15.75" thickBot="1" x14ac:dyDescent="0.3">
      <c r="A28" s="59" t="s">
        <v>59</v>
      </c>
      <c r="B28" s="8" t="s">
        <v>60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8">
        <v>2</v>
      </c>
      <c r="N28" s="8"/>
      <c r="O28" s="8">
        <v>2</v>
      </c>
      <c r="P28" s="8">
        <v>2</v>
      </c>
      <c r="Q28" s="8">
        <v>2</v>
      </c>
      <c r="R28" s="8">
        <v>2</v>
      </c>
      <c r="S28" s="8">
        <v>2</v>
      </c>
      <c r="T28" s="8">
        <v>2</v>
      </c>
      <c r="U28" s="8">
        <v>2</v>
      </c>
      <c r="V28" s="8">
        <v>2</v>
      </c>
      <c r="W28" s="8">
        <v>2</v>
      </c>
      <c r="X28" s="8">
        <v>2</v>
      </c>
      <c r="Y28" s="8">
        <v>2</v>
      </c>
      <c r="Z28" s="8">
        <v>2</v>
      </c>
      <c r="AA28" s="8">
        <v>2</v>
      </c>
      <c r="AB28" s="8">
        <v>2</v>
      </c>
      <c r="AC28" s="8">
        <v>2</v>
      </c>
      <c r="AD28" s="8">
        <v>2</v>
      </c>
      <c r="AE28" s="8">
        <v>2</v>
      </c>
      <c r="AF28" s="8">
        <v>2</v>
      </c>
      <c r="AG28" s="8">
        <v>2</v>
      </c>
    </row>
    <row r="29" spans="1:66" ht="15.75" thickBot="1" x14ac:dyDescent="0.3">
      <c r="A29" s="61"/>
      <c r="B29" s="8" t="s">
        <v>61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8">
        <v>2</v>
      </c>
      <c r="N29" s="8"/>
      <c r="O29" s="8">
        <v>2</v>
      </c>
      <c r="P29" s="8">
        <v>2</v>
      </c>
      <c r="Q29" s="8">
        <v>2</v>
      </c>
      <c r="R29" s="8">
        <v>2</v>
      </c>
      <c r="S29" s="8">
        <v>2</v>
      </c>
      <c r="T29" s="8">
        <v>2</v>
      </c>
      <c r="U29" s="8">
        <v>2</v>
      </c>
      <c r="V29" s="8">
        <v>2</v>
      </c>
      <c r="W29" s="8">
        <v>2</v>
      </c>
      <c r="X29" s="8">
        <v>2</v>
      </c>
      <c r="Y29" s="8">
        <v>2</v>
      </c>
      <c r="Z29" s="8">
        <v>2</v>
      </c>
      <c r="AA29" s="8">
        <v>2</v>
      </c>
      <c r="AB29" s="8">
        <v>2</v>
      </c>
      <c r="AC29" s="8">
        <v>2</v>
      </c>
      <c r="AD29" s="8">
        <v>2</v>
      </c>
      <c r="AE29" s="8">
        <v>2</v>
      </c>
      <c r="AF29" s="8">
        <v>2</v>
      </c>
      <c r="AG29" s="8">
        <v>2</v>
      </c>
      <c r="AK29" s="26" t="s">
        <v>124</v>
      </c>
      <c r="AL29" s="26"/>
      <c r="AM29" s="26"/>
    </row>
    <row r="30" spans="1:66" ht="26.25" thickBot="1" x14ac:dyDescent="0.3">
      <c r="A30" s="61"/>
      <c r="B30" s="8" t="s">
        <v>62</v>
      </c>
      <c r="C30" s="8">
        <v>2</v>
      </c>
      <c r="D30" s="8">
        <v>2</v>
      </c>
      <c r="E30" s="8">
        <v>2</v>
      </c>
      <c r="F30" s="8">
        <v>2</v>
      </c>
      <c r="G30" s="8">
        <v>2</v>
      </c>
      <c r="H30" s="8">
        <v>2</v>
      </c>
      <c r="I30" s="8">
        <v>2</v>
      </c>
      <c r="J30" s="8">
        <v>2</v>
      </c>
      <c r="K30" s="8">
        <v>2</v>
      </c>
      <c r="L30" s="8">
        <v>2</v>
      </c>
      <c r="M30" s="8">
        <v>2</v>
      </c>
      <c r="N30" s="8"/>
      <c r="O30" s="8">
        <v>2</v>
      </c>
      <c r="P30" s="8">
        <v>2</v>
      </c>
      <c r="Q30" s="8">
        <v>2</v>
      </c>
      <c r="R30" s="8">
        <v>2</v>
      </c>
      <c r="S30" s="8">
        <v>2</v>
      </c>
      <c r="T30" s="8">
        <v>2</v>
      </c>
      <c r="U30" s="8">
        <v>2</v>
      </c>
      <c r="V30" s="8">
        <v>2</v>
      </c>
      <c r="W30" s="8">
        <v>2</v>
      </c>
      <c r="X30" s="8">
        <v>2</v>
      </c>
      <c r="Y30" s="8">
        <v>2</v>
      </c>
      <c r="Z30" s="8">
        <v>2</v>
      </c>
      <c r="AA30" s="8">
        <v>2</v>
      </c>
      <c r="AB30" s="8">
        <v>2</v>
      </c>
      <c r="AC30" s="8">
        <v>2</v>
      </c>
      <c r="AD30" s="8">
        <v>2</v>
      </c>
      <c r="AE30" s="8">
        <v>2</v>
      </c>
      <c r="AF30" s="8">
        <v>2</v>
      </c>
      <c r="AG30" s="8">
        <v>2</v>
      </c>
    </row>
    <row r="31" spans="1:66" ht="26.25" thickBot="1" x14ac:dyDescent="0.3">
      <c r="A31" s="60"/>
      <c r="B31" s="8" t="s">
        <v>63</v>
      </c>
      <c r="C31" s="8">
        <v>2</v>
      </c>
      <c r="D31" s="8">
        <v>2</v>
      </c>
      <c r="E31" s="8">
        <v>2</v>
      </c>
      <c r="F31" s="8">
        <v>2</v>
      </c>
      <c r="G31" s="8">
        <v>2</v>
      </c>
      <c r="H31" s="8">
        <v>2</v>
      </c>
      <c r="I31" s="8">
        <v>2</v>
      </c>
      <c r="J31" s="8">
        <v>2</v>
      </c>
      <c r="K31" s="8">
        <v>2</v>
      </c>
      <c r="L31" s="8">
        <v>2</v>
      </c>
      <c r="M31" s="8">
        <v>2</v>
      </c>
      <c r="N31" s="8"/>
      <c r="O31" s="8">
        <v>2</v>
      </c>
      <c r="P31" s="8">
        <v>2</v>
      </c>
      <c r="Q31" s="8">
        <v>2</v>
      </c>
      <c r="R31" s="8">
        <v>2</v>
      </c>
      <c r="S31" s="8">
        <v>2</v>
      </c>
      <c r="T31" s="8">
        <v>2</v>
      </c>
      <c r="U31" s="8">
        <v>2</v>
      </c>
      <c r="V31" s="8">
        <v>2</v>
      </c>
      <c r="W31" s="8">
        <v>2</v>
      </c>
      <c r="X31" s="8">
        <v>2</v>
      </c>
      <c r="Y31" s="8">
        <v>2</v>
      </c>
      <c r="Z31" s="8">
        <v>2</v>
      </c>
      <c r="AA31" s="8">
        <v>2</v>
      </c>
      <c r="AB31" s="8">
        <v>2</v>
      </c>
      <c r="AC31" s="8">
        <v>2</v>
      </c>
      <c r="AD31" s="8">
        <v>2</v>
      </c>
      <c r="AE31" s="8">
        <v>2</v>
      </c>
      <c r="AF31" s="8">
        <v>2</v>
      </c>
      <c r="AG31" s="8">
        <v>2</v>
      </c>
      <c r="AK31" s="4" t="s">
        <v>117</v>
      </c>
      <c r="AL31" s="13">
        <v>0.05</v>
      </c>
    </row>
    <row r="32" spans="1:66" s="16" customFormat="1" x14ac:dyDescent="0.25">
      <c r="A32" s="63" t="s">
        <v>64</v>
      </c>
      <c r="B32" s="16" t="s">
        <v>65</v>
      </c>
      <c r="C32" s="17">
        <v>2</v>
      </c>
      <c r="D32" s="17">
        <v>2</v>
      </c>
      <c r="E32" s="17">
        <v>2</v>
      </c>
      <c r="F32" s="17">
        <v>2</v>
      </c>
      <c r="G32" s="17">
        <v>2</v>
      </c>
      <c r="H32" s="17">
        <v>2</v>
      </c>
      <c r="I32" s="17">
        <v>2</v>
      </c>
      <c r="J32" s="17">
        <v>2</v>
      </c>
      <c r="K32" s="17">
        <v>2</v>
      </c>
      <c r="L32" s="17">
        <v>2</v>
      </c>
      <c r="M32" s="17">
        <v>2</v>
      </c>
      <c r="N32" s="17"/>
      <c r="O32" s="17">
        <v>2</v>
      </c>
      <c r="P32" s="17">
        <v>2</v>
      </c>
      <c r="Q32" s="17">
        <v>2</v>
      </c>
      <c r="R32" s="17">
        <v>2</v>
      </c>
      <c r="S32" s="17">
        <v>2</v>
      </c>
      <c r="T32" s="17">
        <v>2</v>
      </c>
      <c r="U32" s="17">
        <v>2</v>
      </c>
      <c r="V32" s="17">
        <v>2</v>
      </c>
      <c r="W32" s="17">
        <v>2</v>
      </c>
      <c r="X32" s="17">
        <v>2</v>
      </c>
      <c r="Y32" s="17">
        <v>2</v>
      </c>
      <c r="Z32" s="17">
        <v>2</v>
      </c>
      <c r="AA32" s="17">
        <v>2</v>
      </c>
      <c r="AB32" s="17">
        <v>2</v>
      </c>
      <c r="AC32" s="17">
        <v>2</v>
      </c>
      <c r="AD32" s="17">
        <v>2</v>
      </c>
      <c r="AE32" s="17">
        <v>2</v>
      </c>
      <c r="AF32" s="17">
        <v>2</v>
      </c>
      <c r="AG32" s="17">
        <v>2</v>
      </c>
      <c r="AK32" s="4" t="s">
        <v>118</v>
      </c>
      <c r="AL32" s="14">
        <v>0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</row>
    <row r="33" spans="1:38" ht="26.25" thickBot="1" x14ac:dyDescent="0.3">
      <c r="A33" s="64"/>
      <c r="B33" s="8" t="s">
        <v>66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1</v>
      </c>
      <c r="I33" s="8">
        <v>1</v>
      </c>
      <c r="J33" s="8">
        <v>1</v>
      </c>
      <c r="K33" s="8">
        <v>1</v>
      </c>
      <c r="L33" s="8">
        <v>1</v>
      </c>
      <c r="M33" s="8">
        <v>1</v>
      </c>
      <c r="N33" s="8"/>
      <c r="O33" s="8">
        <v>1</v>
      </c>
      <c r="P33" s="8">
        <v>1</v>
      </c>
      <c r="Q33" s="8">
        <v>1</v>
      </c>
      <c r="R33" s="8">
        <v>1</v>
      </c>
      <c r="S33" s="8">
        <v>1</v>
      </c>
      <c r="T33" s="8">
        <v>1</v>
      </c>
      <c r="U33" s="8">
        <v>1</v>
      </c>
      <c r="V33" s="8">
        <v>1</v>
      </c>
      <c r="W33" s="8">
        <v>1</v>
      </c>
      <c r="X33" s="8">
        <v>1</v>
      </c>
      <c r="Y33" s="8">
        <v>1</v>
      </c>
      <c r="Z33" s="8">
        <v>1</v>
      </c>
      <c r="AA33" s="8">
        <v>1</v>
      </c>
      <c r="AB33" s="8">
        <v>1</v>
      </c>
      <c r="AC33" s="8">
        <v>1</v>
      </c>
      <c r="AD33" s="8">
        <v>1</v>
      </c>
      <c r="AE33" s="8">
        <v>1</v>
      </c>
      <c r="AF33" s="8">
        <v>1</v>
      </c>
      <c r="AG33" s="8">
        <v>1</v>
      </c>
      <c r="AK33" s="4" t="s">
        <v>119</v>
      </c>
      <c r="AL33" s="15">
        <v>0</v>
      </c>
    </row>
    <row r="34" spans="1:38" ht="26.25" thickBot="1" x14ac:dyDescent="0.3">
      <c r="A34" s="59" t="s">
        <v>67</v>
      </c>
      <c r="B34" s="8" t="s">
        <v>68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8">
        <v>2</v>
      </c>
      <c r="N34" s="8"/>
      <c r="O34" s="8">
        <v>2</v>
      </c>
      <c r="P34" s="8">
        <v>2</v>
      </c>
      <c r="Q34" s="8">
        <v>2</v>
      </c>
      <c r="R34" s="8">
        <v>2</v>
      </c>
      <c r="S34" s="8">
        <v>2</v>
      </c>
      <c r="T34" s="8">
        <v>2</v>
      </c>
      <c r="U34" s="8">
        <v>2</v>
      </c>
      <c r="V34" s="8">
        <v>2</v>
      </c>
      <c r="W34" s="8">
        <v>2</v>
      </c>
      <c r="X34" s="8">
        <v>2</v>
      </c>
      <c r="Y34" s="8">
        <v>2</v>
      </c>
      <c r="Z34" s="8">
        <v>2</v>
      </c>
      <c r="AA34" s="8">
        <v>2</v>
      </c>
      <c r="AB34" s="8">
        <v>2</v>
      </c>
      <c r="AC34" s="8">
        <v>2</v>
      </c>
      <c r="AD34" s="8">
        <v>2</v>
      </c>
      <c r="AE34" s="8">
        <v>2</v>
      </c>
      <c r="AF34" s="8">
        <v>2</v>
      </c>
      <c r="AG34" s="8">
        <v>2</v>
      </c>
    </row>
    <row r="35" spans="1:38" ht="26.25" thickBot="1" x14ac:dyDescent="0.3">
      <c r="A35" s="61"/>
      <c r="B35" s="8" t="s">
        <v>69</v>
      </c>
      <c r="C35" s="8">
        <v>2</v>
      </c>
      <c r="D35" s="8">
        <v>2</v>
      </c>
      <c r="E35" s="8">
        <v>2</v>
      </c>
      <c r="F35" s="8">
        <v>2</v>
      </c>
      <c r="G35" s="8">
        <v>2</v>
      </c>
      <c r="H35" s="8">
        <v>2</v>
      </c>
      <c r="I35" s="8">
        <v>2</v>
      </c>
      <c r="J35" s="8">
        <v>2</v>
      </c>
      <c r="K35" s="8">
        <v>2</v>
      </c>
      <c r="L35" s="8">
        <v>2</v>
      </c>
      <c r="M35" s="8">
        <v>2</v>
      </c>
      <c r="N35" s="8"/>
      <c r="O35" s="8">
        <v>2</v>
      </c>
      <c r="P35" s="8">
        <v>2</v>
      </c>
      <c r="Q35" s="8">
        <v>2</v>
      </c>
      <c r="R35" s="8">
        <v>2</v>
      </c>
      <c r="S35" s="8">
        <v>2</v>
      </c>
      <c r="T35" s="8">
        <v>2</v>
      </c>
      <c r="U35" s="8">
        <v>2</v>
      </c>
      <c r="V35" s="8">
        <v>2</v>
      </c>
      <c r="W35" s="8">
        <v>2</v>
      </c>
      <c r="X35" s="8">
        <v>2</v>
      </c>
      <c r="Y35" s="8">
        <v>2</v>
      </c>
      <c r="Z35" s="8">
        <v>2</v>
      </c>
      <c r="AA35" s="8">
        <v>2</v>
      </c>
      <c r="AB35" s="8">
        <v>2</v>
      </c>
      <c r="AC35" s="8">
        <v>2</v>
      </c>
      <c r="AD35" s="8">
        <v>2</v>
      </c>
      <c r="AE35" s="8">
        <v>2</v>
      </c>
      <c r="AF35" s="8">
        <v>2</v>
      </c>
      <c r="AG35" s="8">
        <v>2</v>
      </c>
      <c r="AK35" s="4" t="e">
        <f t="array" aca="1" ref="AK35:AL41" ca="1">[1]!KRIP(O12:AG76,TRUE,2,AM10:AN10,AL31,AL32,AL33)</f>
        <v>#NAME?</v>
      </c>
      <c r="AL35" s="40" t="e">
        <f ca="1"/>
        <v>#NAME?</v>
      </c>
    </row>
    <row r="36" spans="1:38" ht="26.25" thickBot="1" x14ac:dyDescent="0.3">
      <c r="A36" s="61"/>
      <c r="B36" s="8" t="s">
        <v>70</v>
      </c>
      <c r="C36" s="8">
        <v>2</v>
      </c>
      <c r="D36" s="8">
        <v>2</v>
      </c>
      <c r="E36" s="8">
        <v>2</v>
      </c>
      <c r="F36" s="8">
        <v>2</v>
      </c>
      <c r="G36" s="8">
        <v>1</v>
      </c>
      <c r="H36" s="8">
        <v>1</v>
      </c>
      <c r="I36" s="8">
        <v>1</v>
      </c>
      <c r="J36" s="8">
        <v>1</v>
      </c>
      <c r="K36" s="8">
        <v>1</v>
      </c>
      <c r="L36" s="8">
        <v>1</v>
      </c>
      <c r="M36" s="8">
        <v>1</v>
      </c>
      <c r="N36" s="8"/>
      <c r="O36" s="8">
        <v>1</v>
      </c>
      <c r="P36" s="8">
        <v>1</v>
      </c>
      <c r="Q36" s="8">
        <v>1</v>
      </c>
      <c r="R36" s="8">
        <v>1</v>
      </c>
      <c r="S36" s="8">
        <v>1</v>
      </c>
      <c r="T36" s="8">
        <v>1</v>
      </c>
      <c r="U36" s="8">
        <v>1</v>
      </c>
      <c r="V36" s="8">
        <v>1</v>
      </c>
      <c r="W36" s="8">
        <v>1</v>
      </c>
      <c r="X36" s="8">
        <v>1</v>
      </c>
      <c r="Y36" s="8">
        <v>1</v>
      </c>
      <c r="Z36" s="8">
        <v>1</v>
      </c>
      <c r="AA36" s="8">
        <v>1</v>
      </c>
      <c r="AB36" s="8">
        <v>1</v>
      </c>
      <c r="AC36" s="8">
        <v>1</v>
      </c>
      <c r="AD36" s="8">
        <v>1</v>
      </c>
      <c r="AE36" s="8">
        <v>1</v>
      </c>
      <c r="AF36" s="8">
        <v>1</v>
      </c>
      <c r="AG36" s="8">
        <v>1</v>
      </c>
      <c r="AK36" s="4" t="e">
        <f ca="1"/>
        <v>#NAME?</v>
      </c>
      <c r="AL36" s="14" t="e">
        <f ca="1"/>
        <v>#NAME?</v>
      </c>
    </row>
    <row r="37" spans="1:38" ht="15.75" thickBot="1" x14ac:dyDescent="0.3">
      <c r="A37" s="61"/>
      <c r="B37" s="8" t="s">
        <v>71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1</v>
      </c>
      <c r="M37" s="8">
        <v>1</v>
      </c>
      <c r="N37" s="8"/>
      <c r="O37" s="8">
        <v>1</v>
      </c>
      <c r="P37" s="8">
        <v>1</v>
      </c>
      <c r="Q37" s="8">
        <v>1</v>
      </c>
      <c r="R37" s="8">
        <v>1</v>
      </c>
      <c r="S37" s="8">
        <v>1</v>
      </c>
      <c r="T37" s="8">
        <v>1</v>
      </c>
      <c r="U37" s="8">
        <v>1</v>
      </c>
      <c r="V37" s="8">
        <v>1</v>
      </c>
      <c r="W37" s="8">
        <v>1</v>
      </c>
      <c r="X37" s="8">
        <v>1</v>
      </c>
      <c r="Y37" s="8">
        <v>1</v>
      </c>
      <c r="Z37" s="8">
        <v>1</v>
      </c>
      <c r="AA37" s="8">
        <v>1</v>
      </c>
      <c r="AB37" s="8">
        <v>1</v>
      </c>
      <c r="AC37" s="8">
        <v>1</v>
      </c>
      <c r="AD37" s="8">
        <v>1</v>
      </c>
      <c r="AE37" s="8">
        <v>1</v>
      </c>
      <c r="AF37" s="8">
        <v>1</v>
      </c>
      <c r="AG37" s="8">
        <v>1</v>
      </c>
      <c r="AK37" s="4" t="e">
        <f ca="1"/>
        <v>#NAME?</v>
      </c>
      <c r="AL37" s="14" t="e">
        <f ca="1"/>
        <v>#NAME?</v>
      </c>
    </row>
    <row r="38" spans="1:38" ht="15.75" thickBot="1" x14ac:dyDescent="0.3">
      <c r="A38" s="61"/>
      <c r="B38" s="8" t="s">
        <v>72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8">
        <v>2</v>
      </c>
      <c r="N38" s="8"/>
      <c r="O38" s="8">
        <v>2</v>
      </c>
      <c r="P38" s="8">
        <v>2</v>
      </c>
      <c r="Q38" s="8">
        <v>2</v>
      </c>
      <c r="R38" s="8">
        <v>2</v>
      </c>
      <c r="S38" s="8">
        <v>2</v>
      </c>
      <c r="T38" s="8">
        <v>2</v>
      </c>
      <c r="U38" s="8">
        <v>2</v>
      </c>
      <c r="V38" s="8">
        <v>2</v>
      </c>
      <c r="W38" s="8">
        <v>2</v>
      </c>
      <c r="X38" s="8">
        <v>2</v>
      </c>
      <c r="Y38" s="8">
        <v>2</v>
      </c>
      <c r="Z38" s="8">
        <v>2</v>
      </c>
      <c r="AA38" s="8">
        <v>2</v>
      </c>
      <c r="AB38" s="8">
        <v>2</v>
      </c>
      <c r="AC38" s="8">
        <v>2</v>
      </c>
      <c r="AD38" s="8">
        <v>2</v>
      </c>
      <c r="AE38" s="8">
        <v>2</v>
      </c>
      <c r="AF38" s="8">
        <v>2</v>
      </c>
      <c r="AG38" s="8">
        <v>2</v>
      </c>
      <c r="AK38" s="4" t="e">
        <f ca="1"/>
        <v>#NAME?</v>
      </c>
      <c r="AL38" s="14" t="e">
        <f ca="1"/>
        <v>#NAME?</v>
      </c>
    </row>
    <row r="39" spans="1:38" ht="26.25" thickBot="1" x14ac:dyDescent="0.3">
      <c r="A39" s="60"/>
      <c r="B39" s="8" t="s">
        <v>73</v>
      </c>
      <c r="C39" s="8">
        <v>2</v>
      </c>
      <c r="D39" s="8">
        <v>2</v>
      </c>
      <c r="E39" s="8">
        <v>2</v>
      </c>
      <c r="F39" s="8">
        <v>2</v>
      </c>
      <c r="G39" s="8">
        <v>2</v>
      </c>
      <c r="H39" s="8">
        <v>2</v>
      </c>
      <c r="I39" s="8">
        <v>2</v>
      </c>
      <c r="J39" s="8">
        <v>2</v>
      </c>
      <c r="K39" s="8">
        <v>2</v>
      </c>
      <c r="L39" s="8">
        <v>2</v>
      </c>
      <c r="M39" s="8">
        <v>2</v>
      </c>
      <c r="N39" s="8"/>
      <c r="O39" s="8">
        <v>2</v>
      </c>
      <c r="P39" s="8">
        <v>2</v>
      </c>
      <c r="Q39" s="8">
        <v>2</v>
      </c>
      <c r="R39" s="8">
        <v>2</v>
      </c>
      <c r="S39" s="8">
        <v>2</v>
      </c>
      <c r="T39" s="8">
        <v>2</v>
      </c>
      <c r="U39" s="8">
        <v>2</v>
      </c>
      <c r="V39" s="8">
        <v>2</v>
      </c>
      <c r="W39" s="8">
        <v>2</v>
      </c>
      <c r="X39" s="8">
        <v>2</v>
      </c>
      <c r="Y39" s="8">
        <v>2</v>
      </c>
      <c r="Z39" s="8">
        <v>2</v>
      </c>
      <c r="AA39" s="8">
        <v>2</v>
      </c>
      <c r="AB39" s="8">
        <v>2</v>
      </c>
      <c r="AC39" s="8">
        <v>2</v>
      </c>
      <c r="AD39" s="8">
        <v>2</v>
      </c>
      <c r="AE39" s="8">
        <v>2</v>
      </c>
      <c r="AF39" s="8">
        <v>2</v>
      </c>
      <c r="AG39" s="8">
        <v>2</v>
      </c>
      <c r="AK39" s="4" t="e">
        <f ca="1"/>
        <v>#NAME?</v>
      </c>
      <c r="AL39" s="14" t="e">
        <f ca="1"/>
        <v>#NAME?</v>
      </c>
    </row>
    <row r="40" spans="1:38" ht="15.75" thickBot="1" x14ac:dyDescent="0.3">
      <c r="A40" s="59" t="s">
        <v>74</v>
      </c>
      <c r="B40" s="8" t="s">
        <v>75</v>
      </c>
      <c r="C40" s="8">
        <v>2</v>
      </c>
      <c r="D40" s="8">
        <v>2</v>
      </c>
      <c r="E40" s="8">
        <v>2</v>
      </c>
      <c r="F40" s="8">
        <v>2</v>
      </c>
      <c r="G40" s="8">
        <v>2</v>
      </c>
      <c r="H40" s="8">
        <v>2</v>
      </c>
      <c r="I40" s="8">
        <v>2</v>
      </c>
      <c r="J40" s="8">
        <v>2</v>
      </c>
      <c r="K40" s="8">
        <v>2</v>
      </c>
      <c r="L40" s="8">
        <v>2</v>
      </c>
      <c r="M40" s="8">
        <v>2</v>
      </c>
      <c r="N40" s="8"/>
      <c r="O40" s="8">
        <v>2</v>
      </c>
      <c r="P40" s="8">
        <v>2</v>
      </c>
      <c r="Q40" s="8">
        <v>2</v>
      </c>
      <c r="R40" s="8">
        <v>2</v>
      </c>
      <c r="S40" s="8">
        <v>2</v>
      </c>
      <c r="T40" s="8">
        <v>2</v>
      </c>
      <c r="U40" s="8">
        <v>2</v>
      </c>
      <c r="V40" s="8">
        <v>2</v>
      </c>
      <c r="W40" s="8">
        <v>2</v>
      </c>
      <c r="X40" s="8">
        <v>2</v>
      </c>
      <c r="Y40" s="8">
        <v>2</v>
      </c>
      <c r="Z40" s="8">
        <v>2</v>
      </c>
      <c r="AA40" s="8">
        <v>2</v>
      </c>
      <c r="AB40" s="8">
        <v>2</v>
      </c>
      <c r="AC40" s="8">
        <v>2</v>
      </c>
      <c r="AD40" s="8">
        <v>2</v>
      </c>
      <c r="AE40" s="8">
        <v>2</v>
      </c>
      <c r="AF40" s="8">
        <v>2</v>
      </c>
      <c r="AG40" s="8">
        <v>2</v>
      </c>
      <c r="AK40" s="4" t="e">
        <f ca="1"/>
        <v>#NAME?</v>
      </c>
      <c r="AL40" s="14" t="e">
        <f ca="1"/>
        <v>#NAME?</v>
      </c>
    </row>
    <row r="41" spans="1:38" ht="26.25" thickBot="1" x14ac:dyDescent="0.3">
      <c r="A41" s="61"/>
      <c r="B41" s="8" t="s">
        <v>76</v>
      </c>
      <c r="C41" s="8">
        <v>2</v>
      </c>
      <c r="D41" s="8">
        <v>2</v>
      </c>
      <c r="E41" s="8">
        <v>2</v>
      </c>
      <c r="F41" s="8">
        <v>2</v>
      </c>
      <c r="G41" s="8">
        <v>2</v>
      </c>
      <c r="H41" s="8">
        <v>2</v>
      </c>
      <c r="I41" s="8">
        <v>2</v>
      </c>
      <c r="J41" s="8">
        <v>2</v>
      </c>
      <c r="K41" s="8">
        <v>2</v>
      </c>
      <c r="L41" s="8">
        <v>2</v>
      </c>
      <c r="M41" s="8">
        <v>2</v>
      </c>
      <c r="N41" s="8"/>
      <c r="O41" s="8">
        <v>2</v>
      </c>
      <c r="P41" s="8">
        <v>2</v>
      </c>
      <c r="Q41" s="8">
        <v>2</v>
      </c>
      <c r="R41" s="8">
        <v>2</v>
      </c>
      <c r="S41" s="8">
        <v>2</v>
      </c>
      <c r="T41" s="8">
        <v>2</v>
      </c>
      <c r="U41" s="8">
        <v>2</v>
      </c>
      <c r="V41" s="8">
        <v>2</v>
      </c>
      <c r="W41" s="8">
        <v>2</v>
      </c>
      <c r="X41" s="8">
        <v>2</v>
      </c>
      <c r="Y41" s="8">
        <v>2</v>
      </c>
      <c r="Z41" s="8">
        <v>2</v>
      </c>
      <c r="AA41" s="8">
        <v>2</v>
      </c>
      <c r="AB41" s="8">
        <v>2</v>
      </c>
      <c r="AC41" s="8">
        <v>2</v>
      </c>
      <c r="AD41" s="8">
        <v>2</v>
      </c>
      <c r="AE41" s="8">
        <v>2</v>
      </c>
      <c r="AF41" s="8">
        <v>2</v>
      </c>
      <c r="AG41" s="8">
        <v>2</v>
      </c>
      <c r="AK41" s="4" t="e">
        <f ca="1"/>
        <v>#NAME?</v>
      </c>
      <c r="AL41" s="15" t="e">
        <f ca="1"/>
        <v>#NAME?</v>
      </c>
    </row>
    <row r="42" spans="1:38" ht="15.75" thickBot="1" x14ac:dyDescent="0.3">
      <c r="A42" s="61"/>
      <c r="B42" s="8" t="s">
        <v>77</v>
      </c>
      <c r="C42" s="8">
        <v>2</v>
      </c>
      <c r="D42" s="8">
        <v>2</v>
      </c>
      <c r="E42" s="8">
        <v>2</v>
      </c>
      <c r="F42" s="8">
        <v>2</v>
      </c>
      <c r="G42" s="8">
        <v>2</v>
      </c>
      <c r="H42" s="8">
        <v>2</v>
      </c>
      <c r="I42" s="8">
        <v>2</v>
      </c>
      <c r="J42" s="8">
        <v>2</v>
      </c>
      <c r="K42" s="8">
        <v>2</v>
      </c>
      <c r="L42" s="8">
        <v>2</v>
      </c>
      <c r="M42" s="8">
        <v>2</v>
      </c>
      <c r="N42" s="8"/>
      <c r="O42" s="8">
        <v>2</v>
      </c>
      <c r="P42" s="8">
        <v>2</v>
      </c>
      <c r="Q42" s="8">
        <v>2</v>
      </c>
      <c r="R42" s="8">
        <v>2</v>
      </c>
      <c r="S42" s="8">
        <v>2</v>
      </c>
      <c r="T42" s="8">
        <v>2</v>
      </c>
      <c r="U42" s="8">
        <v>2</v>
      </c>
      <c r="V42" s="8">
        <v>2</v>
      </c>
      <c r="W42" s="8">
        <v>2</v>
      </c>
      <c r="X42" s="8">
        <v>2</v>
      </c>
      <c r="Y42" s="8">
        <v>2</v>
      </c>
      <c r="Z42" s="8">
        <v>2</v>
      </c>
      <c r="AA42" s="8">
        <v>2</v>
      </c>
      <c r="AB42" s="8">
        <v>2</v>
      </c>
      <c r="AC42" s="8">
        <v>2</v>
      </c>
      <c r="AD42" s="8">
        <v>2</v>
      </c>
      <c r="AE42" s="8">
        <v>2</v>
      </c>
      <c r="AF42" s="8">
        <v>2</v>
      </c>
      <c r="AG42" s="8">
        <v>2</v>
      </c>
    </row>
    <row r="43" spans="1:38" ht="26.25" thickBot="1" x14ac:dyDescent="0.3">
      <c r="A43" s="61"/>
      <c r="B43" s="8" t="s">
        <v>78</v>
      </c>
      <c r="C43" s="8">
        <v>2</v>
      </c>
      <c r="D43" s="8">
        <v>2</v>
      </c>
      <c r="E43" s="8">
        <v>2</v>
      </c>
      <c r="F43" s="8">
        <v>2</v>
      </c>
      <c r="G43" s="8">
        <v>2</v>
      </c>
      <c r="H43" s="8">
        <v>2</v>
      </c>
      <c r="I43" s="8">
        <v>2</v>
      </c>
      <c r="J43" s="8">
        <v>2</v>
      </c>
      <c r="K43" s="8">
        <v>2</v>
      </c>
      <c r="L43" s="8">
        <v>2</v>
      </c>
      <c r="M43" s="8">
        <v>2</v>
      </c>
      <c r="N43" s="8"/>
      <c r="O43" s="8">
        <v>2</v>
      </c>
      <c r="P43" s="8">
        <v>2</v>
      </c>
      <c r="Q43" s="8">
        <v>2</v>
      </c>
      <c r="R43" s="8">
        <v>2</v>
      </c>
      <c r="S43" s="8">
        <v>2</v>
      </c>
      <c r="T43" s="8">
        <v>2</v>
      </c>
      <c r="U43" s="8">
        <v>2</v>
      </c>
      <c r="V43" s="8">
        <v>2</v>
      </c>
      <c r="W43" s="8">
        <v>2</v>
      </c>
      <c r="X43" s="8">
        <v>2</v>
      </c>
      <c r="Y43" s="8">
        <v>2</v>
      </c>
      <c r="Z43" s="8">
        <v>2</v>
      </c>
      <c r="AA43" s="8">
        <v>2</v>
      </c>
      <c r="AB43" s="8">
        <v>2</v>
      </c>
      <c r="AC43" s="8">
        <v>2</v>
      </c>
      <c r="AD43" s="8">
        <v>2</v>
      </c>
      <c r="AE43" s="8">
        <v>2</v>
      </c>
      <c r="AF43" s="8">
        <v>2</v>
      </c>
      <c r="AG43" s="8">
        <v>2</v>
      </c>
    </row>
    <row r="44" spans="1:38" ht="15.75" thickBot="1" x14ac:dyDescent="0.3">
      <c r="A44" s="61"/>
      <c r="B44" s="8" t="s">
        <v>79</v>
      </c>
      <c r="C44" s="8">
        <v>2</v>
      </c>
      <c r="D44" s="8">
        <v>2</v>
      </c>
      <c r="E44" s="8">
        <v>2</v>
      </c>
      <c r="F44" s="8">
        <v>2</v>
      </c>
      <c r="G44" s="8">
        <v>2</v>
      </c>
      <c r="H44" s="8">
        <v>2</v>
      </c>
      <c r="I44" s="8">
        <v>2</v>
      </c>
      <c r="J44" s="8">
        <v>2</v>
      </c>
      <c r="K44" s="8">
        <v>2</v>
      </c>
      <c r="L44" s="8">
        <v>2</v>
      </c>
      <c r="M44" s="8">
        <v>2</v>
      </c>
      <c r="N44" s="8"/>
      <c r="O44" s="8">
        <v>2</v>
      </c>
      <c r="P44" s="8">
        <v>2</v>
      </c>
      <c r="Q44" s="8">
        <v>2</v>
      </c>
      <c r="R44" s="8">
        <v>2</v>
      </c>
      <c r="S44" s="8">
        <v>2</v>
      </c>
      <c r="T44" s="8">
        <v>2</v>
      </c>
      <c r="U44" s="8">
        <v>2</v>
      </c>
      <c r="V44" s="8">
        <v>2</v>
      </c>
      <c r="W44" s="8">
        <v>2</v>
      </c>
      <c r="X44" s="8">
        <v>2</v>
      </c>
      <c r="Y44" s="8">
        <v>2</v>
      </c>
      <c r="Z44" s="8">
        <v>2</v>
      </c>
      <c r="AA44" s="8">
        <v>2</v>
      </c>
      <c r="AB44" s="8">
        <v>2</v>
      </c>
      <c r="AC44" s="8">
        <v>2</v>
      </c>
      <c r="AD44" s="8">
        <v>2</v>
      </c>
      <c r="AE44" s="8">
        <v>2</v>
      </c>
      <c r="AF44" s="8">
        <v>2</v>
      </c>
      <c r="AG44" s="8">
        <v>2</v>
      </c>
    </row>
    <row r="45" spans="1:38" ht="26.25" thickBot="1" x14ac:dyDescent="0.3">
      <c r="A45" s="61"/>
      <c r="B45" s="8" t="s">
        <v>80</v>
      </c>
      <c r="C45" s="8">
        <v>2</v>
      </c>
      <c r="D45" s="8">
        <v>2</v>
      </c>
      <c r="E45" s="8">
        <v>2</v>
      </c>
      <c r="F45" s="8">
        <v>2</v>
      </c>
      <c r="G45" s="8">
        <v>2</v>
      </c>
      <c r="H45" s="8">
        <v>2</v>
      </c>
      <c r="I45" s="8">
        <v>2</v>
      </c>
      <c r="J45" s="8">
        <v>2</v>
      </c>
      <c r="K45" s="8">
        <v>2</v>
      </c>
      <c r="L45" s="8">
        <v>2</v>
      </c>
      <c r="M45" s="8">
        <v>2</v>
      </c>
      <c r="N45" s="8"/>
      <c r="O45" s="8">
        <v>2</v>
      </c>
      <c r="P45" s="8">
        <v>2</v>
      </c>
      <c r="Q45" s="8">
        <v>2</v>
      </c>
      <c r="R45" s="8">
        <v>2</v>
      </c>
      <c r="S45" s="8">
        <v>2</v>
      </c>
      <c r="T45" s="8">
        <v>2</v>
      </c>
      <c r="U45" s="8">
        <v>2</v>
      </c>
      <c r="V45" s="8">
        <v>2</v>
      </c>
      <c r="W45" s="8">
        <v>2</v>
      </c>
      <c r="X45" s="8">
        <v>2</v>
      </c>
      <c r="Y45" s="8">
        <v>2</v>
      </c>
      <c r="Z45" s="8">
        <v>2</v>
      </c>
      <c r="AA45" s="8">
        <v>2</v>
      </c>
      <c r="AB45" s="8">
        <v>2</v>
      </c>
      <c r="AC45" s="8">
        <v>2</v>
      </c>
      <c r="AD45" s="8">
        <v>2</v>
      </c>
      <c r="AE45" s="8">
        <v>2</v>
      </c>
      <c r="AF45" s="8">
        <v>2</v>
      </c>
      <c r="AG45" s="8">
        <v>2</v>
      </c>
    </row>
    <row r="46" spans="1:38" ht="15.75" thickBot="1" x14ac:dyDescent="0.3">
      <c r="A46" s="60"/>
      <c r="B46" s="8" t="s">
        <v>81</v>
      </c>
      <c r="C46" s="8">
        <v>2</v>
      </c>
      <c r="D46" s="8">
        <v>2</v>
      </c>
      <c r="E46" s="8">
        <v>2</v>
      </c>
      <c r="F46" s="8">
        <v>2</v>
      </c>
      <c r="G46" s="8">
        <v>2</v>
      </c>
      <c r="H46" s="8">
        <v>2</v>
      </c>
      <c r="I46" s="8">
        <v>2</v>
      </c>
      <c r="J46" s="8">
        <v>2</v>
      </c>
      <c r="K46" s="8">
        <v>2</v>
      </c>
      <c r="L46" s="8">
        <v>2</v>
      </c>
      <c r="M46" s="8">
        <v>2</v>
      </c>
      <c r="N46" s="8"/>
      <c r="O46" s="8">
        <v>2</v>
      </c>
      <c r="P46" s="8">
        <v>2</v>
      </c>
      <c r="Q46" s="8">
        <v>2</v>
      </c>
      <c r="R46" s="8">
        <v>2</v>
      </c>
      <c r="S46" s="8">
        <v>2</v>
      </c>
      <c r="T46" s="8">
        <v>2</v>
      </c>
      <c r="U46" s="8">
        <v>2</v>
      </c>
      <c r="V46" s="8">
        <v>2</v>
      </c>
      <c r="W46" s="8">
        <v>2</v>
      </c>
      <c r="X46" s="8">
        <v>2</v>
      </c>
      <c r="Y46" s="8">
        <v>2</v>
      </c>
      <c r="Z46" s="8">
        <v>2</v>
      </c>
      <c r="AA46" s="8">
        <v>2</v>
      </c>
      <c r="AB46" s="8">
        <v>2</v>
      </c>
      <c r="AC46" s="8">
        <v>2</v>
      </c>
      <c r="AD46" s="8">
        <v>2</v>
      </c>
      <c r="AE46" s="8">
        <v>2</v>
      </c>
      <c r="AF46" s="8">
        <v>2</v>
      </c>
      <c r="AG46" s="8">
        <v>2</v>
      </c>
    </row>
    <row r="47" spans="1:38" ht="26.25" thickBot="1" x14ac:dyDescent="0.3">
      <c r="A47" s="59" t="s">
        <v>82</v>
      </c>
      <c r="B47" s="8" t="s">
        <v>83</v>
      </c>
      <c r="C47" s="8">
        <v>2</v>
      </c>
      <c r="D47" s="8">
        <v>2</v>
      </c>
      <c r="E47" s="8">
        <v>2</v>
      </c>
      <c r="F47" s="8">
        <v>2</v>
      </c>
      <c r="G47" s="8">
        <v>2</v>
      </c>
      <c r="H47" s="8">
        <v>2</v>
      </c>
      <c r="I47" s="8">
        <v>2</v>
      </c>
      <c r="J47" s="8">
        <v>2</v>
      </c>
      <c r="K47" s="8">
        <v>2</v>
      </c>
      <c r="L47" s="8">
        <v>2</v>
      </c>
      <c r="M47" s="8">
        <v>2</v>
      </c>
      <c r="N47" s="8"/>
      <c r="O47" s="8">
        <v>2</v>
      </c>
      <c r="P47" s="8">
        <v>2</v>
      </c>
      <c r="Q47" s="8">
        <v>2</v>
      </c>
      <c r="R47" s="8">
        <v>2</v>
      </c>
      <c r="S47" s="8">
        <v>2</v>
      </c>
      <c r="T47" s="8">
        <v>2</v>
      </c>
      <c r="U47" s="8">
        <v>2</v>
      </c>
      <c r="V47" s="8">
        <v>2</v>
      </c>
      <c r="W47" s="8">
        <v>2</v>
      </c>
      <c r="X47" s="8">
        <v>2</v>
      </c>
      <c r="Y47" s="8">
        <v>2</v>
      </c>
      <c r="Z47" s="8">
        <v>2</v>
      </c>
      <c r="AA47" s="8">
        <v>2</v>
      </c>
      <c r="AB47" s="8">
        <v>2</v>
      </c>
      <c r="AC47" s="8">
        <v>2</v>
      </c>
      <c r="AD47" s="8">
        <v>2</v>
      </c>
      <c r="AE47" s="8">
        <v>2</v>
      </c>
      <c r="AF47" s="8">
        <v>2</v>
      </c>
      <c r="AG47" s="8">
        <v>2</v>
      </c>
    </row>
    <row r="48" spans="1:38" ht="26.25" thickBot="1" x14ac:dyDescent="0.3">
      <c r="A48" s="61"/>
      <c r="B48" s="8" t="s">
        <v>84</v>
      </c>
      <c r="C48" s="8">
        <v>2</v>
      </c>
      <c r="D48" s="8">
        <v>2</v>
      </c>
      <c r="E48" s="8">
        <v>2</v>
      </c>
      <c r="F48" s="8">
        <v>2</v>
      </c>
      <c r="G48" s="8">
        <v>2</v>
      </c>
      <c r="H48" s="8">
        <v>2</v>
      </c>
      <c r="I48" s="8">
        <v>2</v>
      </c>
      <c r="J48" s="8">
        <v>2</v>
      </c>
      <c r="K48" s="8">
        <v>2</v>
      </c>
      <c r="L48" s="8">
        <v>2</v>
      </c>
      <c r="M48" s="8">
        <v>2</v>
      </c>
      <c r="N48" s="8"/>
      <c r="O48" s="8">
        <v>2</v>
      </c>
      <c r="P48" s="8">
        <v>2</v>
      </c>
      <c r="Q48" s="8">
        <v>2</v>
      </c>
      <c r="R48" s="8">
        <v>2</v>
      </c>
      <c r="S48" s="8">
        <v>2</v>
      </c>
      <c r="T48" s="8">
        <v>2</v>
      </c>
      <c r="U48" s="8">
        <v>2</v>
      </c>
      <c r="V48" s="8">
        <v>2</v>
      </c>
      <c r="W48" s="8">
        <v>2</v>
      </c>
      <c r="X48" s="8">
        <v>2</v>
      </c>
      <c r="Y48" s="8">
        <v>2</v>
      </c>
      <c r="Z48" s="8">
        <v>2</v>
      </c>
      <c r="AA48" s="8">
        <v>2</v>
      </c>
      <c r="AB48" s="8">
        <v>2</v>
      </c>
      <c r="AC48" s="8">
        <v>2</v>
      </c>
      <c r="AD48" s="8">
        <v>2</v>
      </c>
      <c r="AE48" s="8">
        <v>2</v>
      </c>
      <c r="AF48" s="8">
        <v>2</v>
      </c>
      <c r="AG48" s="8">
        <v>2</v>
      </c>
    </row>
    <row r="49" spans="1:33" ht="26.25" thickBot="1" x14ac:dyDescent="0.3">
      <c r="A49" s="61"/>
      <c r="B49" s="8" t="s">
        <v>85</v>
      </c>
      <c r="C49" s="8">
        <v>2</v>
      </c>
      <c r="D49" s="8">
        <v>2</v>
      </c>
      <c r="E49" s="8">
        <v>2</v>
      </c>
      <c r="F49" s="8">
        <v>2</v>
      </c>
      <c r="G49" s="8">
        <v>2</v>
      </c>
      <c r="H49" s="8">
        <v>2</v>
      </c>
      <c r="I49" s="8">
        <v>2</v>
      </c>
      <c r="J49" s="8">
        <v>2</v>
      </c>
      <c r="K49" s="8">
        <v>2</v>
      </c>
      <c r="L49" s="8">
        <v>2</v>
      </c>
      <c r="M49" s="8">
        <v>2</v>
      </c>
      <c r="N49" s="8"/>
      <c r="O49" s="8">
        <v>2</v>
      </c>
      <c r="P49" s="8">
        <v>2</v>
      </c>
      <c r="Q49" s="8">
        <v>2</v>
      </c>
      <c r="R49" s="8">
        <v>2</v>
      </c>
      <c r="S49" s="8">
        <v>2</v>
      </c>
      <c r="T49" s="8">
        <v>2</v>
      </c>
      <c r="U49" s="8">
        <v>2</v>
      </c>
      <c r="V49" s="8">
        <v>2</v>
      </c>
      <c r="W49" s="8">
        <v>2</v>
      </c>
      <c r="X49" s="8">
        <v>2</v>
      </c>
      <c r="Y49" s="8">
        <v>2</v>
      </c>
      <c r="Z49" s="8">
        <v>2</v>
      </c>
      <c r="AA49" s="8">
        <v>2</v>
      </c>
      <c r="AB49" s="8">
        <v>2</v>
      </c>
      <c r="AC49" s="8">
        <v>2</v>
      </c>
      <c r="AD49" s="8">
        <v>2</v>
      </c>
      <c r="AE49" s="8">
        <v>2</v>
      </c>
      <c r="AF49" s="8">
        <v>2</v>
      </c>
      <c r="AG49" s="8">
        <v>2</v>
      </c>
    </row>
    <row r="50" spans="1:33" ht="26.25" thickBot="1" x14ac:dyDescent="0.3">
      <c r="A50" s="61"/>
      <c r="B50" s="8" t="s">
        <v>86</v>
      </c>
      <c r="C50" s="8">
        <v>2</v>
      </c>
      <c r="D50" s="8">
        <v>2</v>
      </c>
      <c r="E50" s="8">
        <v>2</v>
      </c>
      <c r="F50" s="8">
        <v>2</v>
      </c>
      <c r="G50" s="8">
        <v>2</v>
      </c>
      <c r="H50" s="8">
        <v>2</v>
      </c>
      <c r="I50" s="8">
        <v>2</v>
      </c>
      <c r="J50" s="8">
        <v>2</v>
      </c>
      <c r="K50" s="8">
        <v>2</v>
      </c>
      <c r="L50" s="8">
        <v>2</v>
      </c>
      <c r="M50" s="8">
        <v>2</v>
      </c>
      <c r="N50" s="8"/>
      <c r="O50" s="8">
        <v>2</v>
      </c>
      <c r="P50" s="8">
        <v>2</v>
      </c>
      <c r="Q50" s="8">
        <v>2</v>
      </c>
      <c r="R50" s="8">
        <v>2</v>
      </c>
      <c r="S50" s="8">
        <v>2</v>
      </c>
      <c r="T50" s="8">
        <v>2</v>
      </c>
      <c r="U50" s="8">
        <v>2</v>
      </c>
      <c r="V50" s="8">
        <v>2</v>
      </c>
      <c r="W50" s="8">
        <v>2</v>
      </c>
      <c r="X50" s="8">
        <v>2</v>
      </c>
      <c r="Y50" s="8">
        <v>2</v>
      </c>
      <c r="Z50" s="8">
        <v>2</v>
      </c>
      <c r="AA50" s="8">
        <v>2</v>
      </c>
      <c r="AB50" s="8">
        <v>2</v>
      </c>
      <c r="AC50" s="8">
        <v>2</v>
      </c>
      <c r="AD50" s="8">
        <v>2</v>
      </c>
      <c r="AE50" s="8">
        <v>2</v>
      </c>
      <c r="AF50" s="8">
        <v>2</v>
      </c>
      <c r="AG50" s="8">
        <v>2</v>
      </c>
    </row>
    <row r="51" spans="1:33" ht="26.25" thickBot="1" x14ac:dyDescent="0.3">
      <c r="A51" s="61"/>
      <c r="B51" s="8" t="s">
        <v>87</v>
      </c>
      <c r="C51" s="8">
        <v>2</v>
      </c>
      <c r="D51" s="8">
        <v>2</v>
      </c>
      <c r="E51" s="8">
        <v>2</v>
      </c>
      <c r="F51" s="8">
        <v>2</v>
      </c>
      <c r="G51" s="8">
        <v>2</v>
      </c>
      <c r="H51" s="8">
        <v>2</v>
      </c>
      <c r="I51" s="8">
        <v>2</v>
      </c>
      <c r="J51" s="8">
        <v>2</v>
      </c>
      <c r="K51" s="8">
        <v>2</v>
      </c>
      <c r="L51" s="8">
        <v>2</v>
      </c>
      <c r="M51" s="8">
        <v>2</v>
      </c>
      <c r="N51" s="8"/>
      <c r="O51" s="8">
        <v>2</v>
      </c>
      <c r="P51" s="8">
        <v>2</v>
      </c>
      <c r="Q51" s="8">
        <v>2</v>
      </c>
      <c r="R51" s="8">
        <v>2</v>
      </c>
      <c r="S51" s="8">
        <v>2</v>
      </c>
      <c r="T51" s="8">
        <v>2</v>
      </c>
      <c r="U51" s="8">
        <v>2</v>
      </c>
      <c r="V51" s="8">
        <v>2</v>
      </c>
      <c r="W51" s="8">
        <v>2</v>
      </c>
      <c r="X51" s="8">
        <v>2</v>
      </c>
      <c r="Y51" s="8">
        <v>2</v>
      </c>
      <c r="Z51" s="8">
        <v>2</v>
      </c>
      <c r="AA51" s="8">
        <v>2</v>
      </c>
      <c r="AB51" s="8">
        <v>2</v>
      </c>
      <c r="AC51" s="8">
        <v>2</v>
      </c>
      <c r="AD51" s="8">
        <v>2</v>
      </c>
      <c r="AE51" s="8">
        <v>2</v>
      </c>
      <c r="AF51" s="8">
        <v>2</v>
      </c>
      <c r="AG51" s="8">
        <v>2</v>
      </c>
    </row>
    <row r="52" spans="1:33" ht="26.25" thickBot="1" x14ac:dyDescent="0.3">
      <c r="A52" s="61"/>
      <c r="B52" s="8" t="s">
        <v>88</v>
      </c>
      <c r="C52" s="8">
        <v>2</v>
      </c>
      <c r="D52" s="8">
        <v>2</v>
      </c>
      <c r="E52" s="8">
        <v>2</v>
      </c>
      <c r="F52" s="8">
        <v>2</v>
      </c>
      <c r="G52" s="8">
        <v>2</v>
      </c>
      <c r="H52" s="8">
        <v>2</v>
      </c>
      <c r="I52" s="8">
        <v>2</v>
      </c>
      <c r="J52" s="8">
        <v>2</v>
      </c>
      <c r="K52" s="8">
        <v>2</v>
      </c>
      <c r="L52" s="8">
        <v>2</v>
      </c>
      <c r="M52" s="8">
        <v>2</v>
      </c>
      <c r="N52" s="8"/>
      <c r="O52" s="8">
        <v>2</v>
      </c>
      <c r="P52" s="8">
        <v>2</v>
      </c>
      <c r="Q52" s="8">
        <v>2</v>
      </c>
      <c r="R52" s="8">
        <v>2</v>
      </c>
      <c r="S52" s="8">
        <v>2</v>
      </c>
      <c r="T52" s="8">
        <v>2</v>
      </c>
      <c r="U52" s="8">
        <v>2</v>
      </c>
      <c r="V52" s="8">
        <v>2</v>
      </c>
      <c r="W52" s="8">
        <v>2</v>
      </c>
      <c r="X52" s="8">
        <v>2</v>
      </c>
      <c r="Y52" s="8">
        <v>2</v>
      </c>
      <c r="Z52" s="8">
        <v>2</v>
      </c>
      <c r="AA52" s="8">
        <v>2</v>
      </c>
      <c r="AB52" s="8">
        <v>2</v>
      </c>
      <c r="AC52" s="8">
        <v>2</v>
      </c>
      <c r="AD52" s="8">
        <v>2</v>
      </c>
      <c r="AE52" s="8">
        <v>2</v>
      </c>
      <c r="AF52" s="8">
        <v>2</v>
      </c>
      <c r="AG52" s="8">
        <v>2</v>
      </c>
    </row>
    <row r="53" spans="1:33" ht="26.25" thickBot="1" x14ac:dyDescent="0.3">
      <c r="A53" s="60"/>
      <c r="B53" s="8" t="s">
        <v>89</v>
      </c>
      <c r="C53" s="8">
        <v>1</v>
      </c>
      <c r="D53" s="8">
        <v>1</v>
      </c>
      <c r="E53" s="8">
        <v>1</v>
      </c>
      <c r="F53" s="8">
        <v>1</v>
      </c>
      <c r="G53" s="8">
        <v>1</v>
      </c>
      <c r="H53" s="8">
        <v>1</v>
      </c>
      <c r="I53" s="8">
        <v>1</v>
      </c>
      <c r="J53" s="8">
        <v>1</v>
      </c>
      <c r="K53" s="8">
        <v>1</v>
      </c>
      <c r="L53" s="8">
        <v>1</v>
      </c>
      <c r="M53" s="8">
        <v>1</v>
      </c>
      <c r="N53" s="8"/>
      <c r="O53" s="8">
        <v>1</v>
      </c>
      <c r="P53" s="8">
        <v>1</v>
      </c>
      <c r="Q53" s="8">
        <v>1</v>
      </c>
      <c r="R53" s="8">
        <v>1</v>
      </c>
      <c r="S53" s="8">
        <v>1</v>
      </c>
      <c r="T53" s="8">
        <v>1</v>
      </c>
      <c r="U53" s="8">
        <v>1</v>
      </c>
      <c r="V53" s="8">
        <v>2</v>
      </c>
      <c r="W53" s="8">
        <v>2</v>
      </c>
      <c r="X53" s="8">
        <v>2</v>
      </c>
      <c r="Y53" s="8">
        <v>2</v>
      </c>
      <c r="Z53" s="8">
        <v>2</v>
      </c>
      <c r="AA53" s="8">
        <v>2</v>
      </c>
      <c r="AB53" s="8">
        <v>1</v>
      </c>
      <c r="AC53" s="8">
        <v>1</v>
      </c>
      <c r="AD53" s="8">
        <v>1</v>
      </c>
      <c r="AE53" s="8">
        <v>1</v>
      </c>
      <c r="AF53" s="8">
        <v>1</v>
      </c>
      <c r="AG53" s="8">
        <v>1</v>
      </c>
    </row>
    <row r="54" spans="1:33" ht="26.25" thickBot="1" x14ac:dyDescent="0.3">
      <c r="A54" s="59" t="s">
        <v>90</v>
      </c>
      <c r="B54" s="8" t="s">
        <v>91</v>
      </c>
      <c r="C54" s="8">
        <v>2</v>
      </c>
      <c r="D54" s="8">
        <v>2</v>
      </c>
      <c r="E54" s="8">
        <v>2</v>
      </c>
      <c r="F54" s="8">
        <v>2</v>
      </c>
      <c r="G54" s="8">
        <v>2</v>
      </c>
      <c r="H54" s="8">
        <v>2</v>
      </c>
      <c r="I54" s="8">
        <v>2</v>
      </c>
      <c r="J54" s="8">
        <v>2</v>
      </c>
      <c r="K54" s="8">
        <v>2</v>
      </c>
      <c r="L54" s="8">
        <v>2</v>
      </c>
      <c r="M54" s="8">
        <v>2</v>
      </c>
      <c r="N54" s="8"/>
      <c r="O54" s="8">
        <v>2</v>
      </c>
      <c r="P54" s="8">
        <v>2</v>
      </c>
      <c r="Q54" s="8">
        <v>2</v>
      </c>
      <c r="R54" s="8">
        <v>2</v>
      </c>
      <c r="S54" s="8">
        <v>2</v>
      </c>
      <c r="T54" s="8">
        <v>2</v>
      </c>
      <c r="U54" s="8">
        <v>2</v>
      </c>
      <c r="V54" s="8">
        <v>2</v>
      </c>
      <c r="W54" s="8">
        <v>2</v>
      </c>
      <c r="X54" s="8">
        <v>2</v>
      </c>
      <c r="Y54" s="8">
        <v>2</v>
      </c>
      <c r="Z54" s="8">
        <v>2</v>
      </c>
      <c r="AA54" s="8">
        <v>2</v>
      </c>
      <c r="AB54" s="8">
        <v>2</v>
      </c>
      <c r="AC54" s="8">
        <v>2</v>
      </c>
      <c r="AD54" s="8">
        <v>2</v>
      </c>
      <c r="AE54" s="8">
        <v>2</v>
      </c>
      <c r="AF54" s="8">
        <v>2</v>
      </c>
      <c r="AG54" s="8">
        <v>2</v>
      </c>
    </row>
    <row r="55" spans="1:33" ht="26.25" thickBot="1" x14ac:dyDescent="0.3">
      <c r="A55" s="61"/>
      <c r="B55" s="8" t="s">
        <v>92</v>
      </c>
      <c r="C55" s="8">
        <v>2</v>
      </c>
      <c r="D55" s="8">
        <v>2</v>
      </c>
      <c r="E55" s="8">
        <v>2</v>
      </c>
      <c r="F55" s="8">
        <v>2</v>
      </c>
      <c r="G55" s="8">
        <v>2</v>
      </c>
      <c r="H55" s="8">
        <v>2</v>
      </c>
      <c r="I55" s="8">
        <v>2</v>
      </c>
      <c r="J55" s="8">
        <v>2</v>
      </c>
      <c r="K55" s="8">
        <v>2</v>
      </c>
      <c r="L55" s="8">
        <v>2</v>
      </c>
      <c r="M55" s="8">
        <v>2</v>
      </c>
      <c r="N55" s="8"/>
      <c r="O55" s="8">
        <v>1</v>
      </c>
      <c r="P55" s="8">
        <v>1</v>
      </c>
      <c r="Q55" s="8">
        <v>1</v>
      </c>
      <c r="R55" s="8">
        <v>1</v>
      </c>
      <c r="S55" s="8">
        <v>1</v>
      </c>
      <c r="T55" s="8">
        <v>1</v>
      </c>
      <c r="U55" s="8">
        <v>1</v>
      </c>
      <c r="V55" s="8">
        <v>1</v>
      </c>
      <c r="W55" s="8">
        <v>1</v>
      </c>
      <c r="X55" s="8">
        <v>1</v>
      </c>
      <c r="Y55" s="8">
        <v>1</v>
      </c>
      <c r="Z55" s="8">
        <v>1</v>
      </c>
      <c r="AA55" s="8">
        <v>1</v>
      </c>
      <c r="AB55" s="8">
        <v>1</v>
      </c>
      <c r="AC55" s="8">
        <v>2</v>
      </c>
      <c r="AD55" s="8">
        <v>2</v>
      </c>
      <c r="AE55" s="8">
        <v>2</v>
      </c>
      <c r="AF55" s="8">
        <v>2</v>
      </c>
      <c r="AG55" s="8">
        <v>2</v>
      </c>
    </row>
    <row r="56" spans="1:33" ht="26.25" thickBot="1" x14ac:dyDescent="0.3">
      <c r="A56" s="61"/>
      <c r="B56" s="8" t="s">
        <v>93</v>
      </c>
      <c r="C56" s="8">
        <v>2</v>
      </c>
      <c r="D56" s="8">
        <v>2</v>
      </c>
      <c r="E56" s="8">
        <v>2</v>
      </c>
      <c r="F56" s="8">
        <v>2</v>
      </c>
      <c r="G56" s="8">
        <v>2</v>
      </c>
      <c r="H56" s="8">
        <v>2</v>
      </c>
      <c r="I56" s="8">
        <v>2</v>
      </c>
      <c r="J56" s="8">
        <v>2</v>
      </c>
      <c r="K56" s="8">
        <v>2</v>
      </c>
      <c r="L56" s="8">
        <v>2</v>
      </c>
      <c r="M56" s="8">
        <v>2</v>
      </c>
      <c r="N56" s="8"/>
      <c r="O56" s="8">
        <v>2</v>
      </c>
      <c r="P56" s="8">
        <v>2</v>
      </c>
      <c r="Q56" s="8">
        <v>2</v>
      </c>
      <c r="R56" s="8">
        <v>2</v>
      </c>
      <c r="S56" s="8">
        <v>2</v>
      </c>
      <c r="T56" s="8">
        <v>2</v>
      </c>
      <c r="U56" s="8">
        <v>2</v>
      </c>
      <c r="V56" s="8">
        <v>2</v>
      </c>
      <c r="W56" s="8">
        <v>2</v>
      </c>
      <c r="X56" s="8">
        <v>2</v>
      </c>
      <c r="Y56" s="8">
        <v>2</v>
      </c>
      <c r="Z56" s="8">
        <v>2</v>
      </c>
      <c r="AA56" s="8">
        <v>2</v>
      </c>
      <c r="AB56" s="8">
        <v>2</v>
      </c>
      <c r="AC56" s="8">
        <v>2</v>
      </c>
      <c r="AD56" s="8">
        <v>2</v>
      </c>
      <c r="AE56" s="8">
        <v>2</v>
      </c>
      <c r="AF56" s="8">
        <v>2</v>
      </c>
      <c r="AG56" s="8">
        <v>2</v>
      </c>
    </row>
    <row r="57" spans="1:33" ht="15.75" thickBot="1" x14ac:dyDescent="0.3">
      <c r="A57" s="61"/>
      <c r="B57" s="8" t="s">
        <v>94</v>
      </c>
      <c r="C57" s="8">
        <v>2</v>
      </c>
      <c r="D57" s="8">
        <v>2</v>
      </c>
      <c r="E57" s="8">
        <v>2</v>
      </c>
      <c r="F57" s="8">
        <v>2</v>
      </c>
      <c r="G57" s="8">
        <v>2</v>
      </c>
      <c r="H57" s="8">
        <v>2</v>
      </c>
      <c r="I57" s="8">
        <v>2</v>
      </c>
      <c r="J57" s="8">
        <v>2</v>
      </c>
      <c r="K57" s="8">
        <v>2</v>
      </c>
      <c r="L57" s="8">
        <v>2</v>
      </c>
      <c r="M57" s="8">
        <v>2</v>
      </c>
      <c r="N57" s="8"/>
      <c r="O57" s="8">
        <v>2</v>
      </c>
      <c r="P57" s="8">
        <v>2</v>
      </c>
      <c r="Q57" s="8">
        <v>2</v>
      </c>
      <c r="R57" s="8">
        <v>2</v>
      </c>
      <c r="S57" s="8">
        <v>2</v>
      </c>
      <c r="T57" s="8">
        <v>2</v>
      </c>
      <c r="U57" s="8">
        <v>2</v>
      </c>
      <c r="V57" s="8">
        <v>2</v>
      </c>
      <c r="W57" s="8">
        <v>2</v>
      </c>
      <c r="X57" s="8">
        <v>2</v>
      </c>
      <c r="Y57" s="8">
        <v>2</v>
      </c>
      <c r="Z57" s="8">
        <v>2</v>
      </c>
      <c r="AA57" s="8">
        <v>2</v>
      </c>
      <c r="AB57" s="8">
        <v>2</v>
      </c>
      <c r="AC57" s="8">
        <v>2</v>
      </c>
      <c r="AD57" s="8">
        <v>2</v>
      </c>
      <c r="AE57" s="8">
        <v>2</v>
      </c>
      <c r="AF57" s="8">
        <v>2</v>
      </c>
      <c r="AG57" s="8">
        <v>2</v>
      </c>
    </row>
    <row r="58" spans="1:33" ht="26.25" thickBot="1" x14ac:dyDescent="0.3">
      <c r="A58" s="61"/>
      <c r="B58" s="8" t="s">
        <v>95</v>
      </c>
      <c r="C58" s="8">
        <v>2</v>
      </c>
      <c r="D58" s="8">
        <v>2</v>
      </c>
      <c r="E58" s="8">
        <v>2</v>
      </c>
      <c r="F58" s="8">
        <v>1</v>
      </c>
      <c r="G58" s="8">
        <v>1</v>
      </c>
      <c r="H58" s="8">
        <v>1</v>
      </c>
      <c r="I58" s="8">
        <v>1</v>
      </c>
      <c r="J58" s="8">
        <v>1</v>
      </c>
      <c r="K58" s="8">
        <v>1</v>
      </c>
      <c r="L58" s="8">
        <v>1</v>
      </c>
      <c r="M58" s="8">
        <v>1</v>
      </c>
      <c r="N58" s="8"/>
      <c r="O58" s="8">
        <v>2</v>
      </c>
      <c r="P58" s="8">
        <v>1</v>
      </c>
      <c r="Q58" s="8">
        <v>1</v>
      </c>
      <c r="R58" s="8">
        <v>1</v>
      </c>
      <c r="S58" s="8">
        <v>1</v>
      </c>
      <c r="T58" s="8">
        <v>1</v>
      </c>
      <c r="U58" s="8">
        <v>1</v>
      </c>
      <c r="V58" s="8">
        <v>1</v>
      </c>
      <c r="W58" s="8">
        <v>1</v>
      </c>
      <c r="X58" s="8">
        <v>1</v>
      </c>
      <c r="Y58" s="8">
        <v>1</v>
      </c>
      <c r="Z58" s="8">
        <v>1</v>
      </c>
      <c r="AA58" s="8">
        <v>1</v>
      </c>
      <c r="AB58" s="8">
        <v>1</v>
      </c>
      <c r="AC58" s="8">
        <v>1</v>
      </c>
      <c r="AD58" s="8">
        <v>1</v>
      </c>
      <c r="AE58" s="8">
        <v>1</v>
      </c>
      <c r="AF58" s="8">
        <v>1</v>
      </c>
      <c r="AG58" s="8">
        <v>1</v>
      </c>
    </row>
    <row r="59" spans="1:33" ht="15.75" thickBot="1" x14ac:dyDescent="0.3">
      <c r="A59" s="61"/>
      <c r="B59" s="8" t="s">
        <v>96</v>
      </c>
      <c r="C59" s="8">
        <v>2</v>
      </c>
      <c r="D59" s="8">
        <v>2</v>
      </c>
      <c r="E59" s="8">
        <v>2</v>
      </c>
      <c r="F59" s="8">
        <v>2</v>
      </c>
      <c r="G59" s="8">
        <v>2</v>
      </c>
      <c r="H59" s="8">
        <v>2</v>
      </c>
      <c r="I59" s="8">
        <v>2</v>
      </c>
      <c r="J59" s="8">
        <v>2</v>
      </c>
      <c r="K59" s="8">
        <v>2</v>
      </c>
      <c r="L59" s="8">
        <v>2</v>
      </c>
      <c r="M59" s="8">
        <v>2</v>
      </c>
      <c r="N59" s="8"/>
      <c r="O59" s="8">
        <v>2</v>
      </c>
      <c r="P59" s="8">
        <v>2</v>
      </c>
      <c r="Q59" s="8">
        <v>2</v>
      </c>
      <c r="R59" s="8">
        <v>2</v>
      </c>
      <c r="S59" s="8">
        <v>2</v>
      </c>
      <c r="T59" s="8">
        <v>2</v>
      </c>
      <c r="U59" s="8">
        <v>2</v>
      </c>
      <c r="V59" s="8">
        <v>2</v>
      </c>
      <c r="W59" s="8">
        <v>2</v>
      </c>
      <c r="X59" s="8">
        <v>2</v>
      </c>
      <c r="Y59" s="8">
        <v>2</v>
      </c>
      <c r="Z59" s="8">
        <v>2</v>
      </c>
      <c r="AA59" s="8">
        <v>2</v>
      </c>
      <c r="AB59" s="8">
        <v>2</v>
      </c>
      <c r="AC59" s="8">
        <v>2</v>
      </c>
      <c r="AD59" s="8">
        <v>2</v>
      </c>
      <c r="AE59" s="8">
        <v>2</v>
      </c>
      <c r="AF59" s="8">
        <v>2</v>
      </c>
      <c r="AG59" s="8">
        <v>2</v>
      </c>
    </row>
    <row r="60" spans="1:33" ht="26.25" thickBot="1" x14ac:dyDescent="0.3">
      <c r="A60" s="60"/>
      <c r="B60" s="8" t="s">
        <v>97</v>
      </c>
      <c r="C60" s="8">
        <v>2</v>
      </c>
      <c r="D60" s="8">
        <v>2</v>
      </c>
      <c r="E60" s="8">
        <v>2</v>
      </c>
      <c r="F60" s="8">
        <v>2</v>
      </c>
      <c r="G60" s="8">
        <v>2</v>
      </c>
      <c r="H60" s="8">
        <v>2</v>
      </c>
      <c r="I60" s="8">
        <v>2</v>
      </c>
      <c r="J60" s="8">
        <v>2</v>
      </c>
      <c r="K60" s="8">
        <v>2</v>
      </c>
      <c r="L60" s="8">
        <v>2</v>
      </c>
      <c r="M60" s="8">
        <v>2</v>
      </c>
      <c r="N60" s="8"/>
      <c r="O60" s="8">
        <v>2</v>
      </c>
      <c r="P60" s="8">
        <v>2</v>
      </c>
      <c r="Q60" s="8">
        <v>2</v>
      </c>
      <c r="R60" s="8">
        <v>2</v>
      </c>
      <c r="S60" s="8">
        <v>2</v>
      </c>
      <c r="T60" s="8">
        <v>2</v>
      </c>
      <c r="U60" s="8">
        <v>2</v>
      </c>
      <c r="V60" s="8">
        <v>2</v>
      </c>
      <c r="W60" s="8">
        <v>2</v>
      </c>
      <c r="X60" s="8">
        <v>2</v>
      </c>
      <c r="Y60" s="8">
        <v>2</v>
      </c>
      <c r="Z60" s="8">
        <v>2</v>
      </c>
      <c r="AA60" s="8">
        <v>2</v>
      </c>
      <c r="AB60" s="8">
        <v>2</v>
      </c>
      <c r="AC60" s="8">
        <v>2</v>
      </c>
      <c r="AD60" s="8">
        <v>2</v>
      </c>
      <c r="AE60" s="8">
        <v>2</v>
      </c>
      <c r="AF60" s="8">
        <v>2</v>
      </c>
      <c r="AG60" s="8">
        <v>2</v>
      </c>
    </row>
    <row r="61" spans="1:33" ht="26.25" thickBot="1" x14ac:dyDescent="0.3">
      <c r="A61" s="59" t="s">
        <v>98</v>
      </c>
      <c r="B61" s="8" t="s">
        <v>99</v>
      </c>
      <c r="C61" s="8">
        <v>2</v>
      </c>
      <c r="D61" s="8">
        <v>2</v>
      </c>
      <c r="E61" s="8">
        <v>2</v>
      </c>
      <c r="F61" s="8">
        <v>2</v>
      </c>
      <c r="G61" s="8">
        <v>2</v>
      </c>
      <c r="H61" s="8">
        <v>2</v>
      </c>
      <c r="I61" s="8">
        <v>2</v>
      </c>
      <c r="J61" s="8">
        <v>2</v>
      </c>
      <c r="K61" s="8">
        <v>2</v>
      </c>
      <c r="L61" s="8">
        <v>2</v>
      </c>
      <c r="M61" s="8">
        <v>2</v>
      </c>
      <c r="N61" s="8"/>
      <c r="O61" s="8">
        <v>2</v>
      </c>
      <c r="P61" s="8">
        <v>2</v>
      </c>
      <c r="Q61" s="8">
        <v>2</v>
      </c>
      <c r="R61" s="8">
        <v>2</v>
      </c>
      <c r="S61" s="8">
        <v>2</v>
      </c>
      <c r="T61" s="8">
        <v>2</v>
      </c>
      <c r="U61" s="8">
        <v>2</v>
      </c>
      <c r="V61" s="8">
        <v>2</v>
      </c>
      <c r="W61" s="8">
        <v>2</v>
      </c>
      <c r="X61" s="8">
        <v>2</v>
      </c>
      <c r="Y61" s="8">
        <v>2</v>
      </c>
      <c r="Z61" s="8">
        <v>2</v>
      </c>
      <c r="AA61" s="8">
        <v>2</v>
      </c>
      <c r="AB61" s="8">
        <v>2</v>
      </c>
      <c r="AC61" s="8">
        <v>2</v>
      </c>
      <c r="AD61" s="8">
        <v>2</v>
      </c>
      <c r="AE61" s="8">
        <v>2</v>
      </c>
      <c r="AF61" s="8">
        <v>2</v>
      </c>
      <c r="AG61" s="8">
        <v>2</v>
      </c>
    </row>
    <row r="62" spans="1:33" ht="15.75" thickBot="1" x14ac:dyDescent="0.3">
      <c r="A62" s="65"/>
      <c r="B62" s="8" t="s">
        <v>100</v>
      </c>
      <c r="C62" s="8">
        <v>2</v>
      </c>
      <c r="D62" s="8">
        <v>2</v>
      </c>
      <c r="E62" s="8">
        <v>2</v>
      </c>
      <c r="F62" s="8">
        <v>2</v>
      </c>
      <c r="G62" s="8">
        <v>2</v>
      </c>
      <c r="H62" s="8">
        <v>2</v>
      </c>
      <c r="I62" s="8">
        <v>2</v>
      </c>
      <c r="J62" s="8">
        <v>2</v>
      </c>
      <c r="K62" s="8">
        <v>2</v>
      </c>
      <c r="L62" s="8">
        <v>2</v>
      </c>
      <c r="M62" s="8">
        <v>2</v>
      </c>
      <c r="N62" s="8"/>
      <c r="O62" s="8">
        <v>2</v>
      </c>
      <c r="P62" s="8">
        <v>2</v>
      </c>
      <c r="Q62" s="8">
        <v>2</v>
      </c>
      <c r="R62" s="8">
        <v>2</v>
      </c>
      <c r="S62" s="8">
        <v>2</v>
      </c>
      <c r="T62" s="8">
        <v>2</v>
      </c>
      <c r="U62" s="8">
        <v>2</v>
      </c>
      <c r="V62" s="8">
        <v>2</v>
      </c>
      <c r="W62" s="8">
        <v>2</v>
      </c>
      <c r="X62" s="8">
        <v>2</v>
      </c>
      <c r="Y62" s="8">
        <v>2</v>
      </c>
      <c r="Z62" s="8">
        <v>2</v>
      </c>
      <c r="AA62" s="8">
        <v>2</v>
      </c>
      <c r="AB62" s="8">
        <v>2</v>
      </c>
      <c r="AC62" s="8">
        <v>2</v>
      </c>
      <c r="AD62" s="8">
        <v>2</v>
      </c>
      <c r="AE62" s="8">
        <v>2</v>
      </c>
      <c r="AF62" s="8">
        <v>2</v>
      </c>
      <c r="AG62" s="8">
        <v>2</v>
      </c>
    </row>
    <row r="63" spans="1:33" ht="15.75" thickBot="1" x14ac:dyDescent="0.3">
      <c r="A63" s="65"/>
      <c r="B63" s="8" t="s">
        <v>101</v>
      </c>
      <c r="C63" s="8">
        <v>2</v>
      </c>
      <c r="D63" s="8">
        <v>2</v>
      </c>
      <c r="E63" s="8">
        <v>2</v>
      </c>
      <c r="F63" s="8">
        <v>2</v>
      </c>
      <c r="G63" s="8">
        <v>2</v>
      </c>
      <c r="H63" s="8">
        <v>2</v>
      </c>
      <c r="I63" s="8">
        <v>2</v>
      </c>
      <c r="J63" s="8">
        <v>2</v>
      </c>
      <c r="K63" s="8">
        <v>2</v>
      </c>
      <c r="L63" s="8">
        <v>2</v>
      </c>
      <c r="M63" s="8">
        <v>2</v>
      </c>
      <c r="N63" s="8"/>
      <c r="O63" s="8">
        <v>2</v>
      </c>
      <c r="P63" s="8">
        <v>2</v>
      </c>
      <c r="Q63" s="8">
        <v>2</v>
      </c>
      <c r="R63" s="8">
        <v>2</v>
      </c>
      <c r="S63" s="8">
        <v>2</v>
      </c>
      <c r="T63" s="8">
        <v>2</v>
      </c>
      <c r="U63" s="8">
        <v>2</v>
      </c>
      <c r="V63" s="8">
        <v>2</v>
      </c>
      <c r="W63" s="8">
        <v>2</v>
      </c>
      <c r="X63" s="8">
        <v>2</v>
      </c>
      <c r="Y63" s="8">
        <v>2</v>
      </c>
      <c r="Z63" s="8">
        <v>2</v>
      </c>
      <c r="AA63" s="8">
        <v>2</v>
      </c>
      <c r="AB63" s="8">
        <v>2</v>
      </c>
      <c r="AC63" s="8">
        <v>2</v>
      </c>
      <c r="AD63" s="8">
        <v>2</v>
      </c>
      <c r="AE63" s="8">
        <v>2</v>
      </c>
      <c r="AF63" s="8">
        <v>2</v>
      </c>
      <c r="AG63" s="8">
        <v>2</v>
      </c>
    </row>
    <row r="64" spans="1:33" ht="26.25" thickBot="1" x14ac:dyDescent="0.3">
      <c r="A64" s="65"/>
      <c r="B64" s="8" t="s">
        <v>102</v>
      </c>
      <c r="C64" s="8">
        <v>2</v>
      </c>
      <c r="D64" s="8">
        <v>2</v>
      </c>
      <c r="E64" s="8">
        <v>2</v>
      </c>
      <c r="F64" s="8">
        <v>2</v>
      </c>
      <c r="G64" s="8">
        <v>2</v>
      </c>
      <c r="H64" s="8">
        <v>2</v>
      </c>
      <c r="I64" s="8">
        <v>2</v>
      </c>
      <c r="J64" s="8">
        <v>2</v>
      </c>
      <c r="K64" s="8">
        <v>2</v>
      </c>
      <c r="L64" s="8">
        <v>2</v>
      </c>
      <c r="M64" s="8">
        <v>2</v>
      </c>
      <c r="N64" s="8"/>
      <c r="O64" s="8">
        <v>2</v>
      </c>
      <c r="P64" s="8">
        <v>2</v>
      </c>
      <c r="Q64" s="8">
        <v>2</v>
      </c>
      <c r="R64" s="8">
        <v>2</v>
      </c>
      <c r="S64" s="8">
        <v>2</v>
      </c>
      <c r="T64" s="8">
        <v>2</v>
      </c>
      <c r="U64" s="8">
        <v>2</v>
      </c>
      <c r="V64" s="8">
        <v>2</v>
      </c>
      <c r="W64" s="8">
        <v>2</v>
      </c>
      <c r="X64" s="8">
        <v>2</v>
      </c>
      <c r="Y64" s="8">
        <v>2</v>
      </c>
      <c r="Z64" s="8">
        <v>2</v>
      </c>
      <c r="AA64" s="8">
        <v>2</v>
      </c>
      <c r="AB64" s="8">
        <v>2</v>
      </c>
      <c r="AC64" s="8">
        <v>2</v>
      </c>
      <c r="AD64" s="8">
        <v>2</v>
      </c>
      <c r="AE64" s="8">
        <v>2</v>
      </c>
      <c r="AF64" s="8">
        <v>2</v>
      </c>
      <c r="AG64" s="8">
        <v>2</v>
      </c>
    </row>
    <row r="65" spans="1:33" ht="26.25" thickBot="1" x14ac:dyDescent="0.3">
      <c r="A65" s="65"/>
      <c r="B65" s="8" t="s">
        <v>103</v>
      </c>
      <c r="C65" s="8">
        <v>2</v>
      </c>
      <c r="D65" s="8">
        <v>2</v>
      </c>
      <c r="E65" s="8">
        <v>2</v>
      </c>
      <c r="F65" s="8">
        <v>2</v>
      </c>
      <c r="G65" s="8">
        <v>2</v>
      </c>
      <c r="H65" s="8">
        <v>1</v>
      </c>
      <c r="I65" s="8">
        <v>1</v>
      </c>
      <c r="J65" s="8">
        <v>1</v>
      </c>
      <c r="K65" s="8">
        <v>1</v>
      </c>
      <c r="L65" s="8">
        <v>1</v>
      </c>
      <c r="M65" s="8">
        <v>1</v>
      </c>
      <c r="N65" s="8"/>
      <c r="O65" s="8">
        <v>1</v>
      </c>
      <c r="P65" s="8">
        <v>1</v>
      </c>
      <c r="Q65" s="8">
        <v>1</v>
      </c>
      <c r="R65" s="8">
        <v>1</v>
      </c>
      <c r="S65" s="8">
        <v>1</v>
      </c>
      <c r="T65" s="8">
        <v>1</v>
      </c>
      <c r="U65" s="8">
        <v>1</v>
      </c>
      <c r="V65" s="8">
        <v>1</v>
      </c>
      <c r="W65" s="8">
        <v>1</v>
      </c>
      <c r="X65" s="8">
        <v>1</v>
      </c>
      <c r="Y65" s="8">
        <v>1</v>
      </c>
      <c r="Z65" s="8">
        <v>1</v>
      </c>
      <c r="AA65" s="8">
        <v>1</v>
      </c>
      <c r="AB65" s="8">
        <v>1</v>
      </c>
      <c r="AC65" s="8">
        <v>1</v>
      </c>
      <c r="AD65" s="8">
        <v>1</v>
      </c>
      <c r="AE65" s="8">
        <v>1</v>
      </c>
      <c r="AF65" s="8">
        <v>1</v>
      </c>
      <c r="AG65" s="8">
        <v>1</v>
      </c>
    </row>
    <row r="66" spans="1:33" ht="15.75" thickBot="1" x14ac:dyDescent="0.3">
      <c r="A66" s="65"/>
      <c r="B66" s="8" t="s">
        <v>104</v>
      </c>
      <c r="C66" s="8">
        <v>2</v>
      </c>
      <c r="D66" s="8">
        <v>2</v>
      </c>
      <c r="E66" s="8">
        <v>2</v>
      </c>
      <c r="F66" s="8">
        <v>2</v>
      </c>
      <c r="G66" s="8">
        <v>2</v>
      </c>
      <c r="H66" s="8">
        <v>2</v>
      </c>
      <c r="I66" s="8">
        <v>2</v>
      </c>
      <c r="J66" s="8">
        <v>2</v>
      </c>
      <c r="K66" s="8">
        <v>2</v>
      </c>
      <c r="L66" s="8">
        <v>2</v>
      </c>
      <c r="M66" s="8">
        <v>2</v>
      </c>
      <c r="N66" s="8"/>
      <c r="O66" s="8">
        <v>2</v>
      </c>
      <c r="P66" s="8">
        <v>2</v>
      </c>
      <c r="Q66" s="8">
        <v>2</v>
      </c>
      <c r="R66" s="8">
        <v>2</v>
      </c>
      <c r="S66" s="8">
        <v>2</v>
      </c>
      <c r="T66" s="8">
        <v>2</v>
      </c>
      <c r="U66" s="8">
        <v>2</v>
      </c>
      <c r="V66" s="8">
        <v>2</v>
      </c>
      <c r="W66" s="8">
        <v>2</v>
      </c>
      <c r="X66" s="8">
        <v>2</v>
      </c>
      <c r="Y66" s="8">
        <v>2</v>
      </c>
      <c r="Z66" s="8">
        <v>2</v>
      </c>
      <c r="AA66" s="8">
        <v>2</v>
      </c>
      <c r="AB66" s="8">
        <v>2</v>
      </c>
      <c r="AC66" s="8">
        <v>2</v>
      </c>
      <c r="AD66" s="8">
        <v>2</v>
      </c>
      <c r="AE66" s="8">
        <v>2</v>
      </c>
      <c r="AF66" s="8">
        <v>2</v>
      </c>
      <c r="AG66" s="8">
        <v>2</v>
      </c>
    </row>
    <row r="67" spans="1:33" ht="26.25" thickBot="1" x14ac:dyDescent="0.3">
      <c r="A67" s="66"/>
      <c r="B67" s="8" t="s">
        <v>105</v>
      </c>
      <c r="C67" s="8">
        <v>2</v>
      </c>
      <c r="D67" s="8">
        <v>2</v>
      </c>
      <c r="E67" s="8">
        <v>2</v>
      </c>
      <c r="F67" s="8">
        <v>2</v>
      </c>
      <c r="G67" s="8">
        <v>2</v>
      </c>
      <c r="H67" s="8">
        <v>2</v>
      </c>
      <c r="I67" s="8">
        <v>2</v>
      </c>
      <c r="J67" s="8">
        <v>2</v>
      </c>
      <c r="K67" s="8">
        <v>2</v>
      </c>
      <c r="L67" s="8">
        <v>2</v>
      </c>
      <c r="M67" s="8">
        <v>2</v>
      </c>
      <c r="N67" s="8"/>
      <c r="O67" s="8">
        <v>2</v>
      </c>
      <c r="P67" s="8">
        <v>2</v>
      </c>
      <c r="Q67" s="8">
        <v>2</v>
      </c>
      <c r="R67" s="8">
        <v>2</v>
      </c>
      <c r="S67" s="8">
        <v>2</v>
      </c>
      <c r="T67" s="8">
        <v>2</v>
      </c>
      <c r="U67" s="8">
        <v>2</v>
      </c>
      <c r="V67" s="8">
        <v>2</v>
      </c>
      <c r="W67" s="8">
        <v>2</v>
      </c>
      <c r="X67" s="8">
        <v>2</v>
      </c>
      <c r="Y67" s="8">
        <v>2</v>
      </c>
      <c r="Z67" s="8">
        <v>2</v>
      </c>
      <c r="AA67" s="8">
        <v>2</v>
      </c>
      <c r="AB67" s="8">
        <v>2</v>
      </c>
      <c r="AC67" s="8">
        <v>2</v>
      </c>
      <c r="AD67" s="8">
        <v>2</v>
      </c>
      <c r="AE67" s="8">
        <v>2</v>
      </c>
      <c r="AF67" s="8">
        <v>2</v>
      </c>
      <c r="AG67" s="8">
        <v>2</v>
      </c>
    </row>
    <row r="68" spans="1:33" ht="26.25" thickBot="1" x14ac:dyDescent="0.3">
      <c r="A68" s="59" t="s">
        <v>106</v>
      </c>
      <c r="B68" s="8" t="s">
        <v>107</v>
      </c>
      <c r="C68" s="8">
        <v>2</v>
      </c>
      <c r="D68" s="8">
        <v>2</v>
      </c>
      <c r="E68" s="8">
        <v>2</v>
      </c>
      <c r="F68" s="8">
        <v>2</v>
      </c>
      <c r="G68" s="8">
        <v>2</v>
      </c>
      <c r="H68" s="8">
        <v>2</v>
      </c>
      <c r="I68" s="8">
        <v>2</v>
      </c>
      <c r="J68" s="8">
        <v>2</v>
      </c>
      <c r="K68" s="8">
        <v>2</v>
      </c>
      <c r="L68" s="8">
        <v>2</v>
      </c>
      <c r="M68" s="8">
        <v>2</v>
      </c>
      <c r="N68" s="8"/>
      <c r="O68" s="8">
        <v>2</v>
      </c>
      <c r="P68" s="8">
        <v>2</v>
      </c>
      <c r="Q68" s="8">
        <v>2</v>
      </c>
      <c r="R68" s="8">
        <v>2</v>
      </c>
      <c r="S68" s="8">
        <v>2</v>
      </c>
      <c r="T68" s="8">
        <v>2</v>
      </c>
      <c r="U68" s="8">
        <v>2</v>
      </c>
      <c r="V68" s="8">
        <v>2</v>
      </c>
      <c r="W68" s="8">
        <v>2</v>
      </c>
      <c r="X68" s="8">
        <v>2</v>
      </c>
      <c r="Y68" s="8">
        <v>2</v>
      </c>
      <c r="Z68" s="8">
        <v>2</v>
      </c>
      <c r="AA68" s="8">
        <v>2</v>
      </c>
      <c r="AB68" s="8">
        <v>2</v>
      </c>
      <c r="AC68" s="8">
        <v>2</v>
      </c>
      <c r="AD68" s="8">
        <v>2</v>
      </c>
      <c r="AE68" s="8">
        <v>2</v>
      </c>
      <c r="AF68" s="8">
        <v>2</v>
      </c>
      <c r="AG68" s="8">
        <v>2</v>
      </c>
    </row>
    <row r="69" spans="1:33" ht="26.25" thickBot="1" x14ac:dyDescent="0.3">
      <c r="A69" s="65"/>
      <c r="B69" s="8" t="s">
        <v>108</v>
      </c>
      <c r="C69" s="8">
        <v>2</v>
      </c>
      <c r="D69" s="8">
        <v>2</v>
      </c>
      <c r="E69" s="8">
        <v>2</v>
      </c>
      <c r="F69" s="8">
        <v>2</v>
      </c>
      <c r="G69" s="8">
        <v>2</v>
      </c>
      <c r="H69" s="8">
        <v>2</v>
      </c>
      <c r="I69" s="8">
        <v>2</v>
      </c>
      <c r="J69" s="8">
        <v>2</v>
      </c>
      <c r="K69" s="8">
        <v>2</v>
      </c>
      <c r="L69" s="8">
        <v>2</v>
      </c>
      <c r="M69" s="8">
        <v>2</v>
      </c>
      <c r="N69" s="8"/>
      <c r="O69" s="8">
        <v>2</v>
      </c>
      <c r="P69" s="8">
        <v>2</v>
      </c>
      <c r="Q69" s="8">
        <v>2</v>
      </c>
      <c r="R69" s="8">
        <v>2</v>
      </c>
      <c r="S69" s="8">
        <v>2</v>
      </c>
      <c r="T69" s="8">
        <v>2</v>
      </c>
      <c r="U69" s="8">
        <v>2</v>
      </c>
      <c r="V69" s="8">
        <v>2</v>
      </c>
      <c r="W69" s="8">
        <v>2</v>
      </c>
      <c r="X69" s="8">
        <v>2</v>
      </c>
      <c r="Y69" s="8">
        <v>2</v>
      </c>
      <c r="Z69" s="8">
        <v>2</v>
      </c>
      <c r="AA69" s="8">
        <v>2</v>
      </c>
      <c r="AB69" s="8">
        <v>2</v>
      </c>
      <c r="AC69" s="8">
        <v>2</v>
      </c>
      <c r="AD69" s="8">
        <v>2</v>
      </c>
      <c r="AE69" s="8">
        <v>2</v>
      </c>
      <c r="AF69" s="8">
        <v>2</v>
      </c>
      <c r="AG69" s="8">
        <v>2</v>
      </c>
    </row>
    <row r="70" spans="1:33" ht="15.75" thickBot="1" x14ac:dyDescent="0.3">
      <c r="A70" s="66"/>
      <c r="B70" s="8" t="s">
        <v>109</v>
      </c>
      <c r="C70" s="8">
        <v>2</v>
      </c>
      <c r="D70" s="8">
        <v>2</v>
      </c>
      <c r="E70" s="8">
        <v>2</v>
      </c>
      <c r="F70" s="8">
        <v>2</v>
      </c>
      <c r="G70" s="8">
        <v>2</v>
      </c>
      <c r="H70" s="8">
        <v>2</v>
      </c>
      <c r="I70" s="8">
        <v>2</v>
      </c>
      <c r="J70" s="8">
        <v>2</v>
      </c>
      <c r="K70" s="8">
        <v>2</v>
      </c>
      <c r="L70" s="8">
        <v>2</v>
      </c>
      <c r="M70" s="8">
        <v>2</v>
      </c>
      <c r="N70" s="8"/>
      <c r="O70" s="8">
        <v>2</v>
      </c>
      <c r="P70" s="8">
        <v>2</v>
      </c>
      <c r="Q70" s="8">
        <v>2</v>
      </c>
      <c r="R70" s="8">
        <v>2</v>
      </c>
      <c r="S70" s="8">
        <v>2</v>
      </c>
      <c r="T70" s="8">
        <v>2</v>
      </c>
      <c r="U70" s="8">
        <v>2</v>
      </c>
      <c r="V70" s="8">
        <v>2</v>
      </c>
      <c r="W70" s="8">
        <v>2</v>
      </c>
      <c r="X70" s="8">
        <v>2</v>
      </c>
      <c r="Y70" s="8">
        <v>2</v>
      </c>
      <c r="Z70" s="8">
        <v>2</v>
      </c>
      <c r="AA70" s="8">
        <v>2</v>
      </c>
      <c r="AB70" s="8">
        <v>2</v>
      </c>
      <c r="AC70" s="8">
        <v>2</v>
      </c>
      <c r="AD70" s="8">
        <v>2</v>
      </c>
      <c r="AE70" s="8">
        <v>2</v>
      </c>
      <c r="AF70" s="8">
        <v>2</v>
      </c>
      <c r="AG70" s="8">
        <v>2</v>
      </c>
    </row>
    <row r="71" spans="1:33" ht="26.25" thickBot="1" x14ac:dyDescent="0.3">
      <c r="A71" s="59" t="s">
        <v>110</v>
      </c>
      <c r="B71" s="8" t="s">
        <v>111</v>
      </c>
      <c r="C71" s="8">
        <v>2</v>
      </c>
      <c r="D71" s="8">
        <v>2</v>
      </c>
      <c r="E71" s="8">
        <v>2</v>
      </c>
      <c r="F71" s="8">
        <v>2</v>
      </c>
      <c r="G71" s="8">
        <v>2</v>
      </c>
      <c r="H71" s="8">
        <v>2</v>
      </c>
      <c r="I71" s="8">
        <v>2</v>
      </c>
      <c r="J71" s="8">
        <v>2</v>
      </c>
      <c r="K71" s="8">
        <v>2</v>
      </c>
      <c r="L71" s="8">
        <v>2</v>
      </c>
      <c r="M71" s="8">
        <v>2</v>
      </c>
      <c r="N71" s="8"/>
      <c r="O71" s="8">
        <v>2</v>
      </c>
      <c r="P71" s="8">
        <v>2</v>
      </c>
      <c r="Q71" s="8">
        <v>2</v>
      </c>
      <c r="R71" s="8">
        <v>2</v>
      </c>
      <c r="S71" s="8">
        <v>2</v>
      </c>
      <c r="T71" s="8">
        <v>2</v>
      </c>
      <c r="U71" s="8">
        <v>2</v>
      </c>
      <c r="V71" s="8">
        <v>2</v>
      </c>
      <c r="W71" s="8">
        <v>2</v>
      </c>
      <c r="X71" s="8">
        <v>2</v>
      </c>
      <c r="Y71" s="8">
        <v>2</v>
      </c>
      <c r="Z71" s="8">
        <v>2</v>
      </c>
      <c r="AA71" s="8">
        <v>2</v>
      </c>
      <c r="AB71" s="8">
        <v>2</v>
      </c>
      <c r="AC71" s="8">
        <v>2</v>
      </c>
      <c r="AD71" s="8">
        <v>2</v>
      </c>
      <c r="AE71" s="8">
        <v>2</v>
      </c>
      <c r="AF71" s="8">
        <v>2</v>
      </c>
      <c r="AG71" s="8">
        <v>2</v>
      </c>
    </row>
    <row r="72" spans="1:33" ht="26.25" thickBot="1" x14ac:dyDescent="0.3">
      <c r="A72" s="65"/>
      <c r="B72" s="8" t="s">
        <v>112</v>
      </c>
      <c r="C72" s="8">
        <v>2</v>
      </c>
      <c r="D72" s="8">
        <v>2</v>
      </c>
      <c r="E72" s="8">
        <v>2</v>
      </c>
      <c r="F72" s="8">
        <v>2</v>
      </c>
      <c r="G72" s="8">
        <v>2</v>
      </c>
      <c r="H72" s="8">
        <v>2</v>
      </c>
      <c r="I72" s="8">
        <v>2</v>
      </c>
      <c r="J72" s="8">
        <v>2</v>
      </c>
      <c r="K72" s="8">
        <v>2</v>
      </c>
      <c r="L72" s="8">
        <v>2</v>
      </c>
      <c r="M72" s="8">
        <v>2</v>
      </c>
      <c r="N72" s="8"/>
      <c r="O72" s="8">
        <v>2</v>
      </c>
      <c r="P72" s="8">
        <v>2</v>
      </c>
      <c r="Q72" s="8">
        <v>2</v>
      </c>
      <c r="R72" s="8">
        <v>2</v>
      </c>
      <c r="S72" s="8">
        <v>2</v>
      </c>
      <c r="T72" s="8">
        <v>2</v>
      </c>
      <c r="U72" s="8">
        <v>2</v>
      </c>
      <c r="V72" s="8">
        <v>2</v>
      </c>
      <c r="W72" s="8">
        <v>2</v>
      </c>
      <c r="X72" s="8">
        <v>2</v>
      </c>
      <c r="Y72" s="8">
        <v>2</v>
      </c>
      <c r="Z72" s="8">
        <v>2</v>
      </c>
      <c r="AA72" s="8">
        <v>2</v>
      </c>
      <c r="AB72" s="8">
        <v>2</v>
      </c>
      <c r="AC72" s="8">
        <v>2</v>
      </c>
      <c r="AD72" s="8">
        <v>2</v>
      </c>
      <c r="AE72" s="8">
        <v>2</v>
      </c>
      <c r="AF72" s="8">
        <v>2</v>
      </c>
      <c r="AG72" s="8">
        <v>2</v>
      </c>
    </row>
    <row r="73" spans="1:33" ht="26.25" thickBot="1" x14ac:dyDescent="0.3">
      <c r="A73" s="65"/>
      <c r="B73" s="8" t="s">
        <v>113</v>
      </c>
      <c r="C73" s="8">
        <v>2</v>
      </c>
      <c r="D73" s="8">
        <v>2</v>
      </c>
      <c r="E73" s="8">
        <v>2</v>
      </c>
      <c r="F73" s="8">
        <v>2</v>
      </c>
      <c r="G73" s="8">
        <v>2</v>
      </c>
      <c r="H73" s="8">
        <v>2</v>
      </c>
      <c r="I73" s="8">
        <v>2</v>
      </c>
      <c r="J73" s="8">
        <v>2</v>
      </c>
      <c r="K73" s="8">
        <v>2</v>
      </c>
      <c r="L73" s="8">
        <v>2</v>
      </c>
      <c r="M73" s="8">
        <v>2</v>
      </c>
      <c r="N73" s="8"/>
      <c r="O73" s="8">
        <v>2</v>
      </c>
      <c r="P73" s="8">
        <v>2</v>
      </c>
      <c r="Q73" s="8">
        <v>2</v>
      </c>
      <c r="R73" s="8">
        <v>2</v>
      </c>
      <c r="S73" s="8">
        <v>2</v>
      </c>
      <c r="T73" s="8">
        <v>2</v>
      </c>
      <c r="U73" s="8">
        <v>2</v>
      </c>
      <c r="V73" s="8">
        <v>2</v>
      </c>
      <c r="W73" s="8">
        <v>2</v>
      </c>
      <c r="X73" s="8">
        <v>2</v>
      </c>
      <c r="Y73" s="8">
        <v>2</v>
      </c>
      <c r="Z73" s="8">
        <v>2</v>
      </c>
      <c r="AA73" s="8">
        <v>2</v>
      </c>
      <c r="AB73" s="8">
        <v>2</v>
      </c>
      <c r="AC73" s="8">
        <v>2</v>
      </c>
      <c r="AD73" s="8">
        <v>2</v>
      </c>
      <c r="AE73" s="8">
        <v>2</v>
      </c>
      <c r="AF73" s="8">
        <v>2</v>
      </c>
      <c r="AG73" s="8">
        <v>2</v>
      </c>
    </row>
    <row r="74" spans="1:33" ht="26.25" thickBot="1" x14ac:dyDescent="0.3">
      <c r="A74" s="65"/>
      <c r="B74" s="8" t="s">
        <v>114</v>
      </c>
      <c r="C74" s="8">
        <v>2</v>
      </c>
      <c r="D74" s="8">
        <v>2</v>
      </c>
      <c r="E74" s="8">
        <v>2</v>
      </c>
      <c r="F74" s="8">
        <v>2</v>
      </c>
      <c r="G74" s="8">
        <v>2</v>
      </c>
      <c r="H74" s="8">
        <v>2</v>
      </c>
      <c r="I74" s="8">
        <v>2</v>
      </c>
      <c r="J74" s="8">
        <v>2</v>
      </c>
      <c r="K74" s="8">
        <v>2</v>
      </c>
      <c r="L74" s="8">
        <v>2</v>
      </c>
      <c r="M74" s="8">
        <v>2</v>
      </c>
      <c r="N74" s="8"/>
      <c r="O74" s="8">
        <v>2</v>
      </c>
      <c r="P74" s="8">
        <v>2</v>
      </c>
      <c r="Q74" s="8">
        <v>2</v>
      </c>
      <c r="R74" s="8">
        <v>2</v>
      </c>
      <c r="S74" s="8">
        <v>2</v>
      </c>
      <c r="T74" s="8">
        <v>2</v>
      </c>
      <c r="U74" s="8">
        <v>2</v>
      </c>
      <c r="V74" s="8">
        <v>2</v>
      </c>
      <c r="W74" s="8">
        <v>2</v>
      </c>
      <c r="X74" s="8">
        <v>2</v>
      </c>
      <c r="Y74" s="8">
        <v>2</v>
      </c>
      <c r="Z74" s="8">
        <v>2</v>
      </c>
      <c r="AA74" s="8">
        <v>2</v>
      </c>
      <c r="AB74" s="8">
        <v>2</v>
      </c>
      <c r="AC74" s="8">
        <v>2</v>
      </c>
      <c r="AD74" s="8">
        <v>2</v>
      </c>
      <c r="AE74" s="8">
        <v>2</v>
      </c>
      <c r="AF74" s="8">
        <v>2</v>
      </c>
      <c r="AG74" s="8">
        <v>2</v>
      </c>
    </row>
    <row r="75" spans="1:33" ht="26.25" thickBot="1" x14ac:dyDescent="0.3">
      <c r="A75" s="65"/>
      <c r="B75" s="8" t="s">
        <v>115</v>
      </c>
      <c r="C75" s="8">
        <v>2</v>
      </c>
      <c r="D75" s="8">
        <v>2</v>
      </c>
      <c r="E75" s="8">
        <v>2</v>
      </c>
      <c r="F75" s="8">
        <v>2</v>
      </c>
      <c r="G75" s="8">
        <v>2</v>
      </c>
      <c r="H75" s="8">
        <v>2</v>
      </c>
      <c r="I75" s="8">
        <v>2</v>
      </c>
      <c r="J75" s="8">
        <v>2</v>
      </c>
      <c r="K75" s="8">
        <v>2</v>
      </c>
      <c r="L75" s="8">
        <v>2</v>
      </c>
      <c r="M75" s="8">
        <v>2</v>
      </c>
      <c r="N75" s="8"/>
      <c r="O75" s="8">
        <v>2</v>
      </c>
      <c r="P75" s="8">
        <v>2</v>
      </c>
      <c r="Q75" s="8">
        <v>2</v>
      </c>
      <c r="R75" s="8">
        <v>2</v>
      </c>
      <c r="S75" s="8">
        <v>2</v>
      </c>
      <c r="T75" s="8">
        <v>2</v>
      </c>
      <c r="U75" s="8">
        <v>2</v>
      </c>
      <c r="V75" s="8">
        <v>2</v>
      </c>
      <c r="W75" s="8">
        <v>2</v>
      </c>
      <c r="X75" s="8">
        <v>2</v>
      </c>
      <c r="Y75" s="8">
        <v>2</v>
      </c>
      <c r="Z75" s="8">
        <v>2</v>
      </c>
      <c r="AA75" s="8">
        <v>2</v>
      </c>
      <c r="AB75" s="8">
        <v>2</v>
      </c>
      <c r="AC75" s="8">
        <v>2</v>
      </c>
      <c r="AD75" s="8">
        <v>2</v>
      </c>
      <c r="AE75" s="8">
        <v>2</v>
      </c>
      <c r="AF75" s="8">
        <v>2</v>
      </c>
      <c r="AG75" s="8">
        <v>2</v>
      </c>
    </row>
    <row r="76" spans="1:33" ht="15.75" thickBot="1" x14ac:dyDescent="0.3">
      <c r="A76" s="66"/>
      <c r="B76" s="8" t="s">
        <v>116</v>
      </c>
      <c r="C76" s="18">
        <v>2</v>
      </c>
      <c r="D76" s="8">
        <v>2</v>
      </c>
      <c r="E76" s="8">
        <v>2</v>
      </c>
      <c r="F76" s="8">
        <v>2</v>
      </c>
      <c r="G76" s="8">
        <v>2</v>
      </c>
      <c r="H76" s="8">
        <v>1</v>
      </c>
      <c r="I76" s="8">
        <v>1</v>
      </c>
      <c r="J76" s="8">
        <v>1</v>
      </c>
      <c r="K76" s="8">
        <v>1</v>
      </c>
      <c r="L76" s="8">
        <v>1</v>
      </c>
      <c r="M76" s="8">
        <v>1</v>
      </c>
      <c r="N76" s="8"/>
      <c r="O76" s="8">
        <v>1</v>
      </c>
      <c r="P76" s="8">
        <v>1</v>
      </c>
      <c r="Q76" s="8">
        <v>1</v>
      </c>
      <c r="R76" s="8">
        <v>1</v>
      </c>
      <c r="S76" s="8">
        <v>1</v>
      </c>
      <c r="T76" s="8">
        <v>1</v>
      </c>
      <c r="U76" s="8">
        <v>1</v>
      </c>
      <c r="V76" s="8">
        <v>1</v>
      </c>
      <c r="W76" s="8">
        <v>1</v>
      </c>
      <c r="X76" s="8">
        <v>1</v>
      </c>
      <c r="Y76" s="8">
        <v>1</v>
      </c>
      <c r="Z76" s="8">
        <v>1</v>
      </c>
      <c r="AA76" s="8">
        <v>1</v>
      </c>
      <c r="AB76" s="8">
        <v>1</v>
      </c>
      <c r="AC76" s="8">
        <v>1</v>
      </c>
      <c r="AD76" s="8">
        <v>1</v>
      </c>
      <c r="AE76" s="8">
        <v>1</v>
      </c>
      <c r="AF76" s="8">
        <v>1</v>
      </c>
      <c r="AG76" s="8">
        <v>1</v>
      </c>
    </row>
    <row r="83" spans="4:5" ht="15.75" thickBot="1" x14ac:dyDescent="0.3"/>
    <row r="84" spans="4:5" x14ac:dyDescent="0.25">
      <c r="D84" s="59"/>
      <c r="E84" s="59"/>
    </row>
    <row r="85" spans="4:5" ht="15.75" thickBot="1" x14ac:dyDescent="0.3">
      <c r="D85" s="60"/>
      <c r="E85" s="60"/>
    </row>
  </sheetData>
  <mergeCells count="20">
    <mergeCell ref="D84:D85"/>
    <mergeCell ref="E84:E85"/>
    <mergeCell ref="A40:A46"/>
    <mergeCell ref="A47:A53"/>
    <mergeCell ref="A54:A60"/>
    <mergeCell ref="A61:A67"/>
    <mergeCell ref="A68:A70"/>
    <mergeCell ref="A71:A76"/>
    <mergeCell ref="S9:AG9"/>
    <mergeCell ref="A12:A13"/>
    <mergeCell ref="A34:A39"/>
    <mergeCell ref="C9:D9"/>
    <mergeCell ref="E9:K9"/>
    <mergeCell ref="L9:M9"/>
    <mergeCell ref="O9:R9"/>
    <mergeCell ref="A14:A17"/>
    <mergeCell ref="A18:A21"/>
    <mergeCell ref="A22:A27"/>
    <mergeCell ref="A28:A31"/>
    <mergeCell ref="A32:A33"/>
  </mergeCells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77"/>
  <sheetViews>
    <sheetView topLeftCell="A25" zoomScale="136" zoomScaleNormal="136" workbookViewId="0">
      <selection activeCell="AI9" sqref="AI9"/>
    </sheetView>
  </sheetViews>
  <sheetFormatPr defaultColWidth="8.85546875" defaultRowHeight="15" x14ac:dyDescent="0.25"/>
  <cols>
    <col min="1" max="1" width="37.85546875" style="4" customWidth="1"/>
    <col min="2" max="2" width="40.5703125" style="4" customWidth="1"/>
    <col min="3" max="16384" width="8.85546875" style="4"/>
  </cols>
  <sheetData>
    <row r="1" spans="1:40" ht="15.75" thickBot="1" x14ac:dyDescent="0.3">
      <c r="A1" s="1" t="s">
        <v>0</v>
      </c>
      <c r="B1" s="2"/>
      <c r="C1" s="57" t="s">
        <v>1</v>
      </c>
      <c r="D1" s="62"/>
      <c r="E1" s="57" t="s">
        <v>2</v>
      </c>
      <c r="F1" s="58"/>
      <c r="G1" s="58"/>
      <c r="H1" s="58"/>
      <c r="I1" s="58"/>
      <c r="J1" s="58"/>
      <c r="K1" s="62"/>
      <c r="L1" s="57" t="s">
        <v>3</v>
      </c>
      <c r="M1" s="62"/>
      <c r="N1" s="3"/>
      <c r="O1" s="57" t="s">
        <v>4</v>
      </c>
      <c r="P1" s="58"/>
      <c r="Q1" s="58"/>
      <c r="R1" s="62"/>
      <c r="S1" s="57" t="s">
        <v>5</v>
      </c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</row>
    <row r="2" spans="1:40" ht="51.75" thickBot="1" x14ac:dyDescent="0.3">
      <c r="A2" s="5" t="s">
        <v>6</v>
      </c>
      <c r="B2" s="6"/>
      <c r="C2" s="6" t="s">
        <v>7</v>
      </c>
      <c r="D2" s="6" t="s">
        <v>8</v>
      </c>
      <c r="E2" s="6" t="s">
        <v>9</v>
      </c>
      <c r="F2" s="6" t="s">
        <v>10</v>
      </c>
      <c r="G2" s="6" t="s">
        <v>11</v>
      </c>
      <c r="H2" s="6" t="s">
        <v>12</v>
      </c>
      <c r="I2" s="6" t="s">
        <v>13</v>
      </c>
      <c r="J2" s="6" t="s">
        <v>14</v>
      </c>
      <c r="K2" s="6" t="s">
        <v>15</v>
      </c>
      <c r="L2" s="6" t="s">
        <v>16</v>
      </c>
      <c r="M2" s="6" t="s">
        <v>17</v>
      </c>
      <c r="N2" s="6"/>
      <c r="O2" s="6" t="s">
        <v>18</v>
      </c>
      <c r="P2" s="6" t="s">
        <v>19</v>
      </c>
      <c r="Q2" s="6" t="s">
        <v>20</v>
      </c>
      <c r="R2" s="6" t="s">
        <v>21</v>
      </c>
      <c r="S2" s="6" t="s">
        <v>22</v>
      </c>
      <c r="T2" s="6" t="s">
        <v>23</v>
      </c>
      <c r="U2" s="6" t="s">
        <v>24</v>
      </c>
      <c r="V2" s="6" t="s">
        <v>25</v>
      </c>
      <c r="W2" s="6" t="s">
        <v>26</v>
      </c>
      <c r="X2" s="6" t="s">
        <v>27</v>
      </c>
      <c r="Y2" s="6" t="s">
        <v>28</v>
      </c>
      <c r="Z2" s="6" t="s">
        <v>29</v>
      </c>
      <c r="AA2" s="6" t="s">
        <v>30</v>
      </c>
      <c r="AB2" s="6" t="s">
        <v>31</v>
      </c>
      <c r="AC2" s="6" t="s">
        <v>32</v>
      </c>
      <c r="AD2" s="6" t="s">
        <v>33</v>
      </c>
      <c r="AE2" s="6" t="s">
        <v>34</v>
      </c>
      <c r="AF2" s="6" t="s">
        <v>35</v>
      </c>
      <c r="AG2" s="6" t="s">
        <v>36</v>
      </c>
      <c r="AM2" s="4">
        <v>1</v>
      </c>
      <c r="AN2" s="4">
        <v>2</v>
      </c>
    </row>
    <row r="3" spans="1:40" ht="15.75" thickBot="1" x14ac:dyDescent="0.3">
      <c r="A3" s="7" t="s">
        <v>37</v>
      </c>
      <c r="B3" s="8" t="s">
        <v>38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</row>
    <row r="4" spans="1:40" ht="15.75" thickBot="1" x14ac:dyDescent="0.3">
      <c r="A4" s="59" t="s">
        <v>39</v>
      </c>
      <c r="B4" s="8" t="s">
        <v>40</v>
      </c>
      <c r="C4" s="8">
        <v>2</v>
      </c>
      <c r="D4" s="8">
        <v>2</v>
      </c>
      <c r="E4" s="8">
        <v>2</v>
      </c>
      <c r="F4" s="8">
        <v>2</v>
      </c>
      <c r="G4" s="8">
        <v>2</v>
      </c>
      <c r="H4" s="8">
        <v>2</v>
      </c>
      <c r="I4" s="8">
        <v>2</v>
      </c>
      <c r="J4" s="8">
        <v>2</v>
      </c>
      <c r="K4" s="8">
        <v>2</v>
      </c>
      <c r="L4" s="8">
        <v>2</v>
      </c>
      <c r="M4" s="8">
        <v>2</v>
      </c>
      <c r="N4" s="8"/>
      <c r="O4" s="8">
        <v>2</v>
      </c>
      <c r="P4" s="8">
        <v>2</v>
      </c>
      <c r="Q4" s="8">
        <v>2</v>
      </c>
      <c r="R4" s="8">
        <v>2</v>
      </c>
      <c r="S4" s="8">
        <v>2</v>
      </c>
      <c r="T4" s="8">
        <v>2</v>
      </c>
      <c r="U4" s="8">
        <v>2</v>
      </c>
      <c r="V4" s="8">
        <v>2</v>
      </c>
      <c r="W4" s="8">
        <v>2</v>
      </c>
      <c r="X4" s="8">
        <v>2</v>
      </c>
      <c r="Y4" s="8">
        <v>2</v>
      </c>
      <c r="Z4" s="8">
        <v>2</v>
      </c>
      <c r="AA4" s="8">
        <v>2</v>
      </c>
      <c r="AB4" s="8">
        <v>2</v>
      </c>
      <c r="AC4" s="8">
        <v>2</v>
      </c>
      <c r="AD4" s="8">
        <v>2</v>
      </c>
      <c r="AE4" s="8">
        <v>2</v>
      </c>
      <c r="AF4" s="8">
        <v>2</v>
      </c>
      <c r="AG4" s="8">
        <v>2</v>
      </c>
    </row>
    <row r="5" spans="1:40" ht="26.25" thickBot="1" x14ac:dyDescent="0.3">
      <c r="A5" s="60"/>
      <c r="B5" s="8" t="s">
        <v>41</v>
      </c>
      <c r="C5" s="8">
        <v>2</v>
      </c>
      <c r="D5" s="8">
        <v>2</v>
      </c>
      <c r="E5" s="8">
        <v>2</v>
      </c>
      <c r="F5" s="8">
        <v>2</v>
      </c>
      <c r="G5" s="8">
        <v>2</v>
      </c>
      <c r="H5" s="8">
        <v>2</v>
      </c>
      <c r="I5" s="8">
        <v>2</v>
      </c>
      <c r="J5" s="8">
        <v>2</v>
      </c>
      <c r="K5" s="8">
        <v>2</v>
      </c>
      <c r="L5" s="8">
        <v>2</v>
      </c>
      <c r="M5" s="8">
        <v>2</v>
      </c>
      <c r="N5" s="8"/>
      <c r="O5" s="8">
        <v>2</v>
      </c>
      <c r="P5" s="8">
        <v>2</v>
      </c>
      <c r="Q5" s="8">
        <v>2</v>
      </c>
      <c r="R5" s="8">
        <v>2</v>
      </c>
      <c r="S5" s="8">
        <v>2</v>
      </c>
      <c r="T5" s="8">
        <v>2</v>
      </c>
      <c r="U5" s="8">
        <v>2</v>
      </c>
      <c r="V5" s="8">
        <v>2</v>
      </c>
      <c r="W5" s="8">
        <v>2</v>
      </c>
      <c r="X5" s="8">
        <v>2</v>
      </c>
      <c r="Y5" s="8">
        <v>2</v>
      </c>
      <c r="Z5" s="8">
        <v>2</v>
      </c>
      <c r="AA5" s="8">
        <v>2</v>
      </c>
      <c r="AB5" s="8">
        <v>2</v>
      </c>
      <c r="AC5" s="8">
        <v>2</v>
      </c>
      <c r="AD5" s="8">
        <v>2</v>
      </c>
      <c r="AE5" s="8">
        <v>2</v>
      </c>
      <c r="AF5" s="8">
        <v>2</v>
      </c>
      <c r="AG5" s="8">
        <v>2</v>
      </c>
    </row>
    <row r="6" spans="1:40" ht="15.75" thickBot="1" x14ac:dyDescent="0.3">
      <c r="A6" s="59" t="s">
        <v>42</v>
      </c>
      <c r="B6" s="8" t="s">
        <v>43</v>
      </c>
      <c r="C6" s="8">
        <v>2</v>
      </c>
      <c r="D6" s="8">
        <v>2</v>
      </c>
      <c r="E6" s="8">
        <v>2</v>
      </c>
      <c r="F6" s="8">
        <v>2</v>
      </c>
      <c r="G6" s="8">
        <v>2</v>
      </c>
      <c r="H6" s="8">
        <v>2</v>
      </c>
      <c r="I6" s="8">
        <v>2</v>
      </c>
      <c r="J6" s="8">
        <v>2</v>
      </c>
      <c r="K6" s="8">
        <v>2</v>
      </c>
      <c r="L6" s="8">
        <v>2</v>
      </c>
      <c r="M6" s="8">
        <v>2</v>
      </c>
      <c r="N6" s="8"/>
      <c r="O6" s="8">
        <v>2</v>
      </c>
      <c r="P6" s="8">
        <v>2</v>
      </c>
      <c r="Q6" s="8">
        <v>2</v>
      </c>
      <c r="R6" s="8">
        <v>2</v>
      </c>
      <c r="S6" s="8">
        <v>2</v>
      </c>
      <c r="T6" s="8">
        <v>2</v>
      </c>
      <c r="U6" s="8">
        <v>2</v>
      </c>
      <c r="V6" s="8">
        <v>2</v>
      </c>
      <c r="W6" s="8">
        <v>2</v>
      </c>
      <c r="X6" s="8">
        <v>2</v>
      </c>
      <c r="Y6" s="8">
        <v>2</v>
      </c>
      <c r="Z6" s="8">
        <v>2</v>
      </c>
      <c r="AA6" s="8">
        <v>2</v>
      </c>
      <c r="AB6" s="8">
        <v>2</v>
      </c>
      <c r="AC6" s="8">
        <v>2</v>
      </c>
      <c r="AD6" s="8">
        <v>2</v>
      </c>
      <c r="AE6" s="8">
        <v>2</v>
      </c>
      <c r="AF6" s="8">
        <v>2</v>
      </c>
      <c r="AG6" s="8">
        <v>2</v>
      </c>
      <c r="AK6" s="28" t="s">
        <v>123</v>
      </c>
      <c r="AL6" s="26"/>
      <c r="AM6" s="26"/>
    </row>
    <row r="7" spans="1:40" ht="15.75" thickBot="1" x14ac:dyDescent="0.3">
      <c r="A7" s="61"/>
      <c r="B7" s="8" t="s">
        <v>44</v>
      </c>
      <c r="C7" s="8">
        <v>2</v>
      </c>
      <c r="D7" s="8">
        <v>2</v>
      </c>
      <c r="E7" s="8">
        <v>2</v>
      </c>
      <c r="F7" s="8">
        <v>2</v>
      </c>
      <c r="G7" s="8">
        <v>1</v>
      </c>
      <c r="H7" s="8">
        <v>1</v>
      </c>
      <c r="I7" s="8">
        <v>1</v>
      </c>
      <c r="J7" s="8">
        <v>1</v>
      </c>
      <c r="K7" s="8">
        <v>2</v>
      </c>
      <c r="L7" s="8">
        <v>1</v>
      </c>
      <c r="M7" s="8">
        <v>1</v>
      </c>
      <c r="N7" s="8"/>
      <c r="O7" s="8">
        <v>1</v>
      </c>
      <c r="P7" s="8">
        <v>1</v>
      </c>
      <c r="Q7" s="8">
        <v>1</v>
      </c>
      <c r="R7" s="8">
        <v>1</v>
      </c>
      <c r="S7" s="8">
        <v>1</v>
      </c>
      <c r="T7" s="8">
        <v>1</v>
      </c>
      <c r="U7" s="8">
        <v>1</v>
      </c>
      <c r="V7" s="8">
        <v>1</v>
      </c>
      <c r="W7" s="8">
        <v>1</v>
      </c>
      <c r="X7" s="8">
        <v>1</v>
      </c>
      <c r="Y7" s="8">
        <v>1</v>
      </c>
      <c r="Z7" s="8">
        <v>1</v>
      </c>
      <c r="AA7" s="8">
        <v>1</v>
      </c>
      <c r="AB7" s="8">
        <v>1</v>
      </c>
      <c r="AC7" s="8">
        <v>1</v>
      </c>
      <c r="AD7" s="8">
        <v>1</v>
      </c>
      <c r="AE7" s="8">
        <v>1</v>
      </c>
      <c r="AF7" s="8">
        <v>1</v>
      </c>
      <c r="AG7" s="8">
        <v>1</v>
      </c>
    </row>
    <row r="8" spans="1:40" ht="15.75" thickBot="1" x14ac:dyDescent="0.3">
      <c r="A8" s="61"/>
      <c r="B8" s="8" t="s">
        <v>45</v>
      </c>
      <c r="C8" s="8">
        <v>2</v>
      </c>
      <c r="D8" s="8">
        <v>2</v>
      </c>
      <c r="E8" s="8">
        <v>2</v>
      </c>
      <c r="F8" s="8">
        <v>2</v>
      </c>
      <c r="G8" s="8">
        <v>2</v>
      </c>
      <c r="H8" s="8">
        <v>2</v>
      </c>
      <c r="I8" s="8">
        <v>2</v>
      </c>
      <c r="J8" s="8">
        <v>2</v>
      </c>
      <c r="K8" s="8">
        <v>2</v>
      </c>
      <c r="L8" s="8">
        <v>2</v>
      </c>
      <c r="M8" s="8">
        <v>2</v>
      </c>
      <c r="N8" s="8"/>
      <c r="O8" s="8">
        <v>2</v>
      </c>
      <c r="P8" s="8">
        <v>2</v>
      </c>
      <c r="Q8" s="8">
        <v>2</v>
      </c>
      <c r="R8" s="8">
        <v>2</v>
      </c>
      <c r="S8" s="8">
        <v>2</v>
      </c>
      <c r="T8" s="8">
        <v>2</v>
      </c>
      <c r="U8" s="8">
        <v>2</v>
      </c>
      <c r="V8" s="8">
        <v>2</v>
      </c>
      <c r="W8" s="8">
        <v>2</v>
      </c>
      <c r="X8" s="8">
        <v>2</v>
      </c>
      <c r="Y8" s="8">
        <v>2</v>
      </c>
      <c r="Z8" s="8">
        <v>2</v>
      </c>
      <c r="AA8" s="8">
        <v>2</v>
      </c>
      <c r="AB8" s="8">
        <v>2</v>
      </c>
      <c r="AC8" s="8">
        <v>2</v>
      </c>
      <c r="AD8" s="8">
        <v>2</v>
      </c>
      <c r="AE8" s="8">
        <v>2</v>
      </c>
      <c r="AF8" s="8">
        <v>2</v>
      </c>
      <c r="AG8" s="8">
        <v>2</v>
      </c>
      <c r="AK8" s="4" t="s">
        <v>117</v>
      </c>
      <c r="AL8" s="13">
        <v>0.05</v>
      </c>
    </row>
    <row r="9" spans="1:40" ht="26.25" thickBot="1" x14ac:dyDescent="0.3">
      <c r="A9" s="60"/>
      <c r="B9" s="8" t="s">
        <v>46</v>
      </c>
      <c r="C9" s="8">
        <v>2</v>
      </c>
      <c r="D9" s="8">
        <v>2</v>
      </c>
      <c r="E9" s="8">
        <v>2</v>
      </c>
      <c r="F9" s="8">
        <v>2</v>
      </c>
      <c r="G9" s="8">
        <v>2</v>
      </c>
      <c r="H9" s="8">
        <v>2</v>
      </c>
      <c r="I9" s="8">
        <v>2</v>
      </c>
      <c r="J9" s="8">
        <v>2</v>
      </c>
      <c r="K9" s="8">
        <v>2</v>
      </c>
      <c r="L9" s="8">
        <v>2</v>
      </c>
      <c r="M9" s="8">
        <v>2</v>
      </c>
      <c r="N9" s="8"/>
      <c r="O9" s="8">
        <v>2</v>
      </c>
      <c r="P9" s="8">
        <v>2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8">
        <v>2</v>
      </c>
      <c r="Y9" s="8">
        <v>2</v>
      </c>
      <c r="Z9" s="8">
        <v>2</v>
      </c>
      <c r="AA9" s="8">
        <v>2</v>
      </c>
      <c r="AB9" s="8">
        <v>2</v>
      </c>
      <c r="AC9" s="8">
        <v>2</v>
      </c>
      <c r="AD9" s="8">
        <v>2</v>
      </c>
      <c r="AE9" s="8">
        <v>2</v>
      </c>
      <c r="AF9" s="8">
        <v>2</v>
      </c>
      <c r="AG9" s="8">
        <v>2</v>
      </c>
      <c r="AK9" s="4" t="s">
        <v>118</v>
      </c>
      <c r="AL9" s="14">
        <v>0</v>
      </c>
    </row>
    <row r="10" spans="1:40" ht="15.75" thickBot="1" x14ac:dyDescent="0.3">
      <c r="A10" s="59" t="s">
        <v>47</v>
      </c>
      <c r="B10" s="8" t="s">
        <v>48</v>
      </c>
      <c r="C10" s="8">
        <v>2</v>
      </c>
      <c r="D10" s="8">
        <v>2</v>
      </c>
      <c r="E10" s="8">
        <v>2</v>
      </c>
      <c r="F10" s="8">
        <v>2</v>
      </c>
      <c r="G10" s="8">
        <v>2</v>
      </c>
      <c r="H10" s="8">
        <v>2</v>
      </c>
      <c r="I10" s="8">
        <v>2</v>
      </c>
      <c r="J10" s="8">
        <v>2</v>
      </c>
      <c r="K10" s="8">
        <v>2</v>
      </c>
      <c r="L10" s="8">
        <v>2</v>
      </c>
      <c r="M10" s="8">
        <v>2</v>
      </c>
      <c r="N10" s="8"/>
      <c r="O10" s="8">
        <v>2</v>
      </c>
      <c r="P10" s="8">
        <v>2</v>
      </c>
      <c r="Q10" s="8">
        <v>2</v>
      </c>
      <c r="R10" s="8">
        <v>2</v>
      </c>
      <c r="S10" s="8">
        <v>2</v>
      </c>
      <c r="T10" s="8">
        <v>2</v>
      </c>
      <c r="U10" s="8">
        <v>2</v>
      </c>
      <c r="V10" s="8">
        <v>2</v>
      </c>
      <c r="W10" s="8">
        <v>2</v>
      </c>
      <c r="X10" s="8">
        <v>2</v>
      </c>
      <c r="Y10" s="8">
        <v>2</v>
      </c>
      <c r="Z10" s="8">
        <v>2</v>
      </c>
      <c r="AA10" s="8">
        <v>2</v>
      </c>
      <c r="AB10" s="8">
        <v>2</v>
      </c>
      <c r="AC10" s="8">
        <v>2</v>
      </c>
      <c r="AD10" s="8">
        <v>2</v>
      </c>
      <c r="AE10" s="8">
        <v>2</v>
      </c>
      <c r="AF10" s="8">
        <v>1</v>
      </c>
      <c r="AG10" s="8">
        <v>1</v>
      </c>
      <c r="AK10" s="4" t="s">
        <v>119</v>
      </c>
      <c r="AL10" s="15">
        <v>0</v>
      </c>
    </row>
    <row r="11" spans="1:40" ht="15.75" thickBot="1" x14ac:dyDescent="0.3">
      <c r="A11" s="61"/>
      <c r="B11" s="8" t="s">
        <v>49</v>
      </c>
      <c r="C11" s="8">
        <v>1</v>
      </c>
      <c r="D11" s="8">
        <v>1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1</v>
      </c>
      <c r="L11" s="8">
        <v>1</v>
      </c>
      <c r="M11" s="8">
        <v>1</v>
      </c>
      <c r="N11" s="8"/>
      <c r="O11" s="8">
        <v>1</v>
      </c>
      <c r="P11" s="8">
        <v>1</v>
      </c>
      <c r="Q11" s="8">
        <v>1</v>
      </c>
      <c r="R11" s="8">
        <v>1</v>
      </c>
      <c r="S11" s="8">
        <v>1</v>
      </c>
      <c r="T11" s="8">
        <v>1</v>
      </c>
      <c r="U11" s="8">
        <v>1</v>
      </c>
      <c r="V11" s="8">
        <v>1</v>
      </c>
      <c r="W11" s="8">
        <v>1</v>
      </c>
      <c r="X11" s="8">
        <v>1</v>
      </c>
      <c r="Y11" s="8">
        <v>1</v>
      </c>
      <c r="Z11" s="8">
        <v>1</v>
      </c>
      <c r="AA11" s="8"/>
      <c r="AB11" s="8">
        <v>1</v>
      </c>
      <c r="AC11" s="8">
        <v>1</v>
      </c>
      <c r="AD11" s="8">
        <v>1</v>
      </c>
      <c r="AE11" s="8">
        <v>1</v>
      </c>
      <c r="AF11" s="8">
        <v>1</v>
      </c>
      <c r="AG11" s="8">
        <v>1</v>
      </c>
    </row>
    <row r="12" spans="1:40" ht="15.75" thickBot="1" x14ac:dyDescent="0.3">
      <c r="A12" s="61"/>
      <c r="B12" s="8" t="s">
        <v>50</v>
      </c>
      <c r="C12" s="8">
        <v>2</v>
      </c>
      <c r="D12" s="8">
        <v>2</v>
      </c>
      <c r="E12" s="8">
        <v>2</v>
      </c>
      <c r="F12" s="8">
        <v>2</v>
      </c>
      <c r="G12" s="8">
        <v>2</v>
      </c>
      <c r="H12" s="8">
        <v>2</v>
      </c>
      <c r="I12" s="8">
        <v>2</v>
      </c>
      <c r="J12" s="8">
        <v>2</v>
      </c>
      <c r="K12" s="8">
        <v>2</v>
      </c>
      <c r="L12" s="8">
        <v>2</v>
      </c>
      <c r="M12" s="8">
        <v>2</v>
      </c>
      <c r="N12" s="8"/>
      <c r="O12" s="8">
        <v>2</v>
      </c>
      <c r="P12" s="8">
        <v>2</v>
      </c>
      <c r="Q12" s="8">
        <v>2</v>
      </c>
      <c r="R12" s="8">
        <v>2</v>
      </c>
      <c r="S12" s="8">
        <v>2</v>
      </c>
      <c r="T12" s="8">
        <v>2</v>
      </c>
      <c r="U12" s="8">
        <v>2</v>
      </c>
      <c r="V12" s="8">
        <v>2</v>
      </c>
      <c r="W12" s="8">
        <v>2</v>
      </c>
      <c r="X12" s="8">
        <v>2</v>
      </c>
      <c r="Y12" s="8">
        <v>2</v>
      </c>
      <c r="Z12" s="8">
        <v>2</v>
      </c>
      <c r="AA12" s="8">
        <v>2</v>
      </c>
      <c r="AB12" s="8">
        <v>2</v>
      </c>
      <c r="AC12" s="8">
        <v>2</v>
      </c>
      <c r="AD12" s="8">
        <v>2</v>
      </c>
      <c r="AE12" s="8">
        <v>2</v>
      </c>
      <c r="AF12" s="8">
        <v>2</v>
      </c>
      <c r="AG12" s="8">
        <v>2</v>
      </c>
      <c r="AK12" s="4" t="e">
        <f t="array" aca="1" ref="AK12:AL18" ca="1">[1]!KRIP(C4:M68,TRUE,2,AM2:AN2,AL8,AL9,AL10)</f>
        <v>#NAME?</v>
      </c>
      <c r="AL12" s="40" t="e">
        <f ca="1"/>
        <v>#NAME?</v>
      </c>
    </row>
    <row r="13" spans="1:40" ht="15.75" thickBot="1" x14ac:dyDescent="0.3">
      <c r="A13" s="60"/>
      <c r="B13" s="8" t="s">
        <v>51</v>
      </c>
      <c r="C13" s="8">
        <v>2</v>
      </c>
      <c r="D13" s="8">
        <v>2</v>
      </c>
      <c r="E13" s="8">
        <v>2</v>
      </c>
      <c r="F13" s="8">
        <v>2</v>
      </c>
      <c r="G13" s="8">
        <v>2</v>
      </c>
      <c r="H13" s="8">
        <v>2</v>
      </c>
      <c r="I13" s="8">
        <v>2</v>
      </c>
      <c r="J13" s="8">
        <v>2</v>
      </c>
      <c r="K13" s="8">
        <v>2</v>
      </c>
      <c r="L13" s="8">
        <v>2</v>
      </c>
      <c r="M13" s="8">
        <v>2</v>
      </c>
      <c r="N13" s="8"/>
      <c r="O13" s="8">
        <v>2</v>
      </c>
      <c r="P13" s="8">
        <v>2</v>
      </c>
      <c r="Q13" s="8">
        <v>2</v>
      </c>
      <c r="R13" s="8">
        <v>2</v>
      </c>
      <c r="S13" s="8">
        <v>2</v>
      </c>
      <c r="T13" s="8">
        <v>2</v>
      </c>
      <c r="U13" s="8">
        <v>2</v>
      </c>
      <c r="V13" s="8">
        <v>2</v>
      </c>
      <c r="W13" s="8">
        <v>2</v>
      </c>
      <c r="X13" s="8">
        <v>2</v>
      </c>
      <c r="Y13" s="8">
        <v>2</v>
      </c>
      <c r="Z13" s="8">
        <v>2</v>
      </c>
      <c r="AA13" s="8">
        <v>2</v>
      </c>
      <c r="AB13" s="8">
        <v>2</v>
      </c>
      <c r="AC13" s="8">
        <v>2</v>
      </c>
      <c r="AD13" s="8">
        <v>2</v>
      </c>
      <c r="AE13" s="8">
        <v>2</v>
      </c>
      <c r="AF13" s="8">
        <v>2</v>
      </c>
      <c r="AG13" s="8">
        <v>2</v>
      </c>
      <c r="AK13" s="4" t="e">
        <f ca="1"/>
        <v>#NAME?</v>
      </c>
      <c r="AL13" s="14" t="e">
        <f ca="1"/>
        <v>#NAME?</v>
      </c>
    </row>
    <row r="14" spans="1:40" ht="26.25" thickBot="1" x14ac:dyDescent="0.3">
      <c r="A14" s="59" t="s">
        <v>52</v>
      </c>
      <c r="B14" s="8" t="s">
        <v>53</v>
      </c>
      <c r="C14" s="8">
        <v>2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2</v>
      </c>
      <c r="J14" s="8">
        <v>2</v>
      </c>
      <c r="K14" s="8">
        <v>2</v>
      </c>
      <c r="L14" s="8">
        <v>2</v>
      </c>
      <c r="M14" s="8">
        <v>1</v>
      </c>
      <c r="N14" s="8"/>
      <c r="O14" s="8">
        <v>1</v>
      </c>
      <c r="P14" s="8">
        <v>1</v>
      </c>
      <c r="Q14" s="8">
        <v>1</v>
      </c>
      <c r="R14" s="8">
        <v>1</v>
      </c>
      <c r="S14" s="8">
        <v>1</v>
      </c>
      <c r="T14" s="8">
        <v>1</v>
      </c>
      <c r="U14" s="8">
        <v>1</v>
      </c>
      <c r="V14" s="8">
        <v>1</v>
      </c>
      <c r="W14" s="8">
        <v>1</v>
      </c>
      <c r="X14" s="8">
        <v>1</v>
      </c>
      <c r="Y14" s="8">
        <v>1</v>
      </c>
      <c r="Z14" s="8">
        <v>1</v>
      </c>
      <c r="AA14" s="8">
        <v>1</v>
      </c>
      <c r="AB14" s="8">
        <v>1</v>
      </c>
      <c r="AC14" s="8">
        <v>1</v>
      </c>
      <c r="AD14" s="8">
        <v>1</v>
      </c>
      <c r="AE14" s="8">
        <v>1</v>
      </c>
      <c r="AF14" s="8">
        <v>1</v>
      </c>
      <c r="AG14" s="8">
        <v>1</v>
      </c>
      <c r="AK14" s="4" t="e">
        <f ca="1"/>
        <v>#NAME?</v>
      </c>
      <c r="AL14" s="14" t="e">
        <f ca="1"/>
        <v>#NAME?</v>
      </c>
    </row>
    <row r="15" spans="1:40" ht="26.25" thickBot="1" x14ac:dyDescent="0.3">
      <c r="A15" s="61"/>
      <c r="B15" s="8" t="s">
        <v>54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2</v>
      </c>
      <c r="K15" s="8">
        <v>2</v>
      </c>
      <c r="L15" s="8">
        <v>2</v>
      </c>
      <c r="M15" s="8">
        <v>2</v>
      </c>
      <c r="N15" s="8"/>
      <c r="O15" s="8">
        <v>2</v>
      </c>
      <c r="P15" s="8">
        <v>2</v>
      </c>
      <c r="Q15" s="8">
        <v>2</v>
      </c>
      <c r="R15" s="8">
        <v>2</v>
      </c>
      <c r="S15" s="8">
        <v>2</v>
      </c>
      <c r="T15" s="8">
        <v>2</v>
      </c>
      <c r="U15" s="8">
        <v>2</v>
      </c>
      <c r="V15" s="8">
        <v>2</v>
      </c>
      <c r="W15" s="8">
        <v>2</v>
      </c>
      <c r="X15" s="8">
        <v>2</v>
      </c>
      <c r="Y15" s="8">
        <v>2</v>
      </c>
      <c r="Z15" s="8">
        <v>2</v>
      </c>
      <c r="AA15" s="8">
        <v>2</v>
      </c>
      <c r="AB15" s="8">
        <v>2</v>
      </c>
      <c r="AC15" s="8">
        <v>2</v>
      </c>
      <c r="AD15" s="8">
        <v>2</v>
      </c>
      <c r="AE15" s="8">
        <v>2</v>
      </c>
      <c r="AF15" s="8">
        <v>2</v>
      </c>
      <c r="AG15" s="8">
        <v>2</v>
      </c>
      <c r="AK15" s="4" t="e">
        <f ca="1"/>
        <v>#NAME?</v>
      </c>
      <c r="AL15" s="14" t="e">
        <f ca="1"/>
        <v>#NAME?</v>
      </c>
    </row>
    <row r="16" spans="1:40" ht="26.25" thickBot="1" x14ac:dyDescent="0.3">
      <c r="A16" s="61"/>
      <c r="B16" s="8" t="s">
        <v>55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8">
        <v>2</v>
      </c>
      <c r="N16" s="8"/>
      <c r="O16" s="8">
        <v>2</v>
      </c>
      <c r="P16" s="8">
        <v>2</v>
      </c>
      <c r="Q16" s="8">
        <v>2</v>
      </c>
      <c r="R16" s="8">
        <v>2</v>
      </c>
      <c r="S16" s="8">
        <v>2</v>
      </c>
      <c r="T16" s="8">
        <v>2</v>
      </c>
      <c r="U16" s="8">
        <v>2</v>
      </c>
      <c r="V16" s="8">
        <v>2</v>
      </c>
      <c r="W16" s="8">
        <v>2</v>
      </c>
      <c r="X16" s="8">
        <v>2</v>
      </c>
      <c r="Y16" s="8">
        <v>2</v>
      </c>
      <c r="Z16" s="8">
        <v>2</v>
      </c>
      <c r="AA16" s="8">
        <v>2</v>
      </c>
      <c r="AB16" s="8">
        <v>2</v>
      </c>
      <c r="AC16" s="8">
        <v>2</v>
      </c>
      <c r="AD16" s="8">
        <v>2</v>
      </c>
      <c r="AE16" s="8">
        <v>2</v>
      </c>
      <c r="AF16" s="8">
        <v>2</v>
      </c>
      <c r="AG16" s="8">
        <v>2</v>
      </c>
      <c r="AK16" s="4" t="e">
        <f ca="1"/>
        <v>#NAME?</v>
      </c>
      <c r="AL16" s="14" t="e">
        <f ca="1"/>
        <v>#NAME?</v>
      </c>
    </row>
    <row r="17" spans="1:66" ht="26.25" thickBot="1" x14ac:dyDescent="0.3">
      <c r="A17" s="61"/>
      <c r="B17" s="8" t="s">
        <v>56</v>
      </c>
      <c r="C17" s="8">
        <v>2</v>
      </c>
      <c r="D17" s="8">
        <v>2</v>
      </c>
      <c r="E17" s="8">
        <v>2</v>
      </c>
      <c r="F17" s="8">
        <v>2</v>
      </c>
      <c r="G17" s="8">
        <v>2</v>
      </c>
      <c r="H17" s="8">
        <v>2</v>
      </c>
      <c r="I17" s="8">
        <v>2</v>
      </c>
      <c r="J17" s="8">
        <v>2</v>
      </c>
      <c r="K17" s="8">
        <v>2</v>
      </c>
      <c r="L17" s="8">
        <v>2</v>
      </c>
      <c r="M17" s="8">
        <v>2</v>
      </c>
      <c r="N17" s="8"/>
      <c r="O17" s="8">
        <v>2</v>
      </c>
      <c r="P17" s="8">
        <v>2</v>
      </c>
      <c r="Q17" s="8">
        <v>1</v>
      </c>
      <c r="R17" s="8">
        <v>1</v>
      </c>
      <c r="S17" s="8">
        <v>1</v>
      </c>
      <c r="T17" s="8">
        <v>1</v>
      </c>
      <c r="U17" s="8">
        <v>1</v>
      </c>
      <c r="V17" s="8">
        <v>1</v>
      </c>
      <c r="W17" s="8">
        <v>1</v>
      </c>
      <c r="X17" s="8">
        <v>1</v>
      </c>
      <c r="Y17" s="8">
        <v>1</v>
      </c>
      <c r="Z17" s="8">
        <v>1</v>
      </c>
      <c r="AA17" s="8">
        <v>1</v>
      </c>
      <c r="AB17" s="8">
        <v>1</v>
      </c>
      <c r="AC17" s="8">
        <v>1</v>
      </c>
      <c r="AD17" s="8">
        <v>1</v>
      </c>
      <c r="AE17" s="8">
        <v>1</v>
      </c>
      <c r="AF17" s="8">
        <v>1</v>
      </c>
      <c r="AG17" s="8">
        <v>1</v>
      </c>
      <c r="AK17" s="4" t="e">
        <f ca="1"/>
        <v>#NAME?</v>
      </c>
      <c r="AL17" s="14" t="e">
        <f ca="1"/>
        <v>#NAME?</v>
      </c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</row>
    <row r="18" spans="1:66" ht="26.25" thickBot="1" x14ac:dyDescent="0.3">
      <c r="A18" s="61"/>
      <c r="B18" s="8" t="s">
        <v>57</v>
      </c>
      <c r="C18" s="8">
        <v>2</v>
      </c>
      <c r="D18" s="8">
        <v>2</v>
      </c>
      <c r="E18" s="8">
        <v>2</v>
      </c>
      <c r="F18" s="8">
        <v>2</v>
      </c>
      <c r="G18" s="8">
        <v>2</v>
      </c>
      <c r="H18" s="8">
        <v>2</v>
      </c>
      <c r="I18" s="8">
        <v>2</v>
      </c>
      <c r="J18" s="8">
        <v>2</v>
      </c>
      <c r="K18" s="8">
        <v>2</v>
      </c>
      <c r="L18" s="8">
        <v>2</v>
      </c>
      <c r="M18" s="8">
        <v>2</v>
      </c>
      <c r="N18" s="8"/>
      <c r="O18" s="8">
        <v>2</v>
      </c>
      <c r="P18" s="8">
        <v>2</v>
      </c>
      <c r="Q18" s="8">
        <v>2</v>
      </c>
      <c r="R18" s="8">
        <v>2</v>
      </c>
      <c r="S18" s="8">
        <v>2</v>
      </c>
      <c r="T18" s="8">
        <v>2</v>
      </c>
      <c r="U18" s="8">
        <v>2</v>
      </c>
      <c r="V18" s="8">
        <v>2</v>
      </c>
      <c r="W18" s="8">
        <v>2</v>
      </c>
      <c r="X18" s="8">
        <v>2</v>
      </c>
      <c r="Y18" s="8">
        <v>2</v>
      </c>
      <c r="Z18" s="8">
        <v>2</v>
      </c>
      <c r="AA18" s="8">
        <v>2</v>
      </c>
      <c r="AB18" s="8">
        <v>2</v>
      </c>
      <c r="AC18" s="8">
        <v>2</v>
      </c>
      <c r="AD18" s="8">
        <v>2</v>
      </c>
      <c r="AE18" s="8">
        <v>2</v>
      </c>
      <c r="AF18" s="8">
        <v>2</v>
      </c>
      <c r="AG18" s="8">
        <v>2</v>
      </c>
      <c r="AK18" s="4" t="e">
        <f ca="1"/>
        <v>#NAME?</v>
      </c>
      <c r="AL18" s="15" t="e">
        <f ca="1"/>
        <v>#NAME?</v>
      </c>
    </row>
    <row r="19" spans="1:66" ht="26.25" thickBot="1" x14ac:dyDescent="0.3">
      <c r="A19" s="60"/>
      <c r="B19" s="8" t="s">
        <v>58</v>
      </c>
      <c r="C19" s="8">
        <v>2</v>
      </c>
      <c r="D19" s="8">
        <v>2</v>
      </c>
      <c r="E19" s="8">
        <v>2</v>
      </c>
      <c r="F19" s="8">
        <v>2</v>
      </c>
      <c r="G19" s="8">
        <v>2</v>
      </c>
      <c r="H19" s="8">
        <v>2</v>
      </c>
      <c r="I19" s="8">
        <v>2</v>
      </c>
      <c r="J19" s="8">
        <v>2</v>
      </c>
      <c r="K19" s="8">
        <v>2</v>
      </c>
      <c r="L19" s="8">
        <v>2</v>
      </c>
      <c r="M19" s="8">
        <v>2</v>
      </c>
      <c r="N19" s="8"/>
      <c r="O19" s="8">
        <v>2</v>
      </c>
      <c r="P19" s="8">
        <v>2</v>
      </c>
      <c r="Q19" s="8">
        <v>2</v>
      </c>
      <c r="R19" s="8">
        <v>2</v>
      </c>
      <c r="S19" s="8">
        <v>2</v>
      </c>
      <c r="T19" s="8">
        <v>2</v>
      </c>
      <c r="U19" s="8">
        <v>2</v>
      </c>
      <c r="V19" s="8">
        <v>2</v>
      </c>
      <c r="W19" s="8">
        <v>2</v>
      </c>
      <c r="X19" s="8">
        <v>2</v>
      </c>
      <c r="Y19" s="8">
        <v>2</v>
      </c>
      <c r="Z19" s="8">
        <v>2</v>
      </c>
      <c r="AA19" s="8">
        <v>2</v>
      </c>
      <c r="AB19" s="8">
        <v>2</v>
      </c>
      <c r="AC19" s="8">
        <v>2</v>
      </c>
      <c r="AD19" s="8">
        <v>2</v>
      </c>
      <c r="AE19" s="8">
        <v>2</v>
      </c>
      <c r="AF19" s="8">
        <v>2</v>
      </c>
      <c r="AG19" s="8">
        <v>2</v>
      </c>
    </row>
    <row r="20" spans="1:66" ht="15.75" thickBot="1" x14ac:dyDescent="0.3">
      <c r="A20" s="59" t="s">
        <v>59</v>
      </c>
      <c r="B20" s="8" t="s">
        <v>60</v>
      </c>
      <c r="C20" s="8">
        <v>2</v>
      </c>
      <c r="D20" s="8">
        <v>2</v>
      </c>
      <c r="E20" s="8">
        <v>2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2</v>
      </c>
      <c r="L20" s="8">
        <v>2</v>
      </c>
      <c r="M20" s="8">
        <v>2</v>
      </c>
      <c r="N20" s="8"/>
      <c r="O20" s="8">
        <v>2</v>
      </c>
      <c r="P20" s="8">
        <v>2</v>
      </c>
      <c r="Q20" s="8">
        <v>2</v>
      </c>
      <c r="R20" s="8">
        <v>2</v>
      </c>
      <c r="S20" s="8">
        <v>2</v>
      </c>
      <c r="T20" s="8">
        <v>2</v>
      </c>
      <c r="U20" s="8">
        <v>2</v>
      </c>
      <c r="V20" s="8">
        <v>2</v>
      </c>
      <c r="W20" s="8">
        <v>2</v>
      </c>
      <c r="X20" s="8">
        <v>2</v>
      </c>
      <c r="Y20" s="8">
        <v>2</v>
      </c>
      <c r="Z20" s="8">
        <v>2</v>
      </c>
      <c r="AA20" s="8">
        <v>2</v>
      </c>
      <c r="AB20" s="8">
        <v>2</v>
      </c>
      <c r="AC20" s="8">
        <v>2</v>
      </c>
      <c r="AD20" s="8">
        <v>2</v>
      </c>
      <c r="AE20" s="8">
        <v>2</v>
      </c>
      <c r="AF20" s="8">
        <v>2</v>
      </c>
      <c r="AG20" s="8">
        <v>2</v>
      </c>
    </row>
    <row r="21" spans="1:66" ht="15.75" thickBot="1" x14ac:dyDescent="0.3">
      <c r="A21" s="61"/>
      <c r="B21" s="8" t="s">
        <v>61</v>
      </c>
      <c r="C21" s="8">
        <v>2</v>
      </c>
      <c r="D21" s="8">
        <v>2</v>
      </c>
      <c r="E21" s="8">
        <v>2</v>
      </c>
      <c r="F21" s="8">
        <v>2</v>
      </c>
      <c r="G21" s="8">
        <v>2</v>
      </c>
      <c r="H21" s="8">
        <v>2</v>
      </c>
      <c r="I21" s="8">
        <v>2</v>
      </c>
      <c r="J21" s="8">
        <v>2</v>
      </c>
      <c r="K21" s="8">
        <v>2</v>
      </c>
      <c r="L21" s="8">
        <v>2</v>
      </c>
      <c r="M21" s="8">
        <v>2</v>
      </c>
      <c r="N21" s="8"/>
      <c r="O21" s="8">
        <v>2</v>
      </c>
      <c r="P21" s="8">
        <v>2</v>
      </c>
      <c r="Q21" s="8">
        <v>2</v>
      </c>
      <c r="R21" s="8">
        <v>2</v>
      </c>
      <c r="S21" s="8">
        <v>2</v>
      </c>
      <c r="T21" s="8">
        <v>2</v>
      </c>
      <c r="U21" s="8">
        <v>2</v>
      </c>
      <c r="V21" s="8">
        <v>2</v>
      </c>
      <c r="W21" s="8">
        <v>2</v>
      </c>
      <c r="X21" s="8">
        <v>2</v>
      </c>
      <c r="Y21" s="8">
        <v>2</v>
      </c>
      <c r="Z21" s="8">
        <v>2</v>
      </c>
      <c r="AA21" s="8">
        <v>2</v>
      </c>
      <c r="AB21" s="8">
        <v>2</v>
      </c>
      <c r="AC21" s="8">
        <v>2</v>
      </c>
      <c r="AD21" s="8">
        <v>2</v>
      </c>
      <c r="AE21" s="8">
        <v>2</v>
      </c>
      <c r="AF21" s="8">
        <v>2</v>
      </c>
      <c r="AG21" s="8">
        <v>2</v>
      </c>
      <c r="AK21" s="26" t="s">
        <v>124</v>
      </c>
      <c r="AL21" s="26"/>
      <c r="AM21" s="26"/>
    </row>
    <row r="22" spans="1:66" ht="26.25" thickBot="1" x14ac:dyDescent="0.3">
      <c r="A22" s="61"/>
      <c r="B22" s="8" t="s">
        <v>62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8">
        <v>2</v>
      </c>
      <c r="N22" s="8"/>
      <c r="O22" s="8">
        <v>2</v>
      </c>
      <c r="P22" s="8">
        <v>2</v>
      </c>
      <c r="Q22" s="8">
        <v>2</v>
      </c>
      <c r="R22" s="8">
        <v>2</v>
      </c>
      <c r="S22" s="8">
        <v>2</v>
      </c>
      <c r="T22" s="8">
        <v>2</v>
      </c>
      <c r="U22" s="8">
        <v>2</v>
      </c>
      <c r="V22" s="8">
        <v>2</v>
      </c>
      <c r="W22" s="8">
        <v>2</v>
      </c>
      <c r="X22" s="8">
        <v>2</v>
      </c>
      <c r="Y22" s="8">
        <v>2</v>
      </c>
      <c r="Z22" s="8">
        <v>2</v>
      </c>
      <c r="AA22" s="8">
        <v>2</v>
      </c>
      <c r="AB22" s="8">
        <v>2</v>
      </c>
      <c r="AC22" s="8">
        <v>2</v>
      </c>
      <c r="AD22" s="8">
        <v>2</v>
      </c>
      <c r="AE22" s="8">
        <v>2</v>
      </c>
      <c r="AF22" s="8">
        <v>2</v>
      </c>
      <c r="AG22" s="8">
        <v>2</v>
      </c>
    </row>
    <row r="23" spans="1:66" ht="26.25" thickBot="1" x14ac:dyDescent="0.3">
      <c r="A23" s="60"/>
      <c r="B23" s="8" t="s">
        <v>63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8">
        <v>2</v>
      </c>
      <c r="N23" s="8"/>
      <c r="O23" s="8">
        <v>2</v>
      </c>
      <c r="P23" s="8">
        <v>2</v>
      </c>
      <c r="Q23" s="8">
        <v>2</v>
      </c>
      <c r="R23" s="8">
        <v>2</v>
      </c>
      <c r="S23" s="8">
        <v>2</v>
      </c>
      <c r="T23" s="8">
        <v>2</v>
      </c>
      <c r="U23" s="8">
        <v>2</v>
      </c>
      <c r="V23" s="8">
        <v>2</v>
      </c>
      <c r="W23" s="8">
        <v>2</v>
      </c>
      <c r="X23" s="8">
        <v>2</v>
      </c>
      <c r="Y23" s="8">
        <v>2</v>
      </c>
      <c r="Z23" s="8">
        <v>2</v>
      </c>
      <c r="AA23" s="8">
        <v>2</v>
      </c>
      <c r="AB23" s="8">
        <v>2</v>
      </c>
      <c r="AC23" s="8">
        <v>2</v>
      </c>
      <c r="AD23" s="8">
        <v>2</v>
      </c>
      <c r="AE23" s="8">
        <v>2</v>
      </c>
      <c r="AF23" s="8">
        <v>2</v>
      </c>
      <c r="AG23" s="8">
        <v>2</v>
      </c>
      <c r="AK23" s="4" t="s">
        <v>117</v>
      </c>
      <c r="AL23" s="13">
        <v>0.05</v>
      </c>
    </row>
    <row r="24" spans="1:66" s="16" customFormat="1" x14ac:dyDescent="0.25">
      <c r="A24" s="63" t="s">
        <v>64</v>
      </c>
      <c r="B24" s="16" t="s">
        <v>65</v>
      </c>
      <c r="C24" s="17">
        <v>2</v>
      </c>
      <c r="D24" s="17">
        <v>2</v>
      </c>
      <c r="E24" s="17">
        <v>2</v>
      </c>
      <c r="F24" s="17">
        <v>2</v>
      </c>
      <c r="G24" s="17">
        <v>2</v>
      </c>
      <c r="H24" s="17">
        <v>2</v>
      </c>
      <c r="I24" s="17">
        <v>2</v>
      </c>
      <c r="J24" s="17">
        <v>2</v>
      </c>
      <c r="K24" s="17">
        <v>2</v>
      </c>
      <c r="L24" s="17">
        <v>2</v>
      </c>
      <c r="M24" s="17">
        <v>2</v>
      </c>
      <c r="N24" s="17"/>
      <c r="O24" s="17">
        <v>2</v>
      </c>
      <c r="P24" s="17">
        <v>2</v>
      </c>
      <c r="Q24" s="17">
        <v>2</v>
      </c>
      <c r="R24" s="17">
        <v>2</v>
      </c>
      <c r="S24" s="17">
        <v>2</v>
      </c>
      <c r="T24" s="17">
        <v>2</v>
      </c>
      <c r="U24" s="17">
        <v>2</v>
      </c>
      <c r="V24" s="17">
        <v>2</v>
      </c>
      <c r="W24" s="17">
        <v>2</v>
      </c>
      <c r="X24" s="17">
        <v>2</v>
      </c>
      <c r="Y24" s="17">
        <v>2</v>
      </c>
      <c r="Z24" s="17">
        <v>2</v>
      </c>
      <c r="AA24" s="17">
        <v>2</v>
      </c>
      <c r="AB24" s="17">
        <v>2</v>
      </c>
      <c r="AC24" s="17">
        <v>2</v>
      </c>
      <c r="AD24" s="17">
        <v>2</v>
      </c>
      <c r="AE24" s="17">
        <v>2</v>
      </c>
      <c r="AF24" s="17">
        <v>2</v>
      </c>
      <c r="AG24" s="17">
        <v>2</v>
      </c>
      <c r="AK24" s="4" t="s">
        <v>118</v>
      </c>
      <c r="AL24" s="14">
        <v>0</v>
      </c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</row>
    <row r="25" spans="1:66" ht="26.25" thickBot="1" x14ac:dyDescent="0.3">
      <c r="A25" s="64"/>
      <c r="B25" s="8" t="s">
        <v>66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1</v>
      </c>
      <c r="I25" s="8">
        <v>1</v>
      </c>
      <c r="J25" s="8">
        <v>1</v>
      </c>
      <c r="K25" s="8">
        <v>1</v>
      </c>
      <c r="L25" s="8">
        <v>1</v>
      </c>
      <c r="M25" s="8">
        <v>1</v>
      </c>
      <c r="N25" s="8"/>
      <c r="O25" s="8">
        <v>1</v>
      </c>
      <c r="P25" s="8">
        <v>1</v>
      </c>
      <c r="Q25" s="8">
        <v>1</v>
      </c>
      <c r="R25" s="8">
        <v>1</v>
      </c>
      <c r="S25" s="8">
        <v>1</v>
      </c>
      <c r="T25" s="8">
        <v>1</v>
      </c>
      <c r="U25" s="8">
        <v>1</v>
      </c>
      <c r="V25" s="8">
        <v>1</v>
      </c>
      <c r="W25" s="8">
        <v>1</v>
      </c>
      <c r="X25" s="8">
        <v>1</v>
      </c>
      <c r="Y25" s="8">
        <v>1</v>
      </c>
      <c r="Z25" s="8">
        <v>1</v>
      </c>
      <c r="AA25" s="8">
        <v>1</v>
      </c>
      <c r="AB25" s="8">
        <v>1</v>
      </c>
      <c r="AC25" s="8">
        <v>1</v>
      </c>
      <c r="AD25" s="8">
        <v>1</v>
      </c>
      <c r="AE25" s="8">
        <v>1</v>
      </c>
      <c r="AF25" s="8">
        <v>1</v>
      </c>
      <c r="AG25" s="8">
        <v>1</v>
      </c>
      <c r="AK25" s="4" t="s">
        <v>119</v>
      </c>
      <c r="AL25" s="15">
        <v>0</v>
      </c>
    </row>
    <row r="26" spans="1:66" ht="26.25" thickBot="1" x14ac:dyDescent="0.3">
      <c r="A26" s="59" t="s">
        <v>67</v>
      </c>
      <c r="B26" s="8" t="s">
        <v>68</v>
      </c>
      <c r="C26" s="8">
        <v>2</v>
      </c>
      <c r="D26" s="8">
        <v>2</v>
      </c>
      <c r="E26" s="8">
        <v>2</v>
      </c>
      <c r="F26" s="8">
        <v>2</v>
      </c>
      <c r="G26" s="8">
        <v>2</v>
      </c>
      <c r="H26" s="8">
        <v>2</v>
      </c>
      <c r="I26" s="8">
        <v>2</v>
      </c>
      <c r="J26" s="8">
        <v>2</v>
      </c>
      <c r="K26" s="8">
        <v>2</v>
      </c>
      <c r="L26" s="8">
        <v>2</v>
      </c>
      <c r="M26" s="8">
        <v>2</v>
      </c>
      <c r="N26" s="8"/>
      <c r="O26" s="8">
        <v>2</v>
      </c>
      <c r="P26" s="8">
        <v>2</v>
      </c>
      <c r="Q26" s="8">
        <v>2</v>
      </c>
      <c r="R26" s="8">
        <v>2</v>
      </c>
      <c r="S26" s="8">
        <v>2</v>
      </c>
      <c r="T26" s="8">
        <v>2</v>
      </c>
      <c r="U26" s="8">
        <v>2</v>
      </c>
      <c r="V26" s="8">
        <v>2</v>
      </c>
      <c r="W26" s="8">
        <v>2</v>
      </c>
      <c r="X26" s="8">
        <v>2</v>
      </c>
      <c r="Y26" s="8">
        <v>2</v>
      </c>
      <c r="Z26" s="8">
        <v>2</v>
      </c>
      <c r="AA26" s="8">
        <v>2</v>
      </c>
      <c r="AB26" s="8">
        <v>2</v>
      </c>
      <c r="AC26" s="8">
        <v>2</v>
      </c>
      <c r="AD26" s="8">
        <v>2</v>
      </c>
      <c r="AE26" s="8">
        <v>2</v>
      </c>
      <c r="AF26" s="8">
        <v>2</v>
      </c>
      <c r="AG26" s="8">
        <v>2</v>
      </c>
    </row>
    <row r="27" spans="1:66" ht="26.25" thickBot="1" x14ac:dyDescent="0.3">
      <c r="A27" s="61"/>
      <c r="B27" s="8" t="s">
        <v>69</v>
      </c>
      <c r="C27" s="8">
        <v>2</v>
      </c>
      <c r="D27" s="8">
        <v>2</v>
      </c>
      <c r="E27" s="8">
        <v>2</v>
      </c>
      <c r="F27" s="8">
        <v>2</v>
      </c>
      <c r="G27" s="8">
        <v>2</v>
      </c>
      <c r="H27" s="8">
        <v>2</v>
      </c>
      <c r="I27" s="8">
        <v>2</v>
      </c>
      <c r="J27" s="8">
        <v>2</v>
      </c>
      <c r="K27" s="8">
        <v>2</v>
      </c>
      <c r="L27" s="8">
        <v>2</v>
      </c>
      <c r="M27" s="8">
        <v>2</v>
      </c>
      <c r="N27" s="8"/>
      <c r="O27" s="8">
        <v>2</v>
      </c>
      <c r="P27" s="8">
        <v>2</v>
      </c>
      <c r="Q27" s="8">
        <v>2</v>
      </c>
      <c r="R27" s="8">
        <v>2</v>
      </c>
      <c r="S27" s="8">
        <v>2</v>
      </c>
      <c r="T27" s="8">
        <v>2</v>
      </c>
      <c r="U27" s="8">
        <v>2</v>
      </c>
      <c r="V27" s="8">
        <v>2</v>
      </c>
      <c r="W27" s="8">
        <v>2</v>
      </c>
      <c r="X27" s="8">
        <v>2</v>
      </c>
      <c r="Y27" s="8">
        <v>2</v>
      </c>
      <c r="Z27" s="8">
        <v>2</v>
      </c>
      <c r="AA27" s="8">
        <v>2</v>
      </c>
      <c r="AB27" s="8">
        <v>2</v>
      </c>
      <c r="AC27" s="8">
        <v>2</v>
      </c>
      <c r="AD27" s="8">
        <v>2</v>
      </c>
      <c r="AE27" s="8">
        <v>2</v>
      </c>
      <c r="AF27" s="8">
        <v>2</v>
      </c>
      <c r="AG27" s="8">
        <v>2</v>
      </c>
      <c r="AK27" s="4" t="e">
        <f t="array" aca="1" ref="AK27:AL33" ca="1">[1]!KRIP(O4:AG68,TRUE,2,AM2:AN2,AL23,AL24,AL25)</f>
        <v>#NAME?</v>
      </c>
      <c r="AL27" s="40" t="e">
        <f ca="1"/>
        <v>#NAME?</v>
      </c>
    </row>
    <row r="28" spans="1:66" ht="26.25" thickBot="1" x14ac:dyDescent="0.3">
      <c r="A28" s="61"/>
      <c r="B28" s="8" t="s">
        <v>70</v>
      </c>
      <c r="C28" s="8">
        <v>2</v>
      </c>
      <c r="D28" s="8">
        <v>2</v>
      </c>
      <c r="E28" s="8">
        <v>2</v>
      </c>
      <c r="F28" s="8">
        <v>2</v>
      </c>
      <c r="G28" s="8">
        <v>1</v>
      </c>
      <c r="H28" s="8">
        <v>1</v>
      </c>
      <c r="I28" s="8">
        <v>1</v>
      </c>
      <c r="J28" s="8">
        <v>1</v>
      </c>
      <c r="K28" s="8">
        <v>1</v>
      </c>
      <c r="L28" s="8">
        <v>1</v>
      </c>
      <c r="M28" s="8">
        <v>1</v>
      </c>
      <c r="N28" s="8"/>
      <c r="O28" s="8">
        <v>1</v>
      </c>
      <c r="P28" s="8">
        <v>1</v>
      </c>
      <c r="Q28" s="8">
        <v>1</v>
      </c>
      <c r="R28" s="8">
        <v>1</v>
      </c>
      <c r="S28" s="8">
        <v>1</v>
      </c>
      <c r="T28" s="8">
        <v>1</v>
      </c>
      <c r="U28" s="8">
        <v>1</v>
      </c>
      <c r="V28" s="8">
        <v>1</v>
      </c>
      <c r="W28" s="8">
        <v>1</v>
      </c>
      <c r="X28" s="8">
        <v>1</v>
      </c>
      <c r="Y28" s="8">
        <v>1</v>
      </c>
      <c r="Z28" s="8">
        <v>1</v>
      </c>
      <c r="AA28" s="8">
        <v>1</v>
      </c>
      <c r="AB28" s="8">
        <v>1</v>
      </c>
      <c r="AC28" s="8">
        <v>1</v>
      </c>
      <c r="AD28" s="8">
        <v>1</v>
      </c>
      <c r="AE28" s="8">
        <v>1</v>
      </c>
      <c r="AF28" s="8">
        <v>1</v>
      </c>
      <c r="AG28" s="8">
        <v>1</v>
      </c>
      <c r="AK28" s="4" t="e">
        <f ca="1"/>
        <v>#NAME?</v>
      </c>
      <c r="AL28" s="14" t="e">
        <f ca="1"/>
        <v>#NAME?</v>
      </c>
    </row>
    <row r="29" spans="1:66" ht="15.75" thickBot="1" x14ac:dyDescent="0.3">
      <c r="A29" s="61"/>
      <c r="B29" s="8" t="s">
        <v>71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1</v>
      </c>
      <c r="M29" s="8">
        <v>1</v>
      </c>
      <c r="N29" s="8"/>
      <c r="O29" s="8">
        <v>1</v>
      </c>
      <c r="P29" s="8">
        <v>1</v>
      </c>
      <c r="Q29" s="8">
        <v>1</v>
      </c>
      <c r="R29" s="8">
        <v>1</v>
      </c>
      <c r="S29" s="8">
        <v>1</v>
      </c>
      <c r="T29" s="8">
        <v>1</v>
      </c>
      <c r="U29" s="8">
        <v>1</v>
      </c>
      <c r="V29" s="8">
        <v>1</v>
      </c>
      <c r="W29" s="8">
        <v>1</v>
      </c>
      <c r="X29" s="8">
        <v>1</v>
      </c>
      <c r="Y29" s="8">
        <v>1</v>
      </c>
      <c r="Z29" s="8">
        <v>1</v>
      </c>
      <c r="AA29" s="8">
        <v>1</v>
      </c>
      <c r="AB29" s="8">
        <v>1</v>
      </c>
      <c r="AC29" s="8">
        <v>1</v>
      </c>
      <c r="AD29" s="8">
        <v>1</v>
      </c>
      <c r="AE29" s="8">
        <v>1</v>
      </c>
      <c r="AF29" s="8">
        <v>1</v>
      </c>
      <c r="AG29" s="8">
        <v>1</v>
      </c>
      <c r="AK29" s="4" t="e">
        <f ca="1"/>
        <v>#NAME?</v>
      </c>
      <c r="AL29" s="14" t="e">
        <f ca="1"/>
        <v>#NAME?</v>
      </c>
    </row>
    <row r="30" spans="1:66" ht="15.75" thickBot="1" x14ac:dyDescent="0.3">
      <c r="A30" s="61"/>
      <c r="B30" s="8" t="s">
        <v>72</v>
      </c>
      <c r="C30" s="8">
        <v>2</v>
      </c>
      <c r="D30" s="8">
        <v>2</v>
      </c>
      <c r="E30" s="8">
        <v>2</v>
      </c>
      <c r="F30" s="8">
        <v>2</v>
      </c>
      <c r="G30" s="8">
        <v>2</v>
      </c>
      <c r="H30" s="8">
        <v>2</v>
      </c>
      <c r="I30" s="8">
        <v>2</v>
      </c>
      <c r="J30" s="8">
        <v>2</v>
      </c>
      <c r="K30" s="8">
        <v>2</v>
      </c>
      <c r="L30" s="8">
        <v>2</v>
      </c>
      <c r="M30" s="8">
        <v>2</v>
      </c>
      <c r="N30" s="8"/>
      <c r="O30" s="8">
        <v>2</v>
      </c>
      <c r="P30" s="8">
        <v>2</v>
      </c>
      <c r="Q30" s="8">
        <v>2</v>
      </c>
      <c r="R30" s="8">
        <v>2</v>
      </c>
      <c r="S30" s="8">
        <v>2</v>
      </c>
      <c r="T30" s="8">
        <v>2</v>
      </c>
      <c r="U30" s="8">
        <v>2</v>
      </c>
      <c r="V30" s="8">
        <v>2</v>
      </c>
      <c r="W30" s="8">
        <v>2</v>
      </c>
      <c r="X30" s="8">
        <v>2</v>
      </c>
      <c r="Y30" s="8">
        <v>2</v>
      </c>
      <c r="Z30" s="8">
        <v>2</v>
      </c>
      <c r="AA30" s="8">
        <v>2</v>
      </c>
      <c r="AB30" s="8">
        <v>2</v>
      </c>
      <c r="AC30" s="8">
        <v>2</v>
      </c>
      <c r="AD30" s="8">
        <v>2</v>
      </c>
      <c r="AE30" s="8">
        <v>2</v>
      </c>
      <c r="AF30" s="8">
        <v>2</v>
      </c>
      <c r="AG30" s="8">
        <v>2</v>
      </c>
      <c r="AK30" s="4" t="e">
        <f ca="1"/>
        <v>#NAME?</v>
      </c>
      <c r="AL30" s="14" t="e">
        <f ca="1"/>
        <v>#NAME?</v>
      </c>
    </row>
    <row r="31" spans="1:66" ht="26.25" thickBot="1" x14ac:dyDescent="0.3">
      <c r="A31" s="60"/>
      <c r="B31" s="8" t="s">
        <v>73</v>
      </c>
      <c r="C31" s="8">
        <v>2</v>
      </c>
      <c r="D31" s="8">
        <v>2</v>
      </c>
      <c r="E31" s="8">
        <v>2</v>
      </c>
      <c r="F31" s="8">
        <v>2</v>
      </c>
      <c r="G31" s="8">
        <v>2</v>
      </c>
      <c r="H31" s="8">
        <v>2</v>
      </c>
      <c r="I31" s="8">
        <v>2</v>
      </c>
      <c r="J31" s="8">
        <v>2</v>
      </c>
      <c r="K31" s="8">
        <v>2</v>
      </c>
      <c r="L31" s="8">
        <v>2</v>
      </c>
      <c r="M31" s="8">
        <v>2</v>
      </c>
      <c r="N31" s="8"/>
      <c r="O31" s="8">
        <v>2</v>
      </c>
      <c r="P31" s="8">
        <v>2</v>
      </c>
      <c r="Q31" s="8">
        <v>2</v>
      </c>
      <c r="R31" s="8">
        <v>2</v>
      </c>
      <c r="S31" s="8">
        <v>2</v>
      </c>
      <c r="T31" s="8">
        <v>2</v>
      </c>
      <c r="U31" s="8">
        <v>2</v>
      </c>
      <c r="V31" s="8">
        <v>2</v>
      </c>
      <c r="W31" s="8">
        <v>2</v>
      </c>
      <c r="X31" s="8">
        <v>2</v>
      </c>
      <c r="Y31" s="8">
        <v>2</v>
      </c>
      <c r="Z31" s="8">
        <v>2</v>
      </c>
      <c r="AA31" s="8">
        <v>2</v>
      </c>
      <c r="AB31" s="8">
        <v>2</v>
      </c>
      <c r="AC31" s="8">
        <v>2</v>
      </c>
      <c r="AD31" s="8">
        <v>2</v>
      </c>
      <c r="AE31" s="8">
        <v>2</v>
      </c>
      <c r="AF31" s="8">
        <v>2</v>
      </c>
      <c r="AG31" s="8">
        <v>2</v>
      </c>
      <c r="AK31" s="4" t="e">
        <f ca="1"/>
        <v>#NAME?</v>
      </c>
      <c r="AL31" s="14" t="e">
        <f ca="1"/>
        <v>#NAME?</v>
      </c>
    </row>
    <row r="32" spans="1:66" ht="15.75" thickBot="1" x14ac:dyDescent="0.3">
      <c r="A32" s="59" t="s">
        <v>74</v>
      </c>
      <c r="B32" s="8" t="s">
        <v>75</v>
      </c>
      <c r="C32" s="8">
        <v>2</v>
      </c>
      <c r="D32" s="8">
        <v>2</v>
      </c>
      <c r="E32" s="8">
        <v>2</v>
      </c>
      <c r="F32" s="8">
        <v>2</v>
      </c>
      <c r="G32" s="8">
        <v>2</v>
      </c>
      <c r="H32" s="8">
        <v>2</v>
      </c>
      <c r="I32" s="8">
        <v>2</v>
      </c>
      <c r="J32" s="8">
        <v>2</v>
      </c>
      <c r="K32" s="8">
        <v>2</v>
      </c>
      <c r="L32" s="8">
        <v>2</v>
      </c>
      <c r="M32" s="8">
        <v>2</v>
      </c>
      <c r="N32" s="8"/>
      <c r="O32" s="8">
        <v>2</v>
      </c>
      <c r="P32" s="8">
        <v>2</v>
      </c>
      <c r="Q32" s="8">
        <v>2</v>
      </c>
      <c r="R32" s="8">
        <v>2</v>
      </c>
      <c r="S32" s="8">
        <v>2</v>
      </c>
      <c r="T32" s="8">
        <v>2</v>
      </c>
      <c r="U32" s="8">
        <v>2</v>
      </c>
      <c r="V32" s="8">
        <v>2</v>
      </c>
      <c r="W32" s="8">
        <v>2</v>
      </c>
      <c r="X32" s="8">
        <v>2</v>
      </c>
      <c r="Y32" s="8">
        <v>2</v>
      </c>
      <c r="Z32" s="8">
        <v>2</v>
      </c>
      <c r="AA32" s="8">
        <v>2</v>
      </c>
      <c r="AB32" s="8">
        <v>2</v>
      </c>
      <c r="AC32" s="8">
        <v>2</v>
      </c>
      <c r="AD32" s="8">
        <v>2</v>
      </c>
      <c r="AE32" s="8">
        <v>2</v>
      </c>
      <c r="AF32" s="8">
        <v>2</v>
      </c>
      <c r="AG32" s="8">
        <v>2</v>
      </c>
      <c r="AK32" s="4" t="e">
        <f ca="1"/>
        <v>#NAME?</v>
      </c>
      <c r="AL32" s="14" t="e">
        <f ca="1"/>
        <v>#NAME?</v>
      </c>
    </row>
    <row r="33" spans="1:38" ht="26.25" thickBot="1" x14ac:dyDescent="0.3">
      <c r="A33" s="61"/>
      <c r="B33" s="8" t="s">
        <v>76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8">
        <v>2</v>
      </c>
      <c r="N33" s="8"/>
      <c r="O33" s="8">
        <v>2</v>
      </c>
      <c r="P33" s="8">
        <v>2</v>
      </c>
      <c r="Q33" s="8">
        <v>2</v>
      </c>
      <c r="R33" s="8">
        <v>2</v>
      </c>
      <c r="S33" s="8">
        <v>2</v>
      </c>
      <c r="T33" s="8">
        <v>2</v>
      </c>
      <c r="U33" s="8">
        <v>2</v>
      </c>
      <c r="V33" s="8">
        <v>2</v>
      </c>
      <c r="W33" s="8">
        <v>2</v>
      </c>
      <c r="X33" s="8">
        <v>2</v>
      </c>
      <c r="Y33" s="8">
        <v>2</v>
      </c>
      <c r="Z33" s="8">
        <v>2</v>
      </c>
      <c r="AA33" s="8">
        <v>2</v>
      </c>
      <c r="AB33" s="8">
        <v>2</v>
      </c>
      <c r="AC33" s="8">
        <v>2</v>
      </c>
      <c r="AD33" s="8">
        <v>2</v>
      </c>
      <c r="AE33" s="8">
        <v>2</v>
      </c>
      <c r="AF33" s="8">
        <v>2</v>
      </c>
      <c r="AG33" s="8">
        <v>2</v>
      </c>
      <c r="AK33" s="4" t="e">
        <f ca="1"/>
        <v>#NAME?</v>
      </c>
      <c r="AL33" s="15" t="e">
        <f ca="1"/>
        <v>#NAME?</v>
      </c>
    </row>
    <row r="34" spans="1:38" ht="15.75" thickBot="1" x14ac:dyDescent="0.3">
      <c r="A34" s="61"/>
      <c r="B34" s="8" t="s">
        <v>77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8">
        <v>2</v>
      </c>
      <c r="N34" s="8"/>
      <c r="O34" s="8">
        <v>2</v>
      </c>
      <c r="P34" s="8">
        <v>2</v>
      </c>
      <c r="Q34" s="8">
        <v>2</v>
      </c>
      <c r="R34" s="8">
        <v>2</v>
      </c>
      <c r="S34" s="8">
        <v>2</v>
      </c>
      <c r="T34" s="8">
        <v>2</v>
      </c>
      <c r="U34" s="8">
        <v>2</v>
      </c>
      <c r="V34" s="8">
        <v>2</v>
      </c>
      <c r="W34" s="8">
        <v>2</v>
      </c>
      <c r="X34" s="8">
        <v>2</v>
      </c>
      <c r="Y34" s="8">
        <v>2</v>
      </c>
      <c r="Z34" s="8">
        <v>2</v>
      </c>
      <c r="AA34" s="8">
        <v>2</v>
      </c>
      <c r="AB34" s="8">
        <v>2</v>
      </c>
      <c r="AC34" s="8">
        <v>2</v>
      </c>
      <c r="AD34" s="8">
        <v>2</v>
      </c>
      <c r="AE34" s="8">
        <v>2</v>
      </c>
      <c r="AF34" s="8">
        <v>2</v>
      </c>
      <c r="AG34" s="8">
        <v>2</v>
      </c>
    </row>
    <row r="35" spans="1:38" ht="26.25" thickBot="1" x14ac:dyDescent="0.3">
      <c r="A35" s="61"/>
      <c r="B35" s="8" t="s">
        <v>78</v>
      </c>
      <c r="C35" s="8">
        <v>2</v>
      </c>
      <c r="D35" s="8">
        <v>2</v>
      </c>
      <c r="E35" s="8">
        <v>2</v>
      </c>
      <c r="F35" s="8">
        <v>2</v>
      </c>
      <c r="G35" s="8">
        <v>2</v>
      </c>
      <c r="H35" s="8">
        <v>2</v>
      </c>
      <c r="I35" s="8">
        <v>2</v>
      </c>
      <c r="J35" s="8">
        <v>2</v>
      </c>
      <c r="K35" s="8">
        <v>2</v>
      </c>
      <c r="L35" s="8">
        <v>2</v>
      </c>
      <c r="M35" s="8">
        <v>2</v>
      </c>
      <c r="N35" s="8"/>
      <c r="O35" s="8">
        <v>2</v>
      </c>
      <c r="P35" s="8">
        <v>2</v>
      </c>
      <c r="Q35" s="8">
        <v>2</v>
      </c>
      <c r="R35" s="8">
        <v>2</v>
      </c>
      <c r="S35" s="8">
        <v>2</v>
      </c>
      <c r="T35" s="8">
        <v>2</v>
      </c>
      <c r="U35" s="8">
        <v>2</v>
      </c>
      <c r="V35" s="8">
        <v>2</v>
      </c>
      <c r="W35" s="8">
        <v>2</v>
      </c>
      <c r="X35" s="8">
        <v>2</v>
      </c>
      <c r="Y35" s="8">
        <v>2</v>
      </c>
      <c r="Z35" s="8">
        <v>2</v>
      </c>
      <c r="AA35" s="8">
        <v>2</v>
      </c>
      <c r="AB35" s="8">
        <v>2</v>
      </c>
      <c r="AC35" s="8">
        <v>2</v>
      </c>
      <c r="AD35" s="8">
        <v>2</v>
      </c>
      <c r="AE35" s="8">
        <v>2</v>
      </c>
      <c r="AF35" s="8">
        <v>2</v>
      </c>
      <c r="AG35" s="8">
        <v>2</v>
      </c>
    </row>
    <row r="36" spans="1:38" ht="15.75" thickBot="1" x14ac:dyDescent="0.3">
      <c r="A36" s="61"/>
      <c r="B36" s="8" t="s">
        <v>79</v>
      </c>
      <c r="C36" s="8">
        <v>2</v>
      </c>
      <c r="D36" s="8">
        <v>2</v>
      </c>
      <c r="E36" s="8">
        <v>2</v>
      </c>
      <c r="F36" s="8">
        <v>2</v>
      </c>
      <c r="G36" s="8">
        <v>2</v>
      </c>
      <c r="H36" s="8">
        <v>2</v>
      </c>
      <c r="I36" s="8">
        <v>2</v>
      </c>
      <c r="J36" s="8">
        <v>2</v>
      </c>
      <c r="K36" s="8">
        <v>2</v>
      </c>
      <c r="L36" s="8">
        <v>2</v>
      </c>
      <c r="M36" s="8">
        <v>2</v>
      </c>
      <c r="N36" s="8"/>
      <c r="O36" s="8">
        <v>2</v>
      </c>
      <c r="P36" s="8">
        <v>2</v>
      </c>
      <c r="Q36" s="8">
        <v>2</v>
      </c>
      <c r="R36" s="8">
        <v>2</v>
      </c>
      <c r="S36" s="8">
        <v>2</v>
      </c>
      <c r="T36" s="8">
        <v>2</v>
      </c>
      <c r="U36" s="8">
        <v>2</v>
      </c>
      <c r="V36" s="8">
        <v>2</v>
      </c>
      <c r="W36" s="8">
        <v>2</v>
      </c>
      <c r="X36" s="8">
        <v>2</v>
      </c>
      <c r="Y36" s="8">
        <v>2</v>
      </c>
      <c r="Z36" s="8">
        <v>2</v>
      </c>
      <c r="AA36" s="8">
        <v>2</v>
      </c>
      <c r="AB36" s="8">
        <v>2</v>
      </c>
      <c r="AC36" s="8">
        <v>2</v>
      </c>
      <c r="AD36" s="8">
        <v>2</v>
      </c>
      <c r="AE36" s="8">
        <v>2</v>
      </c>
      <c r="AF36" s="8">
        <v>2</v>
      </c>
      <c r="AG36" s="8">
        <v>2</v>
      </c>
    </row>
    <row r="37" spans="1:38" ht="26.25" thickBot="1" x14ac:dyDescent="0.3">
      <c r="A37" s="61"/>
      <c r="B37" s="8" t="s">
        <v>80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8">
        <v>2</v>
      </c>
      <c r="N37" s="8"/>
      <c r="O37" s="8">
        <v>2</v>
      </c>
      <c r="P37" s="8">
        <v>2</v>
      </c>
      <c r="Q37" s="8">
        <v>2</v>
      </c>
      <c r="R37" s="8">
        <v>2</v>
      </c>
      <c r="S37" s="8">
        <v>2</v>
      </c>
      <c r="T37" s="8">
        <v>2</v>
      </c>
      <c r="U37" s="8">
        <v>2</v>
      </c>
      <c r="V37" s="8">
        <v>2</v>
      </c>
      <c r="W37" s="8">
        <v>2</v>
      </c>
      <c r="X37" s="8">
        <v>2</v>
      </c>
      <c r="Y37" s="8">
        <v>2</v>
      </c>
      <c r="Z37" s="8">
        <v>2</v>
      </c>
      <c r="AA37" s="8">
        <v>2</v>
      </c>
      <c r="AB37" s="8">
        <v>2</v>
      </c>
      <c r="AC37" s="8">
        <v>2</v>
      </c>
      <c r="AD37" s="8">
        <v>2</v>
      </c>
      <c r="AE37" s="8">
        <v>2</v>
      </c>
      <c r="AF37" s="8">
        <v>2</v>
      </c>
      <c r="AG37" s="8">
        <v>2</v>
      </c>
    </row>
    <row r="38" spans="1:38" ht="15.75" thickBot="1" x14ac:dyDescent="0.3">
      <c r="A38" s="60"/>
      <c r="B38" s="8" t="s">
        <v>81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8">
        <v>2</v>
      </c>
      <c r="N38" s="8"/>
      <c r="O38" s="8">
        <v>2</v>
      </c>
      <c r="P38" s="8">
        <v>2</v>
      </c>
      <c r="Q38" s="8">
        <v>2</v>
      </c>
      <c r="R38" s="8">
        <v>2</v>
      </c>
      <c r="S38" s="8">
        <v>2</v>
      </c>
      <c r="T38" s="8">
        <v>2</v>
      </c>
      <c r="U38" s="8">
        <v>2</v>
      </c>
      <c r="V38" s="8">
        <v>2</v>
      </c>
      <c r="W38" s="8">
        <v>2</v>
      </c>
      <c r="X38" s="8">
        <v>2</v>
      </c>
      <c r="Y38" s="8">
        <v>2</v>
      </c>
      <c r="Z38" s="8">
        <v>2</v>
      </c>
      <c r="AA38" s="8">
        <v>2</v>
      </c>
      <c r="AB38" s="8">
        <v>2</v>
      </c>
      <c r="AC38" s="8">
        <v>2</v>
      </c>
      <c r="AD38" s="8">
        <v>2</v>
      </c>
      <c r="AE38" s="8">
        <v>2</v>
      </c>
      <c r="AF38" s="8">
        <v>2</v>
      </c>
      <c r="AG38" s="8">
        <v>2</v>
      </c>
    </row>
    <row r="39" spans="1:38" ht="26.25" thickBot="1" x14ac:dyDescent="0.3">
      <c r="A39" s="59" t="s">
        <v>82</v>
      </c>
      <c r="B39" s="8" t="s">
        <v>83</v>
      </c>
      <c r="C39" s="8">
        <v>2</v>
      </c>
      <c r="D39" s="8">
        <v>2</v>
      </c>
      <c r="E39" s="8">
        <v>2</v>
      </c>
      <c r="F39" s="8">
        <v>2</v>
      </c>
      <c r="G39" s="8">
        <v>2</v>
      </c>
      <c r="H39" s="8">
        <v>2</v>
      </c>
      <c r="I39" s="8">
        <v>2</v>
      </c>
      <c r="J39" s="8">
        <v>2</v>
      </c>
      <c r="K39" s="8">
        <v>2</v>
      </c>
      <c r="L39" s="8">
        <v>2</v>
      </c>
      <c r="M39" s="8">
        <v>2</v>
      </c>
      <c r="N39" s="8"/>
      <c r="O39" s="8">
        <v>2</v>
      </c>
      <c r="P39" s="8">
        <v>2</v>
      </c>
      <c r="Q39" s="8">
        <v>2</v>
      </c>
      <c r="R39" s="8">
        <v>2</v>
      </c>
      <c r="S39" s="8">
        <v>2</v>
      </c>
      <c r="T39" s="8">
        <v>2</v>
      </c>
      <c r="U39" s="8">
        <v>2</v>
      </c>
      <c r="V39" s="8">
        <v>2</v>
      </c>
      <c r="W39" s="8">
        <v>2</v>
      </c>
      <c r="X39" s="8">
        <v>2</v>
      </c>
      <c r="Y39" s="8">
        <v>2</v>
      </c>
      <c r="Z39" s="8">
        <v>2</v>
      </c>
      <c r="AA39" s="8">
        <v>2</v>
      </c>
      <c r="AB39" s="8">
        <v>2</v>
      </c>
      <c r="AC39" s="8">
        <v>2</v>
      </c>
      <c r="AD39" s="8">
        <v>2</v>
      </c>
      <c r="AE39" s="8">
        <v>2</v>
      </c>
      <c r="AF39" s="8">
        <v>2</v>
      </c>
      <c r="AG39" s="8">
        <v>2</v>
      </c>
    </row>
    <row r="40" spans="1:38" ht="26.25" thickBot="1" x14ac:dyDescent="0.3">
      <c r="A40" s="61"/>
      <c r="B40" s="8" t="s">
        <v>84</v>
      </c>
      <c r="C40" s="8">
        <v>2</v>
      </c>
      <c r="D40" s="8">
        <v>2</v>
      </c>
      <c r="E40" s="8">
        <v>2</v>
      </c>
      <c r="F40" s="8">
        <v>2</v>
      </c>
      <c r="G40" s="8">
        <v>2</v>
      </c>
      <c r="H40" s="8">
        <v>2</v>
      </c>
      <c r="I40" s="8">
        <v>2</v>
      </c>
      <c r="J40" s="8">
        <v>2</v>
      </c>
      <c r="K40" s="8">
        <v>2</v>
      </c>
      <c r="L40" s="8">
        <v>2</v>
      </c>
      <c r="M40" s="8">
        <v>2</v>
      </c>
      <c r="N40" s="8"/>
      <c r="O40" s="8">
        <v>2</v>
      </c>
      <c r="P40" s="8">
        <v>2</v>
      </c>
      <c r="Q40" s="8">
        <v>2</v>
      </c>
      <c r="R40" s="8">
        <v>2</v>
      </c>
      <c r="S40" s="8">
        <v>2</v>
      </c>
      <c r="T40" s="8">
        <v>2</v>
      </c>
      <c r="U40" s="8">
        <v>2</v>
      </c>
      <c r="V40" s="8">
        <v>2</v>
      </c>
      <c r="W40" s="8">
        <v>2</v>
      </c>
      <c r="X40" s="8">
        <v>2</v>
      </c>
      <c r="Y40" s="8">
        <v>2</v>
      </c>
      <c r="Z40" s="8">
        <v>2</v>
      </c>
      <c r="AA40" s="8">
        <v>2</v>
      </c>
      <c r="AB40" s="8">
        <v>2</v>
      </c>
      <c r="AC40" s="8">
        <v>2</v>
      </c>
      <c r="AD40" s="8">
        <v>2</v>
      </c>
      <c r="AE40" s="8">
        <v>2</v>
      </c>
      <c r="AF40" s="8">
        <v>2</v>
      </c>
      <c r="AG40" s="8">
        <v>2</v>
      </c>
    </row>
    <row r="41" spans="1:38" ht="26.25" thickBot="1" x14ac:dyDescent="0.3">
      <c r="A41" s="61"/>
      <c r="B41" s="8" t="s">
        <v>85</v>
      </c>
      <c r="C41" s="8">
        <v>2</v>
      </c>
      <c r="D41" s="8">
        <v>2</v>
      </c>
      <c r="E41" s="8">
        <v>2</v>
      </c>
      <c r="F41" s="8">
        <v>2</v>
      </c>
      <c r="G41" s="8">
        <v>2</v>
      </c>
      <c r="H41" s="8">
        <v>2</v>
      </c>
      <c r="I41" s="8">
        <v>2</v>
      </c>
      <c r="J41" s="8">
        <v>2</v>
      </c>
      <c r="K41" s="8">
        <v>2</v>
      </c>
      <c r="L41" s="8">
        <v>2</v>
      </c>
      <c r="M41" s="8">
        <v>2</v>
      </c>
      <c r="N41" s="8"/>
      <c r="O41" s="8">
        <v>2</v>
      </c>
      <c r="P41" s="8">
        <v>2</v>
      </c>
      <c r="Q41" s="8">
        <v>2</v>
      </c>
      <c r="R41" s="8">
        <v>2</v>
      </c>
      <c r="S41" s="8">
        <v>2</v>
      </c>
      <c r="T41" s="8">
        <v>2</v>
      </c>
      <c r="U41" s="8">
        <v>2</v>
      </c>
      <c r="V41" s="8">
        <v>2</v>
      </c>
      <c r="W41" s="8">
        <v>2</v>
      </c>
      <c r="X41" s="8">
        <v>2</v>
      </c>
      <c r="Y41" s="8">
        <v>2</v>
      </c>
      <c r="Z41" s="8">
        <v>2</v>
      </c>
      <c r="AA41" s="8">
        <v>2</v>
      </c>
      <c r="AB41" s="8">
        <v>2</v>
      </c>
      <c r="AC41" s="8">
        <v>2</v>
      </c>
      <c r="AD41" s="8">
        <v>2</v>
      </c>
      <c r="AE41" s="8">
        <v>2</v>
      </c>
      <c r="AF41" s="8">
        <v>2</v>
      </c>
      <c r="AG41" s="8">
        <v>2</v>
      </c>
    </row>
    <row r="42" spans="1:38" ht="26.25" thickBot="1" x14ac:dyDescent="0.3">
      <c r="A42" s="61"/>
      <c r="B42" s="8" t="s">
        <v>86</v>
      </c>
      <c r="C42" s="8">
        <v>2</v>
      </c>
      <c r="D42" s="8">
        <v>2</v>
      </c>
      <c r="E42" s="8">
        <v>2</v>
      </c>
      <c r="F42" s="8">
        <v>2</v>
      </c>
      <c r="G42" s="8">
        <v>2</v>
      </c>
      <c r="H42" s="8">
        <v>2</v>
      </c>
      <c r="I42" s="8">
        <v>2</v>
      </c>
      <c r="J42" s="8">
        <v>2</v>
      </c>
      <c r="K42" s="8">
        <v>2</v>
      </c>
      <c r="L42" s="8">
        <v>2</v>
      </c>
      <c r="M42" s="8">
        <v>2</v>
      </c>
      <c r="N42" s="8"/>
      <c r="O42" s="8">
        <v>2</v>
      </c>
      <c r="P42" s="8">
        <v>2</v>
      </c>
      <c r="Q42" s="8">
        <v>2</v>
      </c>
      <c r="R42" s="8">
        <v>2</v>
      </c>
      <c r="S42" s="8">
        <v>2</v>
      </c>
      <c r="T42" s="8">
        <v>2</v>
      </c>
      <c r="U42" s="8">
        <v>2</v>
      </c>
      <c r="V42" s="8">
        <v>2</v>
      </c>
      <c r="W42" s="8">
        <v>2</v>
      </c>
      <c r="X42" s="8">
        <v>2</v>
      </c>
      <c r="Y42" s="8">
        <v>2</v>
      </c>
      <c r="Z42" s="8">
        <v>2</v>
      </c>
      <c r="AA42" s="8">
        <v>2</v>
      </c>
      <c r="AB42" s="8">
        <v>2</v>
      </c>
      <c r="AC42" s="8">
        <v>2</v>
      </c>
      <c r="AD42" s="8">
        <v>2</v>
      </c>
      <c r="AE42" s="8">
        <v>2</v>
      </c>
      <c r="AF42" s="8">
        <v>2</v>
      </c>
      <c r="AG42" s="8">
        <v>2</v>
      </c>
    </row>
    <row r="43" spans="1:38" ht="26.25" thickBot="1" x14ac:dyDescent="0.3">
      <c r="A43" s="61"/>
      <c r="B43" s="8" t="s">
        <v>87</v>
      </c>
      <c r="C43" s="8">
        <v>2</v>
      </c>
      <c r="D43" s="8">
        <v>2</v>
      </c>
      <c r="E43" s="8">
        <v>2</v>
      </c>
      <c r="F43" s="8">
        <v>2</v>
      </c>
      <c r="G43" s="8">
        <v>2</v>
      </c>
      <c r="H43" s="8">
        <v>2</v>
      </c>
      <c r="I43" s="8">
        <v>2</v>
      </c>
      <c r="J43" s="8">
        <v>2</v>
      </c>
      <c r="K43" s="8">
        <v>2</v>
      </c>
      <c r="L43" s="8">
        <v>2</v>
      </c>
      <c r="M43" s="8">
        <v>2</v>
      </c>
      <c r="N43" s="8"/>
      <c r="O43" s="8">
        <v>2</v>
      </c>
      <c r="P43" s="8">
        <v>2</v>
      </c>
      <c r="Q43" s="8">
        <v>2</v>
      </c>
      <c r="R43" s="8">
        <v>2</v>
      </c>
      <c r="S43" s="8">
        <v>2</v>
      </c>
      <c r="T43" s="8">
        <v>2</v>
      </c>
      <c r="U43" s="8">
        <v>2</v>
      </c>
      <c r="V43" s="8">
        <v>2</v>
      </c>
      <c r="W43" s="8">
        <v>2</v>
      </c>
      <c r="X43" s="8">
        <v>2</v>
      </c>
      <c r="Y43" s="8">
        <v>2</v>
      </c>
      <c r="Z43" s="8">
        <v>2</v>
      </c>
      <c r="AA43" s="8">
        <v>2</v>
      </c>
      <c r="AB43" s="8">
        <v>2</v>
      </c>
      <c r="AC43" s="8">
        <v>2</v>
      </c>
      <c r="AD43" s="8">
        <v>2</v>
      </c>
      <c r="AE43" s="8">
        <v>2</v>
      </c>
      <c r="AF43" s="8">
        <v>2</v>
      </c>
      <c r="AG43" s="8">
        <v>2</v>
      </c>
    </row>
    <row r="44" spans="1:38" ht="26.25" thickBot="1" x14ac:dyDescent="0.3">
      <c r="A44" s="61"/>
      <c r="B44" s="8" t="s">
        <v>88</v>
      </c>
      <c r="C44" s="8">
        <v>2</v>
      </c>
      <c r="D44" s="8">
        <v>2</v>
      </c>
      <c r="E44" s="8">
        <v>2</v>
      </c>
      <c r="F44" s="8">
        <v>2</v>
      </c>
      <c r="G44" s="8">
        <v>2</v>
      </c>
      <c r="H44" s="8">
        <v>2</v>
      </c>
      <c r="I44" s="8">
        <v>2</v>
      </c>
      <c r="J44" s="8">
        <v>2</v>
      </c>
      <c r="K44" s="8">
        <v>2</v>
      </c>
      <c r="L44" s="8">
        <v>2</v>
      </c>
      <c r="M44" s="8">
        <v>2</v>
      </c>
      <c r="N44" s="8"/>
      <c r="O44" s="8">
        <v>2</v>
      </c>
      <c r="P44" s="8">
        <v>2</v>
      </c>
      <c r="Q44" s="8">
        <v>2</v>
      </c>
      <c r="R44" s="8">
        <v>2</v>
      </c>
      <c r="S44" s="8">
        <v>2</v>
      </c>
      <c r="T44" s="8">
        <v>2</v>
      </c>
      <c r="U44" s="8">
        <v>2</v>
      </c>
      <c r="V44" s="8">
        <v>2</v>
      </c>
      <c r="W44" s="8">
        <v>2</v>
      </c>
      <c r="X44" s="8">
        <v>2</v>
      </c>
      <c r="Y44" s="8">
        <v>2</v>
      </c>
      <c r="Z44" s="8">
        <v>2</v>
      </c>
      <c r="AA44" s="8">
        <v>2</v>
      </c>
      <c r="AB44" s="8">
        <v>2</v>
      </c>
      <c r="AC44" s="8">
        <v>2</v>
      </c>
      <c r="AD44" s="8">
        <v>2</v>
      </c>
      <c r="AE44" s="8">
        <v>2</v>
      </c>
      <c r="AF44" s="8">
        <v>2</v>
      </c>
      <c r="AG44" s="8">
        <v>2</v>
      </c>
    </row>
    <row r="45" spans="1:38" ht="26.25" thickBot="1" x14ac:dyDescent="0.3">
      <c r="A45" s="60"/>
      <c r="B45" s="8" t="s">
        <v>89</v>
      </c>
      <c r="C45" s="8">
        <v>1</v>
      </c>
      <c r="D45" s="8">
        <v>1</v>
      </c>
      <c r="E45" s="8">
        <v>1</v>
      </c>
      <c r="F45" s="8">
        <v>1</v>
      </c>
      <c r="G45" s="8">
        <v>1</v>
      </c>
      <c r="H45" s="8">
        <v>1</v>
      </c>
      <c r="I45" s="8">
        <v>1</v>
      </c>
      <c r="J45" s="8">
        <v>1</v>
      </c>
      <c r="K45" s="8">
        <v>1</v>
      </c>
      <c r="L45" s="8">
        <v>1</v>
      </c>
      <c r="M45" s="8">
        <v>1</v>
      </c>
      <c r="N45" s="8"/>
      <c r="O45" s="8">
        <v>1</v>
      </c>
      <c r="P45" s="8">
        <v>1</v>
      </c>
      <c r="Q45" s="8">
        <v>1</v>
      </c>
      <c r="R45" s="8">
        <v>1</v>
      </c>
      <c r="S45" s="8">
        <v>1</v>
      </c>
      <c r="T45" s="8">
        <v>1</v>
      </c>
      <c r="U45" s="8">
        <v>1</v>
      </c>
      <c r="V45" s="8">
        <v>2</v>
      </c>
      <c r="W45" s="8">
        <v>2</v>
      </c>
      <c r="X45" s="8">
        <v>2</v>
      </c>
      <c r="Y45" s="8">
        <v>2</v>
      </c>
      <c r="Z45" s="8">
        <v>2</v>
      </c>
      <c r="AA45" s="8">
        <v>2</v>
      </c>
      <c r="AB45" s="8">
        <v>1</v>
      </c>
      <c r="AC45" s="8">
        <v>1</v>
      </c>
      <c r="AD45" s="8">
        <v>1</v>
      </c>
      <c r="AE45" s="8">
        <v>1</v>
      </c>
      <c r="AF45" s="8">
        <v>1</v>
      </c>
      <c r="AG45" s="8">
        <v>1</v>
      </c>
    </row>
    <row r="46" spans="1:38" ht="26.25" thickBot="1" x14ac:dyDescent="0.3">
      <c r="A46" s="59" t="s">
        <v>90</v>
      </c>
      <c r="B46" s="8" t="s">
        <v>91</v>
      </c>
      <c r="C46" s="8">
        <v>2</v>
      </c>
      <c r="D46" s="8">
        <v>2</v>
      </c>
      <c r="E46" s="8">
        <v>2</v>
      </c>
      <c r="F46" s="8">
        <v>2</v>
      </c>
      <c r="G46" s="8">
        <v>2</v>
      </c>
      <c r="H46" s="8">
        <v>2</v>
      </c>
      <c r="I46" s="8">
        <v>2</v>
      </c>
      <c r="J46" s="8">
        <v>2</v>
      </c>
      <c r="K46" s="8">
        <v>2</v>
      </c>
      <c r="L46" s="8">
        <v>2</v>
      </c>
      <c r="M46" s="8">
        <v>2</v>
      </c>
      <c r="N46" s="8"/>
      <c r="O46" s="8">
        <v>2</v>
      </c>
      <c r="P46" s="8">
        <v>2</v>
      </c>
      <c r="Q46" s="8">
        <v>2</v>
      </c>
      <c r="R46" s="8">
        <v>2</v>
      </c>
      <c r="S46" s="8">
        <v>2</v>
      </c>
      <c r="T46" s="8">
        <v>2</v>
      </c>
      <c r="U46" s="8">
        <v>2</v>
      </c>
      <c r="V46" s="8">
        <v>2</v>
      </c>
      <c r="W46" s="8">
        <v>2</v>
      </c>
      <c r="X46" s="8">
        <v>2</v>
      </c>
      <c r="Y46" s="8">
        <v>2</v>
      </c>
      <c r="Z46" s="8">
        <v>2</v>
      </c>
      <c r="AA46" s="8">
        <v>2</v>
      </c>
      <c r="AB46" s="8">
        <v>2</v>
      </c>
      <c r="AC46" s="8">
        <v>2</v>
      </c>
      <c r="AD46" s="8">
        <v>2</v>
      </c>
      <c r="AE46" s="8">
        <v>2</v>
      </c>
      <c r="AF46" s="8">
        <v>2</v>
      </c>
      <c r="AG46" s="8">
        <v>2</v>
      </c>
    </row>
    <row r="47" spans="1:38" ht="26.25" thickBot="1" x14ac:dyDescent="0.3">
      <c r="A47" s="61"/>
      <c r="B47" s="8" t="s">
        <v>92</v>
      </c>
      <c r="C47" s="8">
        <v>2</v>
      </c>
      <c r="D47" s="8">
        <v>2</v>
      </c>
      <c r="E47" s="8">
        <v>2</v>
      </c>
      <c r="F47" s="8">
        <v>2</v>
      </c>
      <c r="G47" s="8">
        <v>2</v>
      </c>
      <c r="H47" s="8">
        <v>2</v>
      </c>
      <c r="I47" s="8">
        <v>2</v>
      </c>
      <c r="J47" s="8">
        <v>2</v>
      </c>
      <c r="K47" s="8">
        <v>2</v>
      </c>
      <c r="L47" s="8">
        <v>2</v>
      </c>
      <c r="M47" s="8">
        <v>2</v>
      </c>
      <c r="N47" s="8"/>
      <c r="O47" s="8">
        <v>1</v>
      </c>
      <c r="P47" s="8">
        <v>1</v>
      </c>
      <c r="Q47" s="8">
        <v>1</v>
      </c>
      <c r="R47" s="8">
        <v>1</v>
      </c>
      <c r="S47" s="8">
        <v>1</v>
      </c>
      <c r="T47" s="8">
        <v>1</v>
      </c>
      <c r="U47" s="8">
        <v>1</v>
      </c>
      <c r="V47" s="8">
        <v>1</v>
      </c>
      <c r="W47" s="8">
        <v>1</v>
      </c>
      <c r="X47" s="8">
        <v>1</v>
      </c>
      <c r="Y47" s="8">
        <v>1</v>
      </c>
      <c r="Z47" s="8">
        <v>1</v>
      </c>
      <c r="AA47" s="8">
        <v>1</v>
      </c>
      <c r="AB47" s="8">
        <v>1</v>
      </c>
      <c r="AC47" s="8">
        <v>2</v>
      </c>
      <c r="AD47" s="8">
        <v>2</v>
      </c>
      <c r="AE47" s="8">
        <v>2</v>
      </c>
      <c r="AF47" s="8">
        <v>2</v>
      </c>
      <c r="AG47" s="8">
        <v>2</v>
      </c>
    </row>
    <row r="48" spans="1:38" ht="26.25" thickBot="1" x14ac:dyDescent="0.3">
      <c r="A48" s="61"/>
      <c r="B48" s="8" t="s">
        <v>93</v>
      </c>
      <c r="C48" s="8">
        <v>2</v>
      </c>
      <c r="D48" s="8">
        <v>2</v>
      </c>
      <c r="E48" s="8">
        <v>2</v>
      </c>
      <c r="F48" s="8">
        <v>2</v>
      </c>
      <c r="G48" s="8">
        <v>2</v>
      </c>
      <c r="H48" s="8">
        <v>2</v>
      </c>
      <c r="I48" s="8">
        <v>2</v>
      </c>
      <c r="J48" s="8">
        <v>2</v>
      </c>
      <c r="K48" s="8">
        <v>2</v>
      </c>
      <c r="L48" s="8">
        <v>2</v>
      </c>
      <c r="M48" s="8">
        <v>2</v>
      </c>
      <c r="N48" s="8"/>
      <c r="O48" s="8">
        <v>2</v>
      </c>
      <c r="P48" s="8">
        <v>2</v>
      </c>
      <c r="Q48" s="8">
        <v>2</v>
      </c>
      <c r="R48" s="8">
        <v>2</v>
      </c>
      <c r="S48" s="8">
        <v>2</v>
      </c>
      <c r="T48" s="8">
        <v>2</v>
      </c>
      <c r="U48" s="8">
        <v>2</v>
      </c>
      <c r="V48" s="8">
        <v>2</v>
      </c>
      <c r="W48" s="8">
        <v>2</v>
      </c>
      <c r="X48" s="8">
        <v>2</v>
      </c>
      <c r="Y48" s="8">
        <v>2</v>
      </c>
      <c r="Z48" s="8">
        <v>2</v>
      </c>
      <c r="AA48" s="8">
        <v>2</v>
      </c>
      <c r="AB48" s="8">
        <v>2</v>
      </c>
      <c r="AC48" s="8">
        <v>2</v>
      </c>
      <c r="AD48" s="8">
        <v>2</v>
      </c>
      <c r="AE48" s="8">
        <v>2</v>
      </c>
      <c r="AF48" s="8">
        <v>2</v>
      </c>
      <c r="AG48" s="8">
        <v>2</v>
      </c>
    </row>
    <row r="49" spans="1:33" ht="15.75" thickBot="1" x14ac:dyDescent="0.3">
      <c r="A49" s="61"/>
      <c r="B49" s="8" t="s">
        <v>94</v>
      </c>
      <c r="C49" s="8">
        <v>2</v>
      </c>
      <c r="D49" s="8">
        <v>2</v>
      </c>
      <c r="E49" s="8">
        <v>2</v>
      </c>
      <c r="F49" s="8">
        <v>2</v>
      </c>
      <c r="G49" s="8">
        <v>2</v>
      </c>
      <c r="H49" s="8">
        <v>2</v>
      </c>
      <c r="I49" s="8">
        <v>2</v>
      </c>
      <c r="J49" s="8">
        <v>2</v>
      </c>
      <c r="K49" s="8">
        <v>2</v>
      </c>
      <c r="L49" s="8">
        <v>2</v>
      </c>
      <c r="M49" s="8">
        <v>2</v>
      </c>
      <c r="N49" s="8"/>
      <c r="O49" s="8">
        <v>2</v>
      </c>
      <c r="P49" s="8">
        <v>2</v>
      </c>
      <c r="Q49" s="8">
        <v>2</v>
      </c>
      <c r="R49" s="8">
        <v>2</v>
      </c>
      <c r="S49" s="8">
        <v>2</v>
      </c>
      <c r="T49" s="8">
        <v>2</v>
      </c>
      <c r="U49" s="8">
        <v>2</v>
      </c>
      <c r="V49" s="8">
        <v>2</v>
      </c>
      <c r="W49" s="8">
        <v>2</v>
      </c>
      <c r="X49" s="8">
        <v>2</v>
      </c>
      <c r="Y49" s="8">
        <v>2</v>
      </c>
      <c r="Z49" s="8">
        <v>2</v>
      </c>
      <c r="AA49" s="8">
        <v>2</v>
      </c>
      <c r="AB49" s="8">
        <v>2</v>
      </c>
      <c r="AC49" s="8">
        <v>2</v>
      </c>
      <c r="AD49" s="8">
        <v>2</v>
      </c>
      <c r="AE49" s="8">
        <v>2</v>
      </c>
      <c r="AF49" s="8">
        <v>2</v>
      </c>
      <c r="AG49" s="8">
        <v>2</v>
      </c>
    </row>
    <row r="50" spans="1:33" ht="26.25" thickBot="1" x14ac:dyDescent="0.3">
      <c r="A50" s="61"/>
      <c r="B50" s="8" t="s">
        <v>95</v>
      </c>
      <c r="C50" s="8">
        <v>2</v>
      </c>
      <c r="D50" s="8">
        <v>2</v>
      </c>
      <c r="E50" s="8">
        <v>2</v>
      </c>
      <c r="F50" s="8">
        <v>1</v>
      </c>
      <c r="G50" s="8">
        <v>1</v>
      </c>
      <c r="H50" s="8">
        <v>1</v>
      </c>
      <c r="I50" s="8">
        <v>1</v>
      </c>
      <c r="J50" s="8">
        <v>1</v>
      </c>
      <c r="K50" s="8">
        <v>1</v>
      </c>
      <c r="L50" s="8">
        <v>1</v>
      </c>
      <c r="M50" s="8">
        <v>1</v>
      </c>
      <c r="N50" s="8"/>
      <c r="O50" s="8">
        <v>2</v>
      </c>
      <c r="P50" s="8">
        <v>1</v>
      </c>
      <c r="Q50" s="8">
        <v>1</v>
      </c>
      <c r="R50" s="8">
        <v>1</v>
      </c>
      <c r="S50" s="8">
        <v>1</v>
      </c>
      <c r="T50" s="8">
        <v>1</v>
      </c>
      <c r="U50" s="8">
        <v>1</v>
      </c>
      <c r="V50" s="8">
        <v>1</v>
      </c>
      <c r="W50" s="8">
        <v>1</v>
      </c>
      <c r="X50" s="8">
        <v>1</v>
      </c>
      <c r="Y50" s="8">
        <v>1</v>
      </c>
      <c r="Z50" s="8">
        <v>1</v>
      </c>
      <c r="AA50" s="8">
        <v>1</v>
      </c>
      <c r="AB50" s="8">
        <v>1</v>
      </c>
      <c r="AC50" s="8">
        <v>1</v>
      </c>
      <c r="AD50" s="8">
        <v>1</v>
      </c>
      <c r="AE50" s="8">
        <v>1</v>
      </c>
      <c r="AF50" s="8">
        <v>1</v>
      </c>
      <c r="AG50" s="8">
        <v>1</v>
      </c>
    </row>
    <row r="51" spans="1:33" ht="15.75" thickBot="1" x14ac:dyDescent="0.3">
      <c r="A51" s="61"/>
      <c r="B51" s="8" t="s">
        <v>96</v>
      </c>
      <c r="C51" s="8">
        <v>2</v>
      </c>
      <c r="D51" s="8">
        <v>2</v>
      </c>
      <c r="E51" s="8">
        <v>2</v>
      </c>
      <c r="F51" s="8">
        <v>2</v>
      </c>
      <c r="G51" s="8">
        <v>2</v>
      </c>
      <c r="H51" s="8">
        <v>2</v>
      </c>
      <c r="I51" s="8">
        <v>2</v>
      </c>
      <c r="J51" s="8">
        <v>2</v>
      </c>
      <c r="K51" s="8">
        <v>2</v>
      </c>
      <c r="L51" s="8">
        <v>2</v>
      </c>
      <c r="M51" s="8">
        <v>2</v>
      </c>
      <c r="N51" s="8"/>
      <c r="O51" s="8">
        <v>2</v>
      </c>
      <c r="P51" s="8">
        <v>2</v>
      </c>
      <c r="Q51" s="8">
        <v>2</v>
      </c>
      <c r="R51" s="8">
        <v>2</v>
      </c>
      <c r="S51" s="8">
        <v>2</v>
      </c>
      <c r="T51" s="8">
        <v>2</v>
      </c>
      <c r="U51" s="8">
        <v>2</v>
      </c>
      <c r="V51" s="8">
        <v>2</v>
      </c>
      <c r="W51" s="8">
        <v>2</v>
      </c>
      <c r="X51" s="8">
        <v>2</v>
      </c>
      <c r="Y51" s="8">
        <v>2</v>
      </c>
      <c r="Z51" s="8">
        <v>2</v>
      </c>
      <c r="AA51" s="8">
        <v>2</v>
      </c>
      <c r="AB51" s="8">
        <v>2</v>
      </c>
      <c r="AC51" s="8">
        <v>2</v>
      </c>
      <c r="AD51" s="8">
        <v>2</v>
      </c>
      <c r="AE51" s="8">
        <v>2</v>
      </c>
      <c r="AF51" s="8">
        <v>2</v>
      </c>
      <c r="AG51" s="8">
        <v>2</v>
      </c>
    </row>
    <row r="52" spans="1:33" ht="26.25" thickBot="1" x14ac:dyDescent="0.3">
      <c r="A52" s="60"/>
      <c r="B52" s="8" t="s">
        <v>97</v>
      </c>
      <c r="C52" s="8">
        <v>2</v>
      </c>
      <c r="D52" s="8">
        <v>2</v>
      </c>
      <c r="E52" s="8">
        <v>2</v>
      </c>
      <c r="F52" s="8">
        <v>2</v>
      </c>
      <c r="G52" s="8">
        <v>2</v>
      </c>
      <c r="H52" s="8">
        <v>2</v>
      </c>
      <c r="I52" s="8">
        <v>2</v>
      </c>
      <c r="J52" s="8">
        <v>2</v>
      </c>
      <c r="K52" s="8">
        <v>2</v>
      </c>
      <c r="L52" s="8">
        <v>2</v>
      </c>
      <c r="M52" s="8">
        <v>2</v>
      </c>
      <c r="N52" s="8"/>
      <c r="O52" s="8">
        <v>2</v>
      </c>
      <c r="P52" s="8">
        <v>2</v>
      </c>
      <c r="Q52" s="8">
        <v>2</v>
      </c>
      <c r="R52" s="8">
        <v>2</v>
      </c>
      <c r="S52" s="8">
        <v>2</v>
      </c>
      <c r="T52" s="8">
        <v>2</v>
      </c>
      <c r="U52" s="8">
        <v>2</v>
      </c>
      <c r="V52" s="8">
        <v>2</v>
      </c>
      <c r="W52" s="8">
        <v>2</v>
      </c>
      <c r="X52" s="8">
        <v>2</v>
      </c>
      <c r="Y52" s="8">
        <v>2</v>
      </c>
      <c r="Z52" s="8">
        <v>2</v>
      </c>
      <c r="AA52" s="8">
        <v>2</v>
      </c>
      <c r="AB52" s="8">
        <v>2</v>
      </c>
      <c r="AC52" s="8">
        <v>2</v>
      </c>
      <c r="AD52" s="8">
        <v>2</v>
      </c>
      <c r="AE52" s="8">
        <v>2</v>
      </c>
      <c r="AF52" s="8">
        <v>2</v>
      </c>
      <c r="AG52" s="8">
        <v>2</v>
      </c>
    </row>
    <row r="53" spans="1:33" ht="26.25" thickBot="1" x14ac:dyDescent="0.3">
      <c r="A53" s="59" t="s">
        <v>98</v>
      </c>
      <c r="B53" s="8" t="s">
        <v>99</v>
      </c>
      <c r="C53" s="8">
        <v>2</v>
      </c>
      <c r="D53" s="8">
        <v>2</v>
      </c>
      <c r="E53" s="8">
        <v>2</v>
      </c>
      <c r="F53" s="8">
        <v>2</v>
      </c>
      <c r="G53" s="8">
        <v>2</v>
      </c>
      <c r="H53" s="8">
        <v>2</v>
      </c>
      <c r="I53" s="8">
        <v>2</v>
      </c>
      <c r="J53" s="8">
        <v>2</v>
      </c>
      <c r="K53" s="8">
        <v>2</v>
      </c>
      <c r="L53" s="8">
        <v>2</v>
      </c>
      <c r="M53" s="8">
        <v>2</v>
      </c>
      <c r="N53" s="8"/>
      <c r="O53" s="8">
        <v>2</v>
      </c>
      <c r="P53" s="8">
        <v>2</v>
      </c>
      <c r="Q53" s="8">
        <v>2</v>
      </c>
      <c r="R53" s="8">
        <v>2</v>
      </c>
      <c r="S53" s="8">
        <v>2</v>
      </c>
      <c r="T53" s="8">
        <v>2</v>
      </c>
      <c r="U53" s="8">
        <v>2</v>
      </c>
      <c r="V53" s="8">
        <v>2</v>
      </c>
      <c r="W53" s="8">
        <v>2</v>
      </c>
      <c r="X53" s="8">
        <v>2</v>
      </c>
      <c r="Y53" s="8">
        <v>2</v>
      </c>
      <c r="Z53" s="8">
        <v>2</v>
      </c>
      <c r="AA53" s="8">
        <v>2</v>
      </c>
      <c r="AB53" s="8">
        <v>2</v>
      </c>
      <c r="AC53" s="8">
        <v>2</v>
      </c>
      <c r="AD53" s="8">
        <v>2</v>
      </c>
      <c r="AE53" s="8">
        <v>2</v>
      </c>
      <c r="AF53" s="8">
        <v>2</v>
      </c>
      <c r="AG53" s="8">
        <v>2</v>
      </c>
    </row>
    <row r="54" spans="1:33" ht="15.75" thickBot="1" x14ac:dyDescent="0.3">
      <c r="A54" s="65"/>
      <c r="B54" s="8" t="s">
        <v>100</v>
      </c>
      <c r="C54" s="8">
        <v>2</v>
      </c>
      <c r="D54" s="8">
        <v>2</v>
      </c>
      <c r="E54" s="8">
        <v>2</v>
      </c>
      <c r="F54" s="8">
        <v>2</v>
      </c>
      <c r="G54" s="8">
        <v>2</v>
      </c>
      <c r="H54" s="8">
        <v>2</v>
      </c>
      <c r="I54" s="8">
        <v>2</v>
      </c>
      <c r="J54" s="8">
        <v>2</v>
      </c>
      <c r="K54" s="8">
        <v>2</v>
      </c>
      <c r="L54" s="8">
        <v>2</v>
      </c>
      <c r="M54" s="8">
        <v>2</v>
      </c>
      <c r="N54" s="8"/>
      <c r="O54" s="8">
        <v>2</v>
      </c>
      <c r="P54" s="8">
        <v>2</v>
      </c>
      <c r="Q54" s="8">
        <v>2</v>
      </c>
      <c r="R54" s="8">
        <v>2</v>
      </c>
      <c r="S54" s="8">
        <v>2</v>
      </c>
      <c r="T54" s="8">
        <v>2</v>
      </c>
      <c r="U54" s="8">
        <v>2</v>
      </c>
      <c r="V54" s="8">
        <v>2</v>
      </c>
      <c r="W54" s="8">
        <v>2</v>
      </c>
      <c r="X54" s="8">
        <v>2</v>
      </c>
      <c r="Y54" s="8">
        <v>2</v>
      </c>
      <c r="Z54" s="8">
        <v>2</v>
      </c>
      <c r="AA54" s="8">
        <v>2</v>
      </c>
      <c r="AB54" s="8">
        <v>2</v>
      </c>
      <c r="AC54" s="8">
        <v>2</v>
      </c>
      <c r="AD54" s="8">
        <v>2</v>
      </c>
      <c r="AE54" s="8">
        <v>2</v>
      </c>
      <c r="AF54" s="8">
        <v>2</v>
      </c>
      <c r="AG54" s="8">
        <v>2</v>
      </c>
    </row>
    <row r="55" spans="1:33" ht="15.75" thickBot="1" x14ac:dyDescent="0.3">
      <c r="A55" s="65"/>
      <c r="B55" s="8" t="s">
        <v>101</v>
      </c>
      <c r="C55" s="8">
        <v>2</v>
      </c>
      <c r="D55" s="8">
        <v>2</v>
      </c>
      <c r="E55" s="8">
        <v>2</v>
      </c>
      <c r="F55" s="8">
        <v>2</v>
      </c>
      <c r="G55" s="8">
        <v>2</v>
      </c>
      <c r="H55" s="8">
        <v>2</v>
      </c>
      <c r="I55" s="8">
        <v>2</v>
      </c>
      <c r="J55" s="8">
        <v>2</v>
      </c>
      <c r="K55" s="8">
        <v>2</v>
      </c>
      <c r="L55" s="8">
        <v>2</v>
      </c>
      <c r="M55" s="8">
        <v>2</v>
      </c>
      <c r="N55" s="8"/>
      <c r="O55" s="8">
        <v>2</v>
      </c>
      <c r="P55" s="8">
        <v>2</v>
      </c>
      <c r="Q55" s="8">
        <v>2</v>
      </c>
      <c r="R55" s="8">
        <v>2</v>
      </c>
      <c r="S55" s="8">
        <v>2</v>
      </c>
      <c r="T55" s="8">
        <v>2</v>
      </c>
      <c r="U55" s="8">
        <v>2</v>
      </c>
      <c r="V55" s="8">
        <v>2</v>
      </c>
      <c r="W55" s="8">
        <v>2</v>
      </c>
      <c r="X55" s="8">
        <v>2</v>
      </c>
      <c r="Y55" s="8">
        <v>2</v>
      </c>
      <c r="Z55" s="8">
        <v>2</v>
      </c>
      <c r="AA55" s="8">
        <v>2</v>
      </c>
      <c r="AB55" s="8">
        <v>2</v>
      </c>
      <c r="AC55" s="8">
        <v>2</v>
      </c>
      <c r="AD55" s="8">
        <v>2</v>
      </c>
      <c r="AE55" s="8">
        <v>2</v>
      </c>
      <c r="AF55" s="8">
        <v>2</v>
      </c>
      <c r="AG55" s="8">
        <v>2</v>
      </c>
    </row>
    <row r="56" spans="1:33" ht="26.25" thickBot="1" x14ac:dyDescent="0.3">
      <c r="A56" s="65"/>
      <c r="B56" s="8" t="s">
        <v>102</v>
      </c>
      <c r="C56" s="8">
        <v>2</v>
      </c>
      <c r="D56" s="8">
        <v>2</v>
      </c>
      <c r="E56" s="8">
        <v>2</v>
      </c>
      <c r="F56" s="8">
        <v>2</v>
      </c>
      <c r="G56" s="8">
        <v>2</v>
      </c>
      <c r="H56" s="8">
        <v>2</v>
      </c>
      <c r="I56" s="8">
        <v>2</v>
      </c>
      <c r="J56" s="8">
        <v>2</v>
      </c>
      <c r="K56" s="8">
        <v>2</v>
      </c>
      <c r="L56" s="8">
        <v>2</v>
      </c>
      <c r="M56" s="8">
        <v>2</v>
      </c>
      <c r="N56" s="8"/>
      <c r="O56" s="8">
        <v>2</v>
      </c>
      <c r="P56" s="8">
        <v>2</v>
      </c>
      <c r="Q56" s="8">
        <v>2</v>
      </c>
      <c r="R56" s="8">
        <v>2</v>
      </c>
      <c r="S56" s="8">
        <v>2</v>
      </c>
      <c r="T56" s="8">
        <v>2</v>
      </c>
      <c r="U56" s="8">
        <v>2</v>
      </c>
      <c r="V56" s="8">
        <v>2</v>
      </c>
      <c r="W56" s="8">
        <v>2</v>
      </c>
      <c r="X56" s="8">
        <v>2</v>
      </c>
      <c r="Y56" s="8">
        <v>2</v>
      </c>
      <c r="Z56" s="8">
        <v>2</v>
      </c>
      <c r="AA56" s="8">
        <v>2</v>
      </c>
      <c r="AB56" s="8">
        <v>2</v>
      </c>
      <c r="AC56" s="8">
        <v>2</v>
      </c>
      <c r="AD56" s="8">
        <v>2</v>
      </c>
      <c r="AE56" s="8">
        <v>2</v>
      </c>
      <c r="AF56" s="8">
        <v>2</v>
      </c>
      <c r="AG56" s="8">
        <v>2</v>
      </c>
    </row>
    <row r="57" spans="1:33" ht="26.25" thickBot="1" x14ac:dyDescent="0.3">
      <c r="A57" s="65"/>
      <c r="B57" s="8" t="s">
        <v>103</v>
      </c>
      <c r="C57" s="8">
        <v>2</v>
      </c>
      <c r="D57" s="8">
        <v>2</v>
      </c>
      <c r="E57" s="8">
        <v>2</v>
      </c>
      <c r="F57" s="8">
        <v>2</v>
      </c>
      <c r="G57" s="8">
        <v>2</v>
      </c>
      <c r="H57" s="8">
        <v>1</v>
      </c>
      <c r="I57" s="8">
        <v>1</v>
      </c>
      <c r="J57" s="8">
        <v>1</v>
      </c>
      <c r="K57" s="8">
        <v>1</v>
      </c>
      <c r="L57" s="8">
        <v>1</v>
      </c>
      <c r="M57" s="8">
        <v>1</v>
      </c>
      <c r="N57" s="8"/>
      <c r="O57" s="8">
        <v>1</v>
      </c>
      <c r="P57" s="8">
        <v>1</v>
      </c>
      <c r="Q57" s="8">
        <v>1</v>
      </c>
      <c r="R57" s="8">
        <v>1</v>
      </c>
      <c r="S57" s="8">
        <v>1</v>
      </c>
      <c r="T57" s="8">
        <v>1</v>
      </c>
      <c r="U57" s="8">
        <v>1</v>
      </c>
      <c r="V57" s="8">
        <v>1</v>
      </c>
      <c r="W57" s="8">
        <v>1</v>
      </c>
      <c r="X57" s="8">
        <v>1</v>
      </c>
      <c r="Y57" s="8">
        <v>1</v>
      </c>
      <c r="Z57" s="8">
        <v>1</v>
      </c>
      <c r="AA57" s="8">
        <v>1</v>
      </c>
      <c r="AB57" s="8">
        <v>1</v>
      </c>
      <c r="AC57" s="8">
        <v>1</v>
      </c>
      <c r="AD57" s="8">
        <v>1</v>
      </c>
      <c r="AE57" s="8">
        <v>1</v>
      </c>
      <c r="AF57" s="8">
        <v>1</v>
      </c>
      <c r="AG57" s="8">
        <v>1</v>
      </c>
    </row>
    <row r="58" spans="1:33" ht="15.75" thickBot="1" x14ac:dyDescent="0.3">
      <c r="A58" s="65"/>
      <c r="B58" s="8" t="s">
        <v>104</v>
      </c>
      <c r="C58" s="8">
        <v>2</v>
      </c>
      <c r="D58" s="8">
        <v>2</v>
      </c>
      <c r="E58" s="8">
        <v>2</v>
      </c>
      <c r="F58" s="8">
        <v>2</v>
      </c>
      <c r="G58" s="8">
        <v>2</v>
      </c>
      <c r="H58" s="8">
        <v>2</v>
      </c>
      <c r="I58" s="8">
        <v>2</v>
      </c>
      <c r="J58" s="8">
        <v>2</v>
      </c>
      <c r="K58" s="8">
        <v>2</v>
      </c>
      <c r="L58" s="8">
        <v>2</v>
      </c>
      <c r="M58" s="8">
        <v>2</v>
      </c>
      <c r="N58" s="8"/>
      <c r="O58" s="8">
        <v>2</v>
      </c>
      <c r="P58" s="8">
        <v>2</v>
      </c>
      <c r="Q58" s="8">
        <v>2</v>
      </c>
      <c r="R58" s="8">
        <v>2</v>
      </c>
      <c r="S58" s="8">
        <v>2</v>
      </c>
      <c r="T58" s="8">
        <v>2</v>
      </c>
      <c r="U58" s="8">
        <v>2</v>
      </c>
      <c r="V58" s="8">
        <v>2</v>
      </c>
      <c r="W58" s="8">
        <v>2</v>
      </c>
      <c r="X58" s="8">
        <v>2</v>
      </c>
      <c r="Y58" s="8">
        <v>2</v>
      </c>
      <c r="Z58" s="8">
        <v>2</v>
      </c>
      <c r="AA58" s="8">
        <v>2</v>
      </c>
      <c r="AB58" s="8">
        <v>2</v>
      </c>
      <c r="AC58" s="8">
        <v>2</v>
      </c>
      <c r="AD58" s="8">
        <v>2</v>
      </c>
      <c r="AE58" s="8">
        <v>2</v>
      </c>
      <c r="AF58" s="8">
        <v>2</v>
      </c>
      <c r="AG58" s="8">
        <v>2</v>
      </c>
    </row>
    <row r="59" spans="1:33" ht="26.25" thickBot="1" x14ac:dyDescent="0.3">
      <c r="A59" s="66"/>
      <c r="B59" s="8" t="s">
        <v>105</v>
      </c>
      <c r="C59" s="8">
        <v>2</v>
      </c>
      <c r="D59" s="8">
        <v>2</v>
      </c>
      <c r="E59" s="8">
        <v>2</v>
      </c>
      <c r="F59" s="8">
        <v>2</v>
      </c>
      <c r="G59" s="8">
        <v>2</v>
      </c>
      <c r="H59" s="8">
        <v>2</v>
      </c>
      <c r="I59" s="8">
        <v>2</v>
      </c>
      <c r="J59" s="8">
        <v>2</v>
      </c>
      <c r="K59" s="8">
        <v>2</v>
      </c>
      <c r="L59" s="8">
        <v>2</v>
      </c>
      <c r="M59" s="8">
        <v>2</v>
      </c>
      <c r="N59" s="8"/>
      <c r="O59" s="8">
        <v>2</v>
      </c>
      <c r="P59" s="8">
        <v>2</v>
      </c>
      <c r="Q59" s="8">
        <v>2</v>
      </c>
      <c r="R59" s="8">
        <v>2</v>
      </c>
      <c r="S59" s="8">
        <v>2</v>
      </c>
      <c r="T59" s="8">
        <v>2</v>
      </c>
      <c r="U59" s="8">
        <v>2</v>
      </c>
      <c r="V59" s="8">
        <v>2</v>
      </c>
      <c r="W59" s="8">
        <v>2</v>
      </c>
      <c r="X59" s="8">
        <v>2</v>
      </c>
      <c r="Y59" s="8">
        <v>2</v>
      </c>
      <c r="Z59" s="8">
        <v>2</v>
      </c>
      <c r="AA59" s="8">
        <v>2</v>
      </c>
      <c r="AB59" s="8">
        <v>2</v>
      </c>
      <c r="AC59" s="8">
        <v>2</v>
      </c>
      <c r="AD59" s="8">
        <v>2</v>
      </c>
      <c r="AE59" s="8">
        <v>2</v>
      </c>
      <c r="AF59" s="8">
        <v>2</v>
      </c>
      <c r="AG59" s="8">
        <v>2</v>
      </c>
    </row>
    <row r="60" spans="1:33" ht="26.25" thickBot="1" x14ac:dyDescent="0.3">
      <c r="A60" s="59" t="s">
        <v>106</v>
      </c>
      <c r="B60" s="8" t="s">
        <v>107</v>
      </c>
      <c r="C60" s="8">
        <v>2</v>
      </c>
      <c r="D60" s="8">
        <v>2</v>
      </c>
      <c r="E60" s="8">
        <v>2</v>
      </c>
      <c r="F60" s="8">
        <v>2</v>
      </c>
      <c r="G60" s="8">
        <v>2</v>
      </c>
      <c r="H60" s="8">
        <v>2</v>
      </c>
      <c r="I60" s="8">
        <v>2</v>
      </c>
      <c r="J60" s="8">
        <v>2</v>
      </c>
      <c r="K60" s="8">
        <v>2</v>
      </c>
      <c r="L60" s="8">
        <v>2</v>
      </c>
      <c r="M60" s="8">
        <v>2</v>
      </c>
      <c r="N60" s="8"/>
      <c r="O60" s="8">
        <v>2</v>
      </c>
      <c r="P60" s="8">
        <v>2</v>
      </c>
      <c r="Q60" s="8">
        <v>2</v>
      </c>
      <c r="R60" s="8">
        <v>2</v>
      </c>
      <c r="S60" s="8">
        <v>2</v>
      </c>
      <c r="T60" s="8">
        <v>2</v>
      </c>
      <c r="U60" s="8">
        <v>2</v>
      </c>
      <c r="V60" s="8">
        <v>2</v>
      </c>
      <c r="W60" s="8">
        <v>2</v>
      </c>
      <c r="X60" s="8">
        <v>2</v>
      </c>
      <c r="Y60" s="8">
        <v>2</v>
      </c>
      <c r="Z60" s="8">
        <v>2</v>
      </c>
      <c r="AA60" s="8">
        <v>2</v>
      </c>
      <c r="AB60" s="8">
        <v>2</v>
      </c>
      <c r="AC60" s="8">
        <v>2</v>
      </c>
      <c r="AD60" s="8">
        <v>2</v>
      </c>
      <c r="AE60" s="8">
        <v>2</v>
      </c>
      <c r="AF60" s="8">
        <v>2</v>
      </c>
      <c r="AG60" s="8">
        <v>2</v>
      </c>
    </row>
    <row r="61" spans="1:33" ht="26.25" thickBot="1" x14ac:dyDescent="0.3">
      <c r="A61" s="65"/>
      <c r="B61" s="8" t="s">
        <v>108</v>
      </c>
      <c r="C61" s="8">
        <v>2</v>
      </c>
      <c r="D61" s="8">
        <v>2</v>
      </c>
      <c r="E61" s="8">
        <v>2</v>
      </c>
      <c r="F61" s="8">
        <v>2</v>
      </c>
      <c r="G61" s="8">
        <v>2</v>
      </c>
      <c r="H61" s="8">
        <v>2</v>
      </c>
      <c r="I61" s="8">
        <v>2</v>
      </c>
      <c r="J61" s="8">
        <v>2</v>
      </c>
      <c r="K61" s="8">
        <v>2</v>
      </c>
      <c r="L61" s="8">
        <v>2</v>
      </c>
      <c r="M61" s="8">
        <v>2</v>
      </c>
      <c r="N61" s="8"/>
      <c r="O61" s="8">
        <v>2</v>
      </c>
      <c r="P61" s="8">
        <v>2</v>
      </c>
      <c r="Q61" s="8">
        <v>2</v>
      </c>
      <c r="R61" s="8">
        <v>2</v>
      </c>
      <c r="S61" s="8">
        <v>2</v>
      </c>
      <c r="T61" s="8">
        <v>2</v>
      </c>
      <c r="U61" s="8">
        <v>2</v>
      </c>
      <c r="V61" s="8">
        <v>2</v>
      </c>
      <c r="W61" s="8">
        <v>2</v>
      </c>
      <c r="X61" s="8">
        <v>2</v>
      </c>
      <c r="Y61" s="8">
        <v>2</v>
      </c>
      <c r="Z61" s="8">
        <v>2</v>
      </c>
      <c r="AA61" s="8">
        <v>2</v>
      </c>
      <c r="AB61" s="8">
        <v>2</v>
      </c>
      <c r="AC61" s="8">
        <v>2</v>
      </c>
      <c r="AD61" s="8">
        <v>2</v>
      </c>
      <c r="AE61" s="8">
        <v>2</v>
      </c>
      <c r="AF61" s="8">
        <v>2</v>
      </c>
      <c r="AG61" s="8">
        <v>2</v>
      </c>
    </row>
    <row r="62" spans="1:33" ht="15.75" thickBot="1" x14ac:dyDescent="0.3">
      <c r="A62" s="66"/>
      <c r="B62" s="8" t="s">
        <v>109</v>
      </c>
      <c r="C62" s="8">
        <v>2</v>
      </c>
      <c r="D62" s="8">
        <v>2</v>
      </c>
      <c r="E62" s="8">
        <v>2</v>
      </c>
      <c r="F62" s="8">
        <v>2</v>
      </c>
      <c r="G62" s="8">
        <v>2</v>
      </c>
      <c r="H62" s="8">
        <v>2</v>
      </c>
      <c r="I62" s="8">
        <v>2</v>
      </c>
      <c r="J62" s="8">
        <v>2</v>
      </c>
      <c r="K62" s="8">
        <v>2</v>
      </c>
      <c r="L62" s="8">
        <v>2</v>
      </c>
      <c r="M62" s="8">
        <v>2</v>
      </c>
      <c r="N62" s="8"/>
      <c r="O62" s="8">
        <v>2</v>
      </c>
      <c r="P62" s="8">
        <v>2</v>
      </c>
      <c r="Q62" s="8">
        <v>2</v>
      </c>
      <c r="R62" s="8">
        <v>2</v>
      </c>
      <c r="S62" s="8">
        <v>2</v>
      </c>
      <c r="T62" s="8">
        <v>2</v>
      </c>
      <c r="U62" s="8">
        <v>2</v>
      </c>
      <c r="V62" s="8">
        <v>2</v>
      </c>
      <c r="W62" s="8">
        <v>2</v>
      </c>
      <c r="X62" s="8">
        <v>2</v>
      </c>
      <c r="Y62" s="8">
        <v>2</v>
      </c>
      <c r="Z62" s="8">
        <v>2</v>
      </c>
      <c r="AA62" s="8">
        <v>2</v>
      </c>
      <c r="AB62" s="8">
        <v>2</v>
      </c>
      <c r="AC62" s="8">
        <v>2</v>
      </c>
      <c r="AD62" s="8">
        <v>2</v>
      </c>
      <c r="AE62" s="8">
        <v>2</v>
      </c>
      <c r="AF62" s="8">
        <v>2</v>
      </c>
      <c r="AG62" s="8">
        <v>2</v>
      </c>
    </row>
    <row r="63" spans="1:33" ht="26.25" thickBot="1" x14ac:dyDescent="0.3">
      <c r="A63" s="59" t="s">
        <v>110</v>
      </c>
      <c r="B63" s="8" t="s">
        <v>111</v>
      </c>
      <c r="C63" s="8">
        <v>2</v>
      </c>
      <c r="D63" s="8">
        <v>2</v>
      </c>
      <c r="E63" s="8">
        <v>2</v>
      </c>
      <c r="F63" s="8">
        <v>2</v>
      </c>
      <c r="G63" s="8">
        <v>2</v>
      </c>
      <c r="H63" s="8">
        <v>2</v>
      </c>
      <c r="I63" s="8">
        <v>2</v>
      </c>
      <c r="J63" s="8">
        <v>2</v>
      </c>
      <c r="K63" s="8">
        <v>2</v>
      </c>
      <c r="L63" s="8">
        <v>2</v>
      </c>
      <c r="M63" s="8">
        <v>2</v>
      </c>
      <c r="N63" s="8"/>
      <c r="O63" s="8">
        <v>2</v>
      </c>
      <c r="P63" s="8">
        <v>2</v>
      </c>
      <c r="Q63" s="8">
        <v>2</v>
      </c>
      <c r="R63" s="8">
        <v>2</v>
      </c>
      <c r="S63" s="8">
        <v>2</v>
      </c>
      <c r="T63" s="8">
        <v>2</v>
      </c>
      <c r="U63" s="8">
        <v>2</v>
      </c>
      <c r="V63" s="8">
        <v>2</v>
      </c>
      <c r="W63" s="8">
        <v>2</v>
      </c>
      <c r="X63" s="8">
        <v>2</v>
      </c>
      <c r="Y63" s="8">
        <v>2</v>
      </c>
      <c r="Z63" s="8">
        <v>2</v>
      </c>
      <c r="AA63" s="8">
        <v>2</v>
      </c>
      <c r="AB63" s="8">
        <v>2</v>
      </c>
      <c r="AC63" s="8">
        <v>2</v>
      </c>
      <c r="AD63" s="8">
        <v>2</v>
      </c>
      <c r="AE63" s="8">
        <v>2</v>
      </c>
      <c r="AF63" s="8">
        <v>2</v>
      </c>
      <c r="AG63" s="8">
        <v>2</v>
      </c>
    </row>
    <row r="64" spans="1:33" ht="26.25" thickBot="1" x14ac:dyDescent="0.3">
      <c r="A64" s="65"/>
      <c r="B64" s="8" t="s">
        <v>112</v>
      </c>
      <c r="C64" s="8">
        <v>2</v>
      </c>
      <c r="D64" s="8">
        <v>2</v>
      </c>
      <c r="E64" s="8">
        <v>2</v>
      </c>
      <c r="F64" s="8">
        <v>2</v>
      </c>
      <c r="G64" s="8">
        <v>2</v>
      </c>
      <c r="H64" s="8">
        <v>2</v>
      </c>
      <c r="I64" s="8">
        <v>2</v>
      </c>
      <c r="J64" s="8">
        <v>2</v>
      </c>
      <c r="K64" s="8">
        <v>2</v>
      </c>
      <c r="L64" s="8">
        <v>2</v>
      </c>
      <c r="M64" s="8">
        <v>2</v>
      </c>
      <c r="N64" s="8"/>
      <c r="O64" s="8">
        <v>2</v>
      </c>
      <c r="P64" s="8">
        <v>2</v>
      </c>
      <c r="Q64" s="8">
        <v>2</v>
      </c>
      <c r="R64" s="8">
        <v>2</v>
      </c>
      <c r="S64" s="8">
        <v>2</v>
      </c>
      <c r="T64" s="8">
        <v>2</v>
      </c>
      <c r="U64" s="8">
        <v>2</v>
      </c>
      <c r="V64" s="8">
        <v>2</v>
      </c>
      <c r="W64" s="8">
        <v>2</v>
      </c>
      <c r="X64" s="8">
        <v>2</v>
      </c>
      <c r="Y64" s="8">
        <v>2</v>
      </c>
      <c r="Z64" s="8">
        <v>2</v>
      </c>
      <c r="AA64" s="8">
        <v>2</v>
      </c>
      <c r="AB64" s="8">
        <v>2</v>
      </c>
      <c r="AC64" s="8">
        <v>2</v>
      </c>
      <c r="AD64" s="8">
        <v>2</v>
      </c>
      <c r="AE64" s="8">
        <v>2</v>
      </c>
      <c r="AF64" s="8">
        <v>2</v>
      </c>
      <c r="AG64" s="8">
        <v>2</v>
      </c>
    </row>
    <row r="65" spans="1:33" ht="26.25" thickBot="1" x14ac:dyDescent="0.3">
      <c r="A65" s="65"/>
      <c r="B65" s="8" t="s">
        <v>113</v>
      </c>
      <c r="C65" s="8">
        <v>2</v>
      </c>
      <c r="D65" s="8">
        <v>2</v>
      </c>
      <c r="E65" s="8">
        <v>2</v>
      </c>
      <c r="F65" s="8">
        <v>2</v>
      </c>
      <c r="G65" s="8">
        <v>2</v>
      </c>
      <c r="H65" s="8">
        <v>2</v>
      </c>
      <c r="I65" s="8">
        <v>2</v>
      </c>
      <c r="J65" s="8">
        <v>2</v>
      </c>
      <c r="K65" s="8">
        <v>2</v>
      </c>
      <c r="L65" s="8">
        <v>2</v>
      </c>
      <c r="M65" s="8">
        <v>2</v>
      </c>
      <c r="N65" s="8"/>
      <c r="O65" s="8">
        <v>2</v>
      </c>
      <c r="P65" s="8">
        <v>2</v>
      </c>
      <c r="Q65" s="8">
        <v>2</v>
      </c>
      <c r="R65" s="8">
        <v>2</v>
      </c>
      <c r="S65" s="8">
        <v>2</v>
      </c>
      <c r="T65" s="8">
        <v>2</v>
      </c>
      <c r="U65" s="8">
        <v>2</v>
      </c>
      <c r="V65" s="8">
        <v>2</v>
      </c>
      <c r="W65" s="8">
        <v>2</v>
      </c>
      <c r="X65" s="8">
        <v>2</v>
      </c>
      <c r="Y65" s="8">
        <v>2</v>
      </c>
      <c r="Z65" s="8">
        <v>2</v>
      </c>
      <c r="AA65" s="8">
        <v>2</v>
      </c>
      <c r="AB65" s="8">
        <v>2</v>
      </c>
      <c r="AC65" s="8">
        <v>2</v>
      </c>
      <c r="AD65" s="8">
        <v>2</v>
      </c>
      <c r="AE65" s="8">
        <v>2</v>
      </c>
      <c r="AF65" s="8">
        <v>2</v>
      </c>
      <c r="AG65" s="8">
        <v>2</v>
      </c>
    </row>
    <row r="66" spans="1:33" ht="26.25" thickBot="1" x14ac:dyDescent="0.3">
      <c r="A66" s="65"/>
      <c r="B66" s="8" t="s">
        <v>114</v>
      </c>
      <c r="C66" s="8">
        <v>2</v>
      </c>
      <c r="D66" s="8">
        <v>2</v>
      </c>
      <c r="E66" s="8">
        <v>2</v>
      </c>
      <c r="F66" s="8">
        <v>2</v>
      </c>
      <c r="G66" s="8">
        <v>2</v>
      </c>
      <c r="H66" s="8">
        <v>2</v>
      </c>
      <c r="I66" s="8">
        <v>2</v>
      </c>
      <c r="J66" s="8">
        <v>2</v>
      </c>
      <c r="K66" s="8">
        <v>2</v>
      </c>
      <c r="L66" s="8">
        <v>2</v>
      </c>
      <c r="M66" s="8">
        <v>2</v>
      </c>
      <c r="N66" s="8"/>
      <c r="O66" s="8">
        <v>2</v>
      </c>
      <c r="P66" s="8">
        <v>2</v>
      </c>
      <c r="Q66" s="8">
        <v>2</v>
      </c>
      <c r="R66" s="8">
        <v>2</v>
      </c>
      <c r="S66" s="8">
        <v>2</v>
      </c>
      <c r="T66" s="8">
        <v>2</v>
      </c>
      <c r="U66" s="8">
        <v>2</v>
      </c>
      <c r="V66" s="8">
        <v>2</v>
      </c>
      <c r="W66" s="8">
        <v>2</v>
      </c>
      <c r="X66" s="8">
        <v>2</v>
      </c>
      <c r="Y66" s="8">
        <v>2</v>
      </c>
      <c r="Z66" s="8">
        <v>2</v>
      </c>
      <c r="AA66" s="8">
        <v>2</v>
      </c>
      <c r="AB66" s="8">
        <v>2</v>
      </c>
      <c r="AC66" s="8">
        <v>2</v>
      </c>
      <c r="AD66" s="8">
        <v>2</v>
      </c>
      <c r="AE66" s="8">
        <v>2</v>
      </c>
      <c r="AF66" s="8">
        <v>2</v>
      </c>
      <c r="AG66" s="8">
        <v>2</v>
      </c>
    </row>
    <row r="67" spans="1:33" ht="26.25" thickBot="1" x14ac:dyDescent="0.3">
      <c r="A67" s="65"/>
      <c r="B67" s="8" t="s">
        <v>115</v>
      </c>
      <c r="C67" s="8">
        <v>2</v>
      </c>
      <c r="D67" s="8">
        <v>2</v>
      </c>
      <c r="E67" s="8">
        <v>2</v>
      </c>
      <c r="F67" s="8">
        <v>2</v>
      </c>
      <c r="G67" s="8">
        <v>2</v>
      </c>
      <c r="H67" s="8">
        <v>2</v>
      </c>
      <c r="I67" s="8">
        <v>2</v>
      </c>
      <c r="J67" s="8">
        <v>2</v>
      </c>
      <c r="K67" s="8">
        <v>2</v>
      </c>
      <c r="L67" s="8">
        <v>2</v>
      </c>
      <c r="M67" s="8">
        <v>2</v>
      </c>
      <c r="N67" s="8"/>
      <c r="O67" s="8">
        <v>2</v>
      </c>
      <c r="P67" s="8">
        <v>2</v>
      </c>
      <c r="Q67" s="8">
        <v>2</v>
      </c>
      <c r="R67" s="8">
        <v>2</v>
      </c>
      <c r="S67" s="8">
        <v>2</v>
      </c>
      <c r="T67" s="8">
        <v>2</v>
      </c>
      <c r="U67" s="8">
        <v>2</v>
      </c>
      <c r="V67" s="8">
        <v>2</v>
      </c>
      <c r="W67" s="8">
        <v>2</v>
      </c>
      <c r="X67" s="8">
        <v>2</v>
      </c>
      <c r="Y67" s="8">
        <v>2</v>
      </c>
      <c r="Z67" s="8">
        <v>2</v>
      </c>
      <c r="AA67" s="8">
        <v>2</v>
      </c>
      <c r="AB67" s="8">
        <v>2</v>
      </c>
      <c r="AC67" s="8">
        <v>2</v>
      </c>
      <c r="AD67" s="8">
        <v>2</v>
      </c>
      <c r="AE67" s="8">
        <v>2</v>
      </c>
      <c r="AF67" s="8">
        <v>2</v>
      </c>
      <c r="AG67" s="8">
        <v>2</v>
      </c>
    </row>
    <row r="68" spans="1:33" ht="15.75" thickBot="1" x14ac:dyDescent="0.3">
      <c r="A68" s="66"/>
      <c r="B68" s="8" t="s">
        <v>116</v>
      </c>
      <c r="C68" s="18">
        <v>2</v>
      </c>
      <c r="D68" s="8">
        <v>2</v>
      </c>
      <c r="E68" s="8">
        <v>2</v>
      </c>
      <c r="F68" s="8">
        <v>2</v>
      </c>
      <c r="G68" s="8">
        <v>2</v>
      </c>
      <c r="H68" s="8">
        <v>1</v>
      </c>
      <c r="I68" s="8">
        <v>1</v>
      </c>
      <c r="J68" s="8">
        <v>1</v>
      </c>
      <c r="K68" s="8">
        <v>1</v>
      </c>
      <c r="L68" s="8">
        <v>1</v>
      </c>
      <c r="M68" s="8">
        <v>1</v>
      </c>
      <c r="N68" s="8"/>
      <c r="O68" s="8">
        <v>1</v>
      </c>
      <c r="P68" s="8">
        <v>1</v>
      </c>
      <c r="Q68" s="8">
        <v>1</v>
      </c>
      <c r="R68" s="8">
        <v>1</v>
      </c>
      <c r="S68" s="8">
        <v>1</v>
      </c>
      <c r="T68" s="8">
        <v>1</v>
      </c>
      <c r="U68" s="8">
        <v>1</v>
      </c>
      <c r="V68" s="8">
        <v>1</v>
      </c>
      <c r="W68" s="8">
        <v>1</v>
      </c>
      <c r="X68" s="8">
        <v>1</v>
      </c>
      <c r="Y68" s="8">
        <v>1</v>
      </c>
      <c r="Z68" s="8">
        <v>1</v>
      </c>
      <c r="AA68" s="8">
        <v>1</v>
      </c>
      <c r="AB68" s="8">
        <v>1</v>
      </c>
      <c r="AC68" s="8">
        <v>1</v>
      </c>
      <c r="AD68" s="8">
        <v>1</v>
      </c>
      <c r="AE68" s="8">
        <v>1</v>
      </c>
      <c r="AF68" s="8">
        <v>1</v>
      </c>
      <c r="AG68" s="8">
        <v>1</v>
      </c>
    </row>
    <row r="75" spans="1:33" ht="15.75" thickBot="1" x14ac:dyDescent="0.3"/>
    <row r="76" spans="1:33" x14ac:dyDescent="0.25">
      <c r="D76" s="59"/>
      <c r="E76" s="59"/>
    </row>
    <row r="77" spans="1:33" ht="15.75" thickBot="1" x14ac:dyDescent="0.3">
      <c r="D77" s="60"/>
      <c r="E77" s="60"/>
    </row>
  </sheetData>
  <mergeCells count="20">
    <mergeCell ref="A24:A25"/>
    <mergeCell ref="C1:D1"/>
    <mergeCell ref="E1:K1"/>
    <mergeCell ref="L1:M1"/>
    <mergeCell ref="A20:A23"/>
    <mergeCell ref="O1:R1"/>
    <mergeCell ref="S1:AG1"/>
    <mergeCell ref="A6:A9"/>
    <mergeCell ref="A10:A13"/>
    <mergeCell ref="A14:A19"/>
    <mergeCell ref="A4:A5"/>
    <mergeCell ref="D76:D77"/>
    <mergeCell ref="E76:E77"/>
    <mergeCell ref="A26:A31"/>
    <mergeCell ref="A32:A38"/>
    <mergeCell ref="A39:A45"/>
    <mergeCell ref="A46:A52"/>
    <mergeCell ref="A53:A59"/>
    <mergeCell ref="A60:A62"/>
    <mergeCell ref="A63:A68"/>
  </mergeCells>
  <pageMargins left="0.7" right="0.7" top="0.75" bottom="0.75" header="0.3" footer="0.3"/>
  <pageSetup paperSize="9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52"/>
  <sheetViews>
    <sheetView topLeftCell="A93" zoomScale="136" zoomScaleNormal="136" workbookViewId="0">
      <selection activeCell="G101" sqref="G101"/>
    </sheetView>
  </sheetViews>
  <sheetFormatPr defaultRowHeight="15" x14ac:dyDescent="0.25"/>
  <cols>
    <col min="1" max="1" width="29.42578125" bestFit="1" customWidth="1"/>
    <col min="4" max="4" width="13.42578125" bestFit="1" customWidth="1"/>
  </cols>
  <sheetData>
    <row r="1" spans="1:68" ht="39" thickBot="1" x14ac:dyDescent="0.3">
      <c r="A1" s="1" t="s">
        <v>0</v>
      </c>
      <c r="B1" s="5" t="s">
        <v>6</v>
      </c>
      <c r="C1" s="22" t="s">
        <v>37</v>
      </c>
      <c r="D1" s="59" t="s">
        <v>39</v>
      </c>
      <c r="E1" s="60"/>
      <c r="F1" s="59" t="s">
        <v>42</v>
      </c>
      <c r="G1" s="61"/>
      <c r="H1" s="61"/>
      <c r="I1" s="60"/>
      <c r="J1" s="59" t="s">
        <v>47</v>
      </c>
      <c r="K1" s="61"/>
      <c r="L1" s="61"/>
      <c r="M1" s="60"/>
      <c r="N1" s="59" t="s">
        <v>52</v>
      </c>
      <c r="O1" s="61"/>
      <c r="P1" s="61"/>
      <c r="Q1" s="61"/>
      <c r="R1" s="61"/>
      <c r="S1" s="60"/>
      <c r="T1" s="59" t="s">
        <v>59</v>
      </c>
      <c r="U1" s="61"/>
      <c r="V1" s="61"/>
      <c r="W1" s="60"/>
      <c r="X1" s="63" t="s">
        <v>64</v>
      </c>
      <c r="Y1" s="64"/>
      <c r="Z1" s="59" t="s">
        <v>67</v>
      </c>
      <c r="AA1" s="61"/>
      <c r="AB1" s="61"/>
      <c r="AC1" s="61"/>
      <c r="AD1" s="61"/>
      <c r="AE1" s="60"/>
      <c r="AF1" s="59" t="s">
        <v>74</v>
      </c>
      <c r="AG1" s="61"/>
      <c r="AH1" s="61"/>
      <c r="AI1" s="61"/>
      <c r="AJ1" s="61"/>
      <c r="AK1" s="61"/>
      <c r="AL1" s="60"/>
      <c r="AM1" s="59" t="s">
        <v>82</v>
      </c>
      <c r="AN1" s="61"/>
      <c r="AO1" s="61"/>
      <c r="AP1" s="61"/>
      <c r="AQ1" s="61"/>
      <c r="AR1" s="61"/>
      <c r="AS1" s="60"/>
      <c r="AT1" s="59" t="s">
        <v>90</v>
      </c>
      <c r="AU1" s="61"/>
      <c r="AV1" s="61"/>
      <c r="AW1" s="61"/>
      <c r="AX1" s="61"/>
      <c r="AY1" s="61"/>
      <c r="AZ1" s="60"/>
      <c r="BA1" s="59" t="s">
        <v>98</v>
      </c>
      <c r="BB1" s="65"/>
      <c r="BC1" s="65"/>
      <c r="BD1" s="65"/>
      <c r="BE1" s="65"/>
      <c r="BF1" s="65"/>
      <c r="BG1" s="66"/>
      <c r="BH1" s="59" t="s">
        <v>106</v>
      </c>
      <c r="BI1" s="65"/>
      <c r="BJ1" s="66"/>
      <c r="BK1" s="59" t="s">
        <v>110</v>
      </c>
      <c r="BL1" s="65"/>
      <c r="BM1" s="65"/>
      <c r="BN1" s="65"/>
      <c r="BO1" s="65"/>
      <c r="BP1" s="66"/>
    </row>
    <row r="2" spans="1:68" ht="141" thickBot="1" x14ac:dyDescent="0.3">
      <c r="A2" s="20"/>
      <c r="B2" s="6"/>
      <c r="C2" s="8" t="s">
        <v>38</v>
      </c>
      <c r="D2" s="8" t="s">
        <v>40</v>
      </c>
      <c r="E2" s="8" t="s">
        <v>41</v>
      </c>
      <c r="F2" s="8" t="s">
        <v>43</v>
      </c>
      <c r="G2" s="8" t="s">
        <v>44</v>
      </c>
      <c r="H2" s="8" t="s">
        <v>45</v>
      </c>
      <c r="I2" s="8" t="s">
        <v>46</v>
      </c>
      <c r="J2" s="8" t="s">
        <v>48</v>
      </c>
      <c r="K2" s="8" t="s">
        <v>49</v>
      </c>
      <c r="L2" s="8" t="s">
        <v>50</v>
      </c>
      <c r="M2" s="8" t="s">
        <v>51</v>
      </c>
      <c r="N2" s="8" t="s">
        <v>53</v>
      </c>
      <c r="O2" s="8" t="s">
        <v>54</v>
      </c>
      <c r="P2" s="8" t="s">
        <v>55</v>
      </c>
      <c r="Q2" s="8" t="s">
        <v>56</v>
      </c>
      <c r="R2" s="8" t="s">
        <v>57</v>
      </c>
      <c r="S2" s="8" t="s">
        <v>58</v>
      </c>
      <c r="T2" s="8" t="s">
        <v>60</v>
      </c>
      <c r="U2" s="8" t="s">
        <v>61</v>
      </c>
      <c r="V2" s="8" t="s">
        <v>62</v>
      </c>
      <c r="W2" s="8" t="s">
        <v>63</v>
      </c>
      <c r="X2" s="16" t="s">
        <v>65</v>
      </c>
      <c r="Y2" s="8" t="s">
        <v>66</v>
      </c>
      <c r="Z2" s="8" t="s">
        <v>68</v>
      </c>
      <c r="AA2" s="8" t="s">
        <v>69</v>
      </c>
      <c r="AB2" s="8" t="s">
        <v>70</v>
      </c>
      <c r="AC2" s="8" t="s">
        <v>71</v>
      </c>
      <c r="AD2" s="8" t="s">
        <v>72</v>
      </c>
      <c r="AE2" s="8" t="s">
        <v>73</v>
      </c>
      <c r="AF2" s="8" t="s">
        <v>75</v>
      </c>
      <c r="AG2" s="8" t="s">
        <v>76</v>
      </c>
      <c r="AH2" s="8" t="s">
        <v>77</v>
      </c>
      <c r="AI2" s="8" t="s">
        <v>78</v>
      </c>
      <c r="AJ2" s="8" t="s">
        <v>79</v>
      </c>
      <c r="AK2" s="8" t="s">
        <v>80</v>
      </c>
      <c r="AL2" s="8" t="s">
        <v>81</v>
      </c>
      <c r="AM2" s="8" t="s">
        <v>83</v>
      </c>
      <c r="AN2" s="8" t="s">
        <v>84</v>
      </c>
      <c r="AO2" s="8" t="s">
        <v>85</v>
      </c>
      <c r="AP2" s="8" t="s">
        <v>86</v>
      </c>
      <c r="AQ2" s="8" t="s">
        <v>87</v>
      </c>
      <c r="AR2" s="8" t="s">
        <v>88</v>
      </c>
      <c r="AS2" s="8" t="s">
        <v>89</v>
      </c>
      <c r="AT2" s="8" t="s">
        <v>91</v>
      </c>
      <c r="AU2" s="8" t="s">
        <v>92</v>
      </c>
      <c r="AV2" s="8" t="s">
        <v>93</v>
      </c>
      <c r="AW2" s="8" t="s">
        <v>94</v>
      </c>
      <c r="AX2" s="8" t="s">
        <v>95</v>
      </c>
      <c r="AY2" s="8" t="s">
        <v>96</v>
      </c>
      <c r="AZ2" s="8" t="s">
        <v>97</v>
      </c>
      <c r="BA2" s="8" t="s">
        <v>99</v>
      </c>
      <c r="BB2" s="8" t="s">
        <v>100</v>
      </c>
      <c r="BC2" s="8" t="s">
        <v>101</v>
      </c>
      <c r="BD2" s="8" t="s">
        <v>102</v>
      </c>
      <c r="BE2" s="8" t="s">
        <v>103</v>
      </c>
      <c r="BF2" s="8" t="s">
        <v>104</v>
      </c>
      <c r="BG2" s="8" t="s">
        <v>105</v>
      </c>
      <c r="BH2" s="8" t="s">
        <v>107</v>
      </c>
      <c r="BI2" s="8" t="s">
        <v>108</v>
      </c>
      <c r="BJ2" s="8" t="s">
        <v>109</v>
      </c>
      <c r="BK2" s="8" t="s">
        <v>111</v>
      </c>
      <c r="BL2" s="8" t="s">
        <v>112</v>
      </c>
      <c r="BM2" s="8" t="s">
        <v>113</v>
      </c>
      <c r="BN2" s="8" t="s">
        <v>114</v>
      </c>
      <c r="BO2" s="8" t="s">
        <v>115</v>
      </c>
      <c r="BP2" s="8" t="s">
        <v>116</v>
      </c>
    </row>
    <row r="3" spans="1:68" ht="16.5" thickBot="1" x14ac:dyDescent="0.3">
      <c r="A3" s="57" t="s">
        <v>1</v>
      </c>
      <c r="B3" s="6" t="s">
        <v>7</v>
      </c>
      <c r="C3" s="8"/>
      <c r="D3" s="8">
        <v>2</v>
      </c>
      <c r="E3" s="8">
        <v>2</v>
      </c>
      <c r="F3" s="8">
        <v>2</v>
      </c>
      <c r="G3" s="8">
        <v>2</v>
      </c>
      <c r="H3" s="8">
        <v>2</v>
      </c>
      <c r="I3" s="8">
        <v>2</v>
      </c>
      <c r="J3" s="8">
        <v>2</v>
      </c>
      <c r="K3" s="8">
        <v>1</v>
      </c>
      <c r="L3" s="8">
        <v>2</v>
      </c>
      <c r="M3" s="8">
        <v>2</v>
      </c>
      <c r="N3" s="8">
        <v>2</v>
      </c>
      <c r="O3" s="8">
        <v>2</v>
      </c>
      <c r="P3" s="8">
        <v>2</v>
      </c>
      <c r="Q3" s="8">
        <v>2</v>
      </c>
      <c r="R3" s="8">
        <v>2</v>
      </c>
      <c r="S3" s="8">
        <v>2</v>
      </c>
      <c r="T3" s="8">
        <v>2</v>
      </c>
      <c r="U3" s="8">
        <v>2</v>
      </c>
      <c r="V3" s="8">
        <v>2</v>
      </c>
      <c r="W3" s="8">
        <v>2</v>
      </c>
      <c r="X3" s="17">
        <v>2</v>
      </c>
      <c r="Y3" s="8">
        <v>2</v>
      </c>
      <c r="Z3" s="8">
        <v>2</v>
      </c>
      <c r="AA3" s="8">
        <v>2</v>
      </c>
      <c r="AB3" s="8">
        <v>2</v>
      </c>
      <c r="AC3" s="8">
        <v>2</v>
      </c>
      <c r="AD3" s="8">
        <v>2</v>
      </c>
      <c r="AE3" s="8">
        <v>2</v>
      </c>
      <c r="AF3" s="8">
        <v>2</v>
      </c>
      <c r="AG3" s="8">
        <v>2</v>
      </c>
      <c r="AH3" s="8">
        <v>2</v>
      </c>
      <c r="AI3" s="8">
        <v>2</v>
      </c>
      <c r="AJ3" s="8">
        <v>2</v>
      </c>
      <c r="AK3" s="8">
        <v>2</v>
      </c>
      <c r="AL3" s="8">
        <v>2</v>
      </c>
      <c r="AM3" s="8">
        <v>2</v>
      </c>
      <c r="AN3" s="8">
        <v>2</v>
      </c>
      <c r="AO3" s="8">
        <v>2</v>
      </c>
      <c r="AP3" s="8">
        <v>2</v>
      </c>
      <c r="AQ3" s="8">
        <v>2</v>
      </c>
      <c r="AR3" s="8">
        <v>2</v>
      </c>
      <c r="AS3" s="8">
        <v>1</v>
      </c>
      <c r="AT3" s="8">
        <v>2</v>
      </c>
      <c r="AU3" s="8">
        <v>2</v>
      </c>
      <c r="AV3" s="8">
        <v>2</v>
      </c>
      <c r="AW3" s="8">
        <v>2</v>
      </c>
      <c r="AX3" s="8">
        <v>2</v>
      </c>
      <c r="AY3" s="8">
        <v>2</v>
      </c>
      <c r="AZ3" s="8">
        <v>2</v>
      </c>
      <c r="BA3" s="8">
        <v>2</v>
      </c>
      <c r="BB3" s="8">
        <v>2</v>
      </c>
      <c r="BC3" s="8">
        <v>2</v>
      </c>
      <c r="BD3" s="8">
        <v>2</v>
      </c>
      <c r="BE3" s="8">
        <v>2</v>
      </c>
      <c r="BF3" s="8">
        <v>2</v>
      </c>
      <c r="BG3" s="8">
        <v>2</v>
      </c>
      <c r="BH3" s="8">
        <v>2</v>
      </c>
      <c r="BI3" s="8">
        <v>2</v>
      </c>
      <c r="BJ3" s="8">
        <v>2</v>
      </c>
      <c r="BK3" s="8">
        <v>2</v>
      </c>
      <c r="BL3" s="8">
        <v>2</v>
      </c>
      <c r="BM3" s="8">
        <v>2</v>
      </c>
      <c r="BN3" s="8">
        <v>2</v>
      </c>
      <c r="BO3" s="8">
        <v>2</v>
      </c>
      <c r="BP3" s="18">
        <v>2</v>
      </c>
    </row>
    <row r="4" spans="1:68" ht="15.75" thickBot="1" x14ac:dyDescent="0.3">
      <c r="A4" s="62"/>
      <c r="B4" s="6" t="s">
        <v>8</v>
      </c>
      <c r="C4" s="8"/>
      <c r="D4" s="8">
        <v>2</v>
      </c>
      <c r="E4" s="8">
        <v>2</v>
      </c>
      <c r="F4" s="8">
        <v>2</v>
      </c>
      <c r="G4" s="8">
        <v>2</v>
      </c>
      <c r="H4" s="8">
        <v>2</v>
      </c>
      <c r="I4" s="8">
        <v>2</v>
      </c>
      <c r="J4" s="8">
        <v>2</v>
      </c>
      <c r="K4" s="8">
        <v>1</v>
      </c>
      <c r="L4" s="8">
        <v>2</v>
      </c>
      <c r="M4" s="8">
        <v>2</v>
      </c>
      <c r="N4" s="8">
        <v>2</v>
      </c>
      <c r="O4" s="8">
        <v>2</v>
      </c>
      <c r="P4" s="8">
        <v>2</v>
      </c>
      <c r="Q4" s="8">
        <v>2</v>
      </c>
      <c r="R4" s="8">
        <v>2</v>
      </c>
      <c r="S4" s="8">
        <v>2</v>
      </c>
      <c r="T4" s="8">
        <v>2</v>
      </c>
      <c r="U4" s="8">
        <v>2</v>
      </c>
      <c r="V4" s="8">
        <v>2</v>
      </c>
      <c r="W4" s="8">
        <v>2</v>
      </c>
      <c r="X4" s="17">
        <v>2</v>
      </c>
      <c r="Y4" s="8">
        <v>2</v>
      </c>
      <c r="Z4" s="8">
        <v>2</v>
      </c>
      <c r="AA4" s="8">
        <v>2</v>
      </c>
      <c r="AB4" s="8">
        <v>2</v>
      </c>
      <c r="AC4" s="8">
        <v>2</v>
      </c>
      <c r="AD4" s="8">
        <v>2</v>
      </c>
      <c r="AE4" s="8">
        <v>2</v>
      </c>
      <c r="AF4" s="8">
        <v>2</v>
      </c>
      <c r="AG4" s="8">
        <v>2</v>
      </c>
      <c r="AH4" s="8">
        <v>2</v>
      </c>
      <c r="AI4" s="8">
        <v>2</v>
      </c>
      <c r="AJ4" s="8">
        <v>2</v>
      </c>
      <c r="AK4" s="8">
        <v>2</v>
      </c>
      <c r="AL4" s="8">
        <v>2</v>
      </c>
      <c r="AM4" s="8">
        <v>2</v>
      </c>
      <c r="AN4" s="8">
        <v>2</v>
      </c>
      <c r="AO4" s="8">
        <v>2</v>
      </c>
      <c r="AP4" s="8">
        <v>2</v>
      </c>
      <c r="AQ4" s="8">
        <v>2</v>
      </c>
      <c r="AR4" s="8">
        <v>2</v>
      </c>
      <c r="AS4" s="8">
        <v>1</v>
      </c>
      <c r="AT4" s="8">
        <v>2</v>
      </c>
      <c r="AU4" s="8">
        <v>2</v>
      </c>
      <c r="AV4" s="8">
        <v>2</v>
      </c>
      <c r="AW4" s="8">
        <v>2</v>
      </c>
      <c r="AX4" s="8">
        <v>2</v>
      </c>
      <c r="AY4" s="8">
        <v>2</v>
      </c>
      <c r="AZ4" s="8">
        <v>2</v>
      </c>
      <c r="BA4" s="8">
        <v>2</v>
      </c>
      <c r="BB4" s="8">
        <v>2</v>
      </c>
      <c r="BC4" s="8">
        <v>2</v>
      </c>
      <c r="BD4" s="8">
        <v>2</v>
      </c>
      <c r="BE4" s="8">
        <v>2</v>
      </c>
      <c r="BF4" s="8">
        <v>2</v>
      </c>
      <c r="BG4" s="8">
        <v>2</v>
      </c>
      <c r="BH4" s="8">
        <v>2</v>
      </c>
      <c r="BI4" s="8">
        <v>2</v>
      </c>
      <c r="BJ4" s="8">
        <v>2</v>
      </c>
      <c r="BK4" s="8">
        <v>2</v>
      </c>
      <c r="BL4" s="8">
        <v>2</v>
      </c>
      <c r="BM4" s="8">
        <v>2</v>
      </c>
      <c r="BN4" s="8">
        <v>2</v>
      </c>
      <c r="BO4" s="8">
        <v>2</v>
      </c>
      <c r="BP4" s="8">
        <v>2</v>
      </c>
    </row>
    <row r="5" spans="1:68" ht="18" thickBot="1" x14ac:dyDescent="0.3">
      <c r="A5" s="57" t="s">
        <v>2</v>
      </c>
      <c r="B5" s="6" t="s">
        <v>9</v>
      </c>
      <c r="C5" s="8"/>
      <c r="D5" s="8">
        <v>2</v>
      </c>
      <c r="E5" s="8">
        <v>2</v>
      </c>
      <c r="F5" s="8">
        <v>2</v>
      </c>
      <c r="G5" s="8">
        <v>2</v>
      </c>
      <c r="H5" s="8">
        <v>2</v>
      </c>
      <c r="I5" s="8">
        <v>2</v>
      </c>
      <c r="J5" s="8">
        <v>2</v>
      </c>
      <c r="K5" s="8">
        <v>2</v>
      </c>
      <c r="L5" s="8">
        <v>2</v>
      </c>
      <c r="M5" s="8">
        <v>2</v>
      </c>
      <c r="N5" s="8">
        <v>2</v>
      </c>
      <c r="O5" s="8">
        <v>2</v>
      </c>
      <c r="P5" s="8">
        <v>2</v>
      </c>
      <c r="Q5" s="8">
        <v>2</v>
      </c>
      <c r="R5" s="8">
        <v>2</v>
      </c>
      <c r="S5" s="8">
        <v>2</v>
      </c>
      <c r="T5" s="8">
        <v>2</v>
      </c>
      <c r="U5" s="8">
        <v>2</v>
      </c>
      <c r="V5" s="8">
        <v>2</v>
      </c>
      <c r="W5" s="8">
        <v>2</v>
      </c>
      <c r="X5" s="17">
        <v>2</v>
      </c>
      <c r="Y5" s="8">
        <v>2</v>
      </c>
      <c r="Z5" s="8">
        <v>2</v>
      </c>
      <c r="AA5" s="8">
        <v>2</v>
      </c>
      <c r="AB5" s="8">
        <v>2</v>
      </c>
      <c r="AC5" s="8">
        <v>2</v>
      </c>
      <c r="AD5" s="8">
        <v>2</v>
      </c>
      <c r="AE5" s="8">
        <v>2</v>
      </c>
      <c r="AF5" s="8">
        <v>2</v>
      </c>
      <c r="AG5" s="8">
        <v>2</v>
      </c>
      <c r="AH5" s="8">
        <v>2</v>
      </c>
      <c r="AI5" s="8">
        <v>2</v>
      </c>
      <c r="AJ5" s="8">
        <v>2</v>
      </c>
      <c r="AK5" s="8">
        <v>2</v>
      </c>
      <c r="AL5" s="8">
        <v>2</v>
      </c>
      <c r="AM5" s="8">
        <v>2</v>
      </c>
      <c r="AN5" s="8">
        <v>2</v>
      </c>
      <c r="AO5" s="8">
        <v>2</v>
      </c>
      <c r="AP5" s="8">
        <v>2</v>
      </c>
      <c r="AQ5" s="8">
        <v>2</v>
      </c>
      <c r="AR5" s="8">
        <v>2</v>
      </c>
      <c r="AS5" s="8">
        <v>1</v>
      </c>
      <c r="AT5" s="8">
        <v>2</v>
      </c>
      <c r="AU5" s="8">
        <v>2</v>
      </c>
      <c r="AV5" s="8">
        <v>2</v>
      </c>
      <c r="AW5" s="8">
        <v>2</v>
      </c>
      <c r="AX5" s="8">
        <v>2</v>
      </c>
      <c r="AY5" s="8">
        <v>2</v>
      </c>
      <c r="AZ5" s="8">
        <v>2</v>
      </c>
      <c r="BA5" s="8">
        <v>2</v>
      </c>
      <c r="BB5" s="8">
        <v>2</v>
      </c>
      <c r="BC5" s="8">
        <v>2</v>
      </c>
      <c r="BD5" s="8">
        <v>2</v>
      </c>
      <c r="BE5" s="8">
        <v>2</v>
      </c>
      <c r="BF5" s="8">
        <v>2</v>
      </c>
      <c r="BG5" s="8">
        <v>2</v>
      </c>
      <c r="BH5" s="8">
        <v>2</v>
      </c>
      <c r="BI5" s="8">
        <v>2</v>
      </c>
      <c r="BJ5" s="8">
        <v>2</v>
      </c>
      <c r="BK5" s="8">
        <v>2</v>
      </c>
      <c r="BL5" s="8">
        <v>2</v>
      </c>
      <c r="BM5" s="8">
        <v>2</v>
      </c>
      <c r="BN5" s="8">
        <v>2</v>
      </c>
      <c r="BO5" s="8">
        <v>2</v>
      </c>
      <c r="BP5" s="8">
        <v>2</v>
      </c>
    </row>
    <row r="6" spans="1:68" ht="19.5" thickBot="1" x14ac:dyDescent="0.3">
      <c r="A6" s="58"/>
      <c r="B6" s="6" t="s">
        <v>10</v>
      </c>
      <c r="C6" s="8"/>
      <c r="D6" s="8">
        <v>2</v>
      </c>
      <c r="E6" s="8">
        <v>2</v>
      </c>
      <c r="F6" s="8">
        <v>2</v>
      </c>
      <c r="G6" s="8">
        <v>2</v>
      </c>
      <c r="H6" s="8">
        <v>2</v>
      </c>
      <c r="I6" s="8">
        <v>2</v>
      </c>
      <c r="J6" s="8">
        <v>2</v>
      </c>
      <c r="K6" s="8">
        <v>2</v>
      </c>
      <c r="L6" s="8">
        <v>2</v>
      </c>
      <c r="M6" s="8">
        <v>2</v>
      </c>
      <c r="N6" s="8">
        <v>2</v>
      </c>
      <c r="O6" s="8">
        <v>2</v>
      </c>
      <c r="P6" s="8">
        <v>2</v>
      </c>
      <c r="Q6" s="8">
        <v>2</v>
      </c>
      <c r="R6" s="8">
        <v>2</v>
      </c>
      <c r="S6" s="8">
        <v>2</v>
      </c>
      <c r="T6" s="8">
        <v>2</v>
      </c>
      <c r="U6" s="8">
        <v>2</v>
      </c>
      <c r="V6" s="8">
        <v>2</v>
      </c>
      <c r="W6" s="8">
        <v>2</v>
      </c>
      <c r="X6" s="17">
        <v>2</v>
      </c>
      <c r="Y6" s="8">
        <v>2</v>
      </c>
      <c r="Z6" s="8">
        <v>2</v>
      </c>
      <c r="AA6" s="8">
        <v>2</v>
      </c>
      <c r="AB6" s="8">
        <v>2</v>
      </c>
      <c r="AC6" s="8">
        <v>2</v>
      </c>
      <c r="AD6" s="8">
        <v>2</v>
      </c>
      <c r="AE6" s="8">
        <v>2</v>
      </c>
      <c r="AF6" s="8">
        <v>2</v>
      </c>
      <c r="AG6" s="8">
        <v>2</v>
      </c>
      <c r="AH6" s="8">
        <v>2</v>
      </c>
      <c r="AI6" s="8">
        <v>2</v>
      </c>
      <c r="AJ6" s="8">
        <v>2</v>
      </c>
      <c r="AK6" s="8">
        <v>2</v>
      </c>
      <c r="AL6" s="8">
        <v>2</v>
      </c>
      <c r="AM6" s="8">
        <v>2</v>
      </c>
      <c r="AN6" s="8">
        <v>2</v>
      </c>
      <c r="AO6" s="8">
        <v>2</v>
      </c>
      <c r="AP6" s="8">
        <v>2</v>
      </c>
      <c r="AQ6" s="8">
        <v>2</v>
      </c>
      <c r="AR6" s="8">
        <v>2</v>
      </c>
      <c r="AS6" s="8">
        <v>1</v>
      </c>
      <c r="AT6" s="8">
        <v>2</v>
      </c>
      <c r="AU6" s="8">
        <v>2</v>
      </c>
      <c r="AV6" s="8">
        <v>2</v>
      </c>
      <c r="AW6" s="8">
        <v>2</v>
      </c>
      <c r="AX6" s="8">
        <v>1</v>
      </c>
      <c r="AY6" s="8">
        <v>2</v>
      </c>
      <c r="AZ6" s="8">
        <v>2</v>
      </c>
      <c r="BA6" s="8">
        <v>2</v>
      </c>
      <c r="BB6" s="8">
        <v>2</v>
      </c>
      <c r="BC6" s="8">
        <v>2</v>
      </c>
      <c r="BD6" s="8">
        <v>2</v>
      </c>
      <c r="BE6" s="8">
        <v>2</v>
      </c>
      <c r="BF6" s="8">
        <v>2</v>
      </c>
      <c r="BG6" s="8">
        <v>2</v>
      </c>
      <c r="BH6" s="8">
        <v>2</v>
      </c>
      <c r="BI6" s="8">
        <v>2</v>
      </c>
      <c r="BJ6" s="8">
        <v>2</v>
      </c>
      <c r="BK6" s="8">
        <v>2</v>
      </c>
      <c r="BL6" s="8">
        <v>2</v>
      </c>
      <c r="BM6" s="8">
        <v>2</v>
      </c>
      <c r="BN6" s="8">
        <v>2</v>
      </c>
      <c r="BO6" s="8">
        <v>2</v>
      </c>
      <c r="BP6" s="8">
        <v>2</v>
      </c>
    </row>
    <row r="7" spans="1:68" ht="17.25" thickBot="1" x14ac:dyDescent="0.3">
      <c r="A7" s="58"/>
      <c r="B7" s="6" t="s">
        <v>11</v>
      </c>
      <c r="C7" s="8"/>
      <c r="D7" s="8">
        <v>2</v>
      </c>
      <c r="E7" s="8">
        <v>2</v>
      </c>
      <c r="F7" s="8">
        <v>2</v>
      </c>
      <c r="G7" s="8">
        <v>1</v>
      </c>
      <c r="H7" s="8">
        <v>2</v>
      </c>
      <c r="I7" s="8">
        <v>2</v>
      </c>
      <c r="J7" s="8">
        <v>2</v>
      </c>
      <c r="K7" s="8">
        <v>2</v>
      </c>
      <c r="L7" s="8">
        <v>2</v>
      </c>
      <c r="M7" s="8">
        <v>2</v>
      </c>
      <c r="N7" s="8">
        <v>2</v>
      </c>
      <c r="O7" s="8">
        <v>2</v>
      </c>
      <c r="P7" s="8">
        <v>2</v>
      </c>
      <c r="Q7" s="8">
        <v>2</v>
      </c>
      <c r="R7" s="8">
        <v>2</v>
      </c>
      <c r="S7" s="8">
        <v>2</v>
      </c>
      <c r="T7" s="8">
        <v>2</v>
      </c>
      <c r="U7" s="8">
        <v>2</v>
      </c>
      <c r="V7" s="8">
        <v>2</v>
      </c>
      <c r="W7" s="8">
        <v>2</v>
      </c>
      <c r="X7" s="17">
        <v>2</v>
      </c>
      <c r="Y7" s="8">
        <v>2</v>
      </c>
      <c r="Z7" s="8">
        <v>2</v>
      </c>
      <c r="AA7" s="8">
        <v>2</v>
      </c>
      <c r="AB7" s="8">
        <v>1</v>
      </c>
      <c r="AC7" s="8">
        <v>2</v>
      </c>
      <c r="AD7" s="8">
        <v>2</v>
      </c>
      <c r="AE7" s="8">
        <v>2</v>
      </c>
      <c r="AF7" s="8">
        <v>2</v>
      </c>
      <c r="AG7" s="8">
        <v>2</v>
      </c>
      <c r="AH7" s="8">
        <v>2</v>
      </c>
      <c r="AI7" s="8">
        <v>2</v>
      </c>
      <c r="AJ7" s="8">
        <v>2</v>
      </c>
      <c r="AK7" s="8">
        <v>2</v>
      </c>
      <c r="AL7" s="8">
        <v>2</v>
      </c>
      <c r="AM7" s="8">
        <v>2</v>
      </c>
      <c r="AN7" s="8">
        <v>2</v>
      </c>
      <c r="AO7" s="8">
        <v>2</v>
      </c>
      <c r="AP7" s="8">
        <v>2</v>
      </c>
      <c r="AQ7" s="8">
        <v>2</v>
      </c>
      <c r="AR7" s="8">
        <v>2</v>
      </c>
      <c r="AS7" s="8">
        <v>1</v>
      </c>
      <c r="AT7" s="8">
        <v>2</v>
      </c>
      <c r="AU7" s="8">
        <v>2</v>
      </c>
      <c r="AV7" s="8">
        <v>2</v>
      </c>
      <c r="AW7" s="8">
        <v>2</v>
      </c>
      <c r="AX7" s="8">
        <v>1</v>
      </c>
      <c r="AY7" s="8">
        <v>2</v>
      </c>
      <c r="AZ7" s="8">
        <v>2</v>
      </c>
      <c r="BA7" s="8">
        <v>2</v>
      </c>
      <c r="BB7" s="8">
        <v>2</v>
      </c>
      <c r="BC7" s="8">
        <v>2</v>
      </c>
      <c r="BD7" s="8">
        <v>2</v>
      </c>
      <c r="BE7" s="8">
        <v>2</v>
      </c>
      <c r="BF7" s="8">
        <v>2</v>
      </c>
      <c r="BG7" s="8">
        <v>2</v>
      </c>
      <c r="BH7" s="8">
        <v>2</v>
      </c>
      <c r="BI7" s="8">
        <v>2</v>
      </c>
      <c r="BJ7" s="8">
        <v>2</v>
      </c>
      <c r="BK7" s="8">
        <v>2</v>
      </c>
      <c r="BL7" s="8">
        <v>2</v>
      </c>
      <c r="BM7" s="8">
        <v>2</v>
      </c>
      <c r="BN7" s="8">
        <v>2</v>
      </c>
      <c r="BO7" s="8">
        <v>2</v>
      </c>
      <c r="BP7" s="8">
        <v>2</v>
      </c>
    </row>
    <row r="8" spans="1:68" ht="23.25" thickBot="1" x14ac:dyDescent="0.3">
      <c r="A8" s="58"/>
      <c r="B8" s="6" t="s">
        <v>12</v>
      </c>
      <c r="C8" s="8"/>
      <c r="D8" s="8">
        <v>2</v>
      </c>
      <c r="E8" s="8">
        <v>2</v>
      </c>
      <c r="F8" s="8">
        <v>2</v>
      </c>
      <c r="G8" s="8">
        <v>1</v>
      </c>
      <c r="H8" s="8">
        <v>2</v>
      </c>
      <c r="I8" s="8">
        <v>2</v>
      </c>
      <c r="J8" s="8">
        <v>2</v>
      </c>
      <c r="K8" s="8">
        <v>2</v>
      </c>
      <c r="L8" s="8">
        <v>2</v>
      </c>
      <c r="M8" s="8">
        <v>2</v>
      </c>
      <c r="N8" s="8">
        <v>2</v>
      </c>
      <c r="O8" s="8">
        <v>2</v>
      </c>
      <c r="P8" s="8">
        <v>2</v>
      </c>
      <c r="Q8" s="8">
        <v>2</v>
      </c>
      <c r="R8" s="8">
        <v>2</v>
      </c>
      <c r="S8" s="8">
        <v>2</v>
      </c>
      <c r="T8" s="8">
        <v>2</v>
      </c>
      <c r="U8" s="8">
        <v>2</v>
      </c>
      <c r="V8" s="8">
        <v>2</v>
      </c>
      <c r="W8" s="8">
        <v>2</v>
      </c>
      <c r="X8" s="17">
        <v>2</v>
      </c>
      <c r="Y8" s="8">
        <v>1</v>
      </c>
      <c r="Z8" s="8">
        <v>2</v>
      </c>
      <c r="AA8" s="8">
        <v>2</v>
      </c>
      <c r="AB8" s="8">
        <v>1</v>
      </c>
      <c r="AC8" s="8">
        <v>2</v>
      </c>
      <c r="AD8" s="8">
        <v>2</v>
      </c>
      <c r="AE8" s="8">
        <v>2</v>
      </c>
      <c r="AF8" s="8">
        <v>2</v>
      </c>
      <c r="AG8" s="8">
        <v>2</v>
      </c>
      <c r="AH8" s="8">
        <v>2</v>
      </c>
      <c r="AI8" s="8">
        <v>2</v>
      </c>
      <c r="AJ8" s="8">
        <v>2</v>
      </c>
      <c r="AK8" s="8">
        <v>2</v>
      </c>
      <c r="AL8" s="8">
        <v>2</v>
      </c>
      <c r="AM8" s="8">
        <v>2</v>
      </c>
      <c r="AN8" s="8">
        <v>2</v>
      </c>
      <c r="AO8" s="8">
        <v>2</v>
      </c>
      <c r="AP8" s="8">
        <v>2</v>
      </c>
      <c r="AQ8" s="8">
        <v>2</v>
      </c>
      <c r="AR8" s="8">
        <v>2</v>
      </c>
      <c r="AS8" s="8">
        <v>1</v>
      </c>
      <c r="AT8" s="8">
        <v>2</v>
      </c>
      <c r="AU8" s="8">
        <v>2</v>
      </c>
      <c r="AV8" s="8">
        <v>2</v>
      </c>
      <c r="AW8" s="8">
        <v>2</v>
      </c>
      <c r="AX8" s="8">
        <v>1</v>
      </c>
      <c r="AY8" s="8">
        <v>2</v>
      </c>
      <c r="AZ8" s="8">
        <v>2</v>
      </c>
      <c r="BA8" s="8">
        <v>2</v>
      </c>
      <c r="BB8" s="8">
        <v>2</v>
      </c>
      <c r="BC8" s="8">
        <v>2</v>
      </c>
      <c r="BD8" s="8">
        <v>2</v>
      </c>
      <c r="BE8" s="8">
        <v>1</v>
      </c>
      <c r="BF8" s="8">
        <v>2</v>
      </c>
      <c r="BG8" s="8">
        <v>2</v>
      </c>
      <c r="BH8" s="8">
        <v>2</v>
      </c>
      <c r="BI8" s="8">
        <v>2</v>
      </c>
      <c r="BJ8" s="8">
        <v>2</v>
      </c>
      <c r="BK8" s="8">
        <v>2</v>
      </c>
      <c r="BL8" s="8">
        <v>2</v>
      </c>
      <c r="BM8" s="8">
        <v>2</v>
      </c>
      <c r="BN8" s="8">
        <v>2</v>
      </c>
      <c r="BO8" s="8">
        <v>2</v>
      </c>
      <c r="BP8" s="8">
        <v>1</v>
      </c>
    </row>
    <row r="9" spans="1:68" ht="17.25" thickBot="1" x14ac:dyDescent="0.3">
      <c r="A9" s="58"/>
      <c r="B9" s="6" t="s">
        <v>13</v>
      </c>
      <c r="C9" s="8"/>
      <c r="D9" s="8">
        <v>2</v>
      </c>
      <c r="E9" s="8">
        <v>2</v>
      </c>
      <c r="F9" s="8">
        <v>2</v>
      </c>
      <c r="G9" s="8">
        <v>1</v>
      </c>
      <c r="H9" s="8">
        <v>2</v>
      </c>
      <c r="I9" s="8">
        <v>2</v>
      </c>
      <c r="J9" s="8">
        <v>2</v>
      </c>
      <c r="K9" s="8">
        <v>2</v>
      </c>
      <c r="L9" s="8">
        <v>2</v>
      </c>
      <c r="M9" s="8">
        <v>2</v>
      </c>
      <c r="N9" s="8">
        <v>2</v>
      </c>
      <c r="O9" s="8">
        <v>2</v>
      </c>
      <c r="P9" s="8">
        <v>2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17">
        <v>2</v>
      </c>
      <c r="Y9" s="8">
        <v>1</v>
      </c>
      <c r="Z9" s="8">
        <v>2</v>
      </c>
      <c r="AA9" s="8">
        <v>2</v>
      </c>
      <c r="AB9" s="8">
        <v>1</v>
      </c>
      <c r="AC9" s="8">
        <v>2</v>
      </c>
      <c r="AD9" s="8">
        <v>2</v>
      </c>
      <c r="AE9" s="8">
        <v>2</v>
      </c>
      <c r="AF9" s="8">
        <v>2</v>
      </c>
      <c r="AG9" s="8">
        <v>2</v>
      </c>
      <c r="AH9" s="8">
        <v>2</v>
      </c>
      <c r="AI9" s="8">
        <v>2</v>
      </c>
      <c r="AJ9" s="8">
        <v>2</v>
      </c>
      <c r="AK9" s="8">
        <v>2</v>
      </c>
      <c r="AL9" s="8">
        <v>2</v>
      </c>
      <c r="AM9" s="8">
        <v>2</v>
      </c>
      <c r="AN9" s="8">
        <v>2</v>
      </c>
      <c r="AO9" s="8">
        <v>2</v>
      </c>
      <c r="AP9" s="8">
        <v>2</v>
      </c>
      <c r="AQ9" s="8">
        <v>2</v>
      </c>
      <c r="AR9" s="8">
        <v>2</v>
      </c>
      <c r="AS9" s="8">
        <v>1</v>
      </c>
      <c r="AT9" s="8">
        <v>2</v>
      </c>
      <c r="AU9" s="8">
        <v>2</v>
      </c>
      <c r="AV9" s="8">
        <v>2</v>
      </c>
      <c r="AW9" s="8">
        <v>2</v>
      </c>
      <c r="AX9" s="8">
        <v>1</v>
      </c>
      <c r="AY9" s="8">
        <v>2</v>
      </c>
      <c r="AZ9" s="8">
        <v>2</v>
      </c>
      <c r="BA9" s="8">
        <v>2</v>
      </c>
      <c r="BB9" s="8">
        <v>2</v>
      </c>
      <c r="BC9" s="8">
        <v>2</v>
      </c>
      <c r="BD9" s="8">
        <v>2</v>
      </c>
      <c r="BE9" s="8">
        <v>1</v>
      </c>
      <c r="BF9" s="8">
        <v>2</v>
      </c>
      <c r="BG9" s="8">
        <v>2</v>
      </c>
      <c r="BH9" s="8">
        <v>2</v>
      </c>
      <c r="BI9" s="8">
        <v>2</v>
      </c>
      <c r="BJ9" s="8">
        <v>2</v>
      </c>
      <c r="BK9" s="8">
        <v>2</v>
      </c>
      <c r="BL9" s="8">
        <v>2</v>
      </c>
      <c r="BM9" s="8">
        <v>2</v>
      </c>
      <c r="BN9" s="8">
        <v>2</v>
      </c>
      <c r="BO9" s="8">
        <v>2</v>
      </c>
      <c r="BP9" s="8">
        <v>1</v>
      </c>
    </row>
    <row r="10" spans="1:68" ht="17.25" thickBot="1" x14ac:dyDescent="0.3">
      <c r="A10" s="58"/>
      <c r="B10" s="6" t="s">
        <v>14</v>
      </c>
      <c r="C10" s="8"/>
      <c r="D10" s="8">
        <v>2</v>
      </c>
      <c r="E10" s="8">
        <v>2</v>
      </c>
      <c r="F10" s="8">
        <v>2</v>
      </c>
      <c r="G10" s="8">
        <v>1</v>
      </c>
      <c r="H10" s="8">
        <v>2</v>
      </c>
      <c r="I10" s="8">
        <v>2</v>
      </c>
      <c r="J10" s="8">
        <v>2</v>
      </c>
      <c r="K10" s="8">
        <v>2</v>
      </c>
      <c r="L10" s="8">
        <v>2</v>
      </c>
      <c r="M10" s="8">
        <v>2</v>
      </c>
      <c r="N10" s="8">
        <v>2</v>
      </c>
      <c r="O10" s="8">
        <v>2</v>
      </c>
      <c r="P10" s="8">
        <v>2</v>
      </c>
      <c r="Q10" s="8">
        <v>2</v>
      </c>
      <c r="R10" s="8">
        <v>2</v>
      </c>
      <c r="S10" s="8">
        <v>2</v>
      </c>
      <c r="T10" s="8">
        <v>2</v>
      </c>
      <c r="U10" s="8">
        <v>2</v>
      </c>
      <c r="V10" s="8">
        <v>2</v>
      </c>
      <c r="W10" s="8">
        <v>2</v>
      </c>
      <c r="X10" s="17">
        <v>2</v>
      </c>
      <c r="Y10" s="8">
        <v>1</v>
      </c>
      <c r="Z10" s="8">
        <v>2</v>
      </c>
      <c r="AA10" s="8">
        <v>2</v>
      </c>
      <c r="AB10" s="8">
        <v>1</v>
      </c>
      <c r="AC10" s="8">
        <v>2</v>
      </c>
      <c r="AD10" s="8">
        <v>2</v>
      </c>
      <c r="AE10" s="8">
        <v>2</v>
      </c>
      <c r="AF10" s="8">
        <v>2</v>
      </c>
      <c r="AG10" s="8">
        <v>2</v>
      </c>
      <c r="AH10" s="8">
        <v>2</v>
      </c>
      <c r="AI10" s="8">
        <v>2</v>
      </c>
      <c r="AJ10" s="8">
        <v>2</v>
      </c>
      <c r="AK10" s="8">
        <v>2</v>
      </c>
      <c r="AL10" s="8">
        <v>2</v>
      </c>
      <c r="AM10" s="8">
        <v>2</v>
      </c>
      <c r="AN10" s="8">
        <v>2</v>
      </c>
      <c r="AO10" s="8">
        <v>2</v>
      </c>
      <c r="AP10" s="8">
        <v>2</v>
      </c>
      <c r="AQ10" s="8">
        <v>2</v>
      </c>
      <c r="AR10" s="8">
        <v>2</v>
      </c>
      <c r="AS10" s="8">
        <v>1</v>
      </c>
      <c r="AT10" s="8">
        <v>2</v>
      </c>
      <c r="AU10" s="8">
        <v>2</v>
      </c>
      <c r="AV10" s="8">
        <v>2</v>
      </c>
      <c r="AW10" s="8">
        <v>2</v>
      </c>
      <c r="AX10" s="8">
        <v>1</v>
      </c>
      <c r="AY10" s="8">
        <v>2</v>
      </c>
      <c r="AZ10" s="8">
        <v>2</v>
      </c>
      <c r="BA10" s="8">
        <v>2</v>
      </c>
      <c r="BB10" s="8">
        <v>2</v>
      </c>
      <c r="BC10" s="8">
        <v>2</v>
      </c>
      <c r="BD10" s="8">
        <v>2</v>
      </c>
      <c r="BE10" s="8">
        <v>1</v>
      </c>
      <c r="BF10" s="8">
        <v>2</v>
      </c>
      <c r="BG10" s="8">
        <v>2</v>
      </c>
      <c r="BH10" s="8">
        <v>2</v>
      </c>
      <c r="BI10" s="8">
        <v>2</v>
      </c>
      <c r="BJ10" s="8">
        <v>2</v>
      </c>
      <c r="BK10" s="8">
        <v>2</v>
      </c>
      <c r="BL10" s="8">
        <v>2</v>
      </c>
      <c r="BM10" s="8">
        <v>2</v>
      </c>
      <c r="BN10" s="8">
        <v>2</v>
      </c>
      <c r="BO10" s="8">
        <v>2</v>
      </c>
      <c r="BP10" s="8">
        <v>1</v>
      </c>
    </row>
    <row r="11" spans="1:68" ht="21.75" thickBot="1" x14ac:dyDescent="0.3">
      <c r="A11" s="62"/>
      <c r="B11" s="6" t="s">
        <v>15</v>
      </c>
      <c r="C11" s="8"/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1</v>
      </c>
      <c r="L11" s="8">
        <v>2</v>
      </c>
      <c r="M11" s="8">
        <v>2</v>
      </c>
      <c r="N11" s="8">
        <v>2</v>
      </c>
      <c r="O11" s="8">
        <v>2</v>
      </c>
      <c r="P11" s="8">
        <v>2</v>
      </c>
      <c r="Q11" s="8">
        <v>2</v>
      </c>
      <c r="R11" s="8">
        <v>2</v>
      </c>
      <c r="S11" s="8">
        <v>2</v>
      </c>
      <c r="T11" s="8">
        <v>2</v>
      </c>
      <c r="U11" s="8">
        <v>2</v>
      </c>
      <c r="V11" s="8">
        <v>2</v>
      </c>
      <c r="W11" s="8">
        <v>2</v>
      </c>
      <c r="X11" s="17">
        <v>2</v>
      </c>
      <c r="Y11" s="8">
        <v>1</v>
      </c>
      <c r="Z11" s="8">
        <v>2</v>
      </c>
      <c r="AA11" s="8">
        <v>2</v>
      </c>
      <c r="AB11" s="8">
        <v>1</v>
      </c>
      <c r="AC11" s="8">
        <v>2</v>
      </c>
      <c r="AD11" s="8">
        <v>2</v>
      </c>
      <c r="AE11" s="8">
        <v>2</v>
      </c>
      <c r="AF11" s="8">
        <v>2</v>
      </c>
      <c r="AG11" s="8">
        <v>2</v>
      </c>
      <c r="AH11" s="8">
        <v>2</v>
      </c>
      <c r="AI11" s="8">
        <v>2</v>
      </c>
      <c r="AJ11" s="8">
        <v>2</v>
      </c>
      <c r="AK11" s="8">
        <v>2</v>
      </c>
      <c r="AL11" s="8">
        <v>2</v>
      </c>
      <c r="AM11" s="8">
        <v>2</v>
      </c>
      <c r="AN11" s="8">
        <v>2</v>
      </c>
      <c r="AO11" s="8">
        <v>2</v>
      </c>
      <c r="AP11" s="8">
        <v>2</v>
      </c>
      <c r="AQ11" s="8">
        <v>2</v>
      </c>
      <c r="AR11" s="8">
        <v>2</v>
      </c>
      <c r="AS11" s="8">
        <v>1</v>
      </c>
      <c r="AT11" s="8">
        <v>2</v>
      </c>
      <c r="AU11" s="8">
        <v>2</v>
      </c>
      <c r="AV11" s="8">
        <v>2</v>
      </c>
      <c r="AW11" s="8">
        <v>2</v>
      </c>
      <c r="AX11" s="8">
        <v>1</v>
      </c>
      <c r="AY11" s="8">
        <v>2</v>
      </c>
      <c r="AZ11" s="8">
        <v>2</v>
      </c>
      <c r="BA11" s="8">
        <v>2</v>
      </c>
      <c r="BB11" s="8">
        <v>2</v>
      </c>
      <c r="BC11" s="8">
        <v>2</v>
      </c>
      <c r="BD11" s="8">
        <v>2</v>
      </c>
      <c r="BE11" s="8">
        <v>1</v>
      </c>
      <c r="BF11" s="8">
        <v>2</v>
      </c>
      <c r="BG11" s="8">
        <v>2</v>
      </c>
      <c r="BH11" s="8">
        <v>2</v>
      </c>
      <c r="BI11" s="8">
        <v>2</v>
      </c>
      <c r="BJ11" s="8">
        <v>2</v>
      </c>
      <c r="BK11" s="8">
        <v>2</v>
      </c>
      <c r="BL11" s="8">
        <v>2</v>
      </c>
      <c r="BM11" s="8">
        <v>2</v>
      </c>
      <c r="BN11" s="8">
        <v>2</v>
      </c>
      <c r="BO11" s="8">
        <v>2</v>
      </c>
      <c r="BP11" s="8">
        <v>1</v>
      </c>
    </row>
    <row r="12" spans="1:68" ht="18.75" thickBot="1" x14ac:dyDescent="0.3">
      <c r="A12" s="57" t="s">
        <v>3</v>
      </c>
      <c r="B12" s="6" t="s">
        <v>16</v>
      </c>
      <c r="C12" s="8"/>
      <c r="D12" s="8">
        <v>2</v>
      </c>
      <c r="E12" s="8">
        <v>2</v>
      </c>
      <c r="F12" s="8">
        <v>2</v>
      </c>
      <c r="G12" s="8">
        <v>1</v>
      </c>
      <c r="H12" s="8">
        <v>2</v>
      </c>
      <c r="I12" s="8">
        <v>2</v>
      </c>
      <c r="J12" s="8">
        <v>2</v>
      </c>
      <c r="K12" s="8">
        <v>1</v>
      </c>
      <c r="L12" s="8">
        <v>2</v>
      </c>
      <c r="M12" s="8">
        <v>2</v>
      </c>
      <c r="N12" s="8">
        <v>2</v>
      </c>
      <c r="O12" s="8">
        <v>2</v>
      </c>
      <c r="P12" s="8">
        <v>2</v>
      </c>
      <c r="Q12" s="8">
        <v>2</v>
      </c>
      <c r="R12" s="8">
        <v>2</v>
      </c>
      <c r="S12" s="8">
        <v>2</v>
      </c>
      <c r="T12" s="8">
        <v>2</v>
      </c>
      <c r="U12" s="8">
        <v>2</v>
      </c>
      <c r="V12" s="8">
        <v>2</v>
      </c>
      <c r="W12" s="8">
        <v>2</v>
      </c>
      <c r="X12" s="17">
        <v>2</v>
      </c>
      <c r="Y12" s="8">
        <v>1</v>
      </c>
      <c r="Z12" s="8">
        <v>2</v>
      </c>
      <c r="AA12" s="8">
        <v>2</v>
      </c>
      <c r="AB12" s="8">
        <v>1</v>
      </c>
      <c r="AC12" s="8">
        <v>1</v>
      </c>
      <c r="AD12" s="8">
        <v>2</v>
      </c>
      <c r="AE12" s="8">
        <v>2</v>
      </c>
      <c r="AF12" s="8">
        <v>2</v>
      </c>
      <c r="AG12" s="8">
        <v>2</v>
      </c>
      <c r="AH12" s="8">
        <v>2</v>
      </c>
      <c r="AI12" s="8">
        <v>2</v>
      </c>
      <c r="AJ12" s="8">
        <v>2</v>
      </c>
      <c r="AK12" s="8">
        <v>2</v>
      </c>
      <c r="AL12" s="8">
        <v>2</v>
      </c>
      <c r="AM12" s="8">
        <v>2</v>
      </c>
      <c r="AN12" s="8">
        <v>2</v>
      </c>
      <c r="AO12" s="8">
        <v>2</v>
      </c>
      <c r="AP12" s="8">
        <v>2</v>
      </c>
      <c r="AQ12" s="8">
        <v>2</v>
      </c>
      <c r="AR12" s="8">
        <v>2</v>
      </c>
      <c r="AS12" s="8">
        <v>1</v>
      </c>
      <c r="AT12" s="8">
        <v>2</v>
      </c>
      <c r="AU12" s="8">
        <v>2</v>
      </c>
      <c r="AV12" s="8">
        <v>2</v>
      </c>
      <c r="AW12" s="8">
        <v>2</v>
      </c>
      <c r="AX12" s="8">
        <v>1</v>
      </c>
      <c r="AY12" s="8">
        <v>2</v>
      </c>
      <c r="AZ12" s="8">
        <v>2</v>
      </c>
      <c r="BA12" s="8">
        <v>2</v>
      </c>
      <c r="BB12" s="8">
        <v>2</v>
      </c>
      <c r="BC12" s="8">
        <v>2</v>
      </c>
      <c r="BD12" s="8">
        <v>2</v>
      </c>
      <c r="BE12" s="8">
        <v>1</v>
      </c>
      <c r="BF12" s="8">
        <v>2</v>
      </c>
      <c r="BG12" s="8">
        <v>2</v>
      </c>
      <c r="BH12" s="8">
        <v>2</v>
      </c>
      <c r="BI12" s="8">
        <v>2</v>
      </c>
      <c r="BJ12" s="8">
        <v>2</v>
      </c>
      <c r="BK12" s="8">
        <v>2</v>
      </c>
      <c r="BL12" s="8">
        <v>2</v>
      </c>
      <c r="BM12" s="8">
        <v>2</v>
      </c>
      <c r="BN12" s="8">
        <v>2</v>
      </c>
      <c r="BO12" s="8">
        <v>2</v>
      </c>
      <c r="BP12" s="8">
        <v>1</v>
      </c>
    </row>
    <row r="13" spans="1:68" ht="15.75" thickBot="1" x14ac:dyDescent="0.3">
      <c r="A13" s="62"/>
      <c r="B13" s="6" t="s">
        <v>17</v>
      </c>
      <c r="C13" s="8"/>
      <c r="D13" s="8">
        <v>2</v>
      </c>
      <c r="E13" s="8">
        <v>2</v>
      </c>
      <c r="F13" s="8">
        <v>2</v>
      </c>
      <c r="G13" s="8">
        <v>1</v>
      </c>
      <c r="H13" s="8">
        <v>2</v>
      </c>
      <c r="I13" s="8">
        <v>2</v>
      </c>
      <c r="J13" s="8">
        <v>2</v>
      </c>
      <c r="K13" s="8">
        <v>1</v>
      </c>
      <c r="L13" s="8">
        <v>2</v>
      </c>
      <c r="M13" s="8">
        <v>2</v>
      </c>
      <c r="N13" s="8">
        <v>1</v>
      </c>
      <c r="O13" s="8">
        <v>2</v>
      </c>
      <c r="P13" s="8">
        <v>2</v>
      </c>
      <c r="Q13" s="8">
        <v>2</v>
      </c>
      <c r="R13" s="8">
        <v>2</v>
      </c>
      <c r="S13" s="8">
        <v>2</v>
      </c>
      <c r="T13" s="8">
        <v>2</v>
      </c>
      <c r="U13" s="8">
        <v>2</v>
      </c>
      <c r="V13" s="8">
        <v>2</v>
      </c>
      <c r="W13" s="8">
        <v>2</v>
      </c>
      <c r="X13" s="17">
        <v>2</v>
      </c>
      <c r="Y13" s="8">
        <v>1</v>
      </c>
      <c r="Z13" s="8">
        <v>2</v>
      </c>
      <c r="AA13" s="8">
        <v>2</v>
      </c>
      <c r="AB13" s="8">
        <v>1</v>
      </c>
      <c r="AC13" s="8">
        <v>1</v>
      </c>
      <c r="AD13" s="8">
        <v>2</v>
      </c>
      <c r="AE13" s="8">
        <v>2</v>
      </c>
      <c r="AF13" s="8">
        <v>2</v>
      </c>
      <c r="AG13" s="8">
        <v>2</v>
      </c>
      <c r="AH13" s="8">
        <v>2</v>
      </c>
      <c r="AI13" s="8">
        <v>2</v>
      </c>
      <c r="AJ13" s="8">
        <v>2</v>
      </c>
      <c r="AK13" s="8">
        <v>2</v>
      </c>
      <c r="AL13" s="8">
        <v>2</v>
      </c>
      <c r="AM13" s="8">
        <v>2</v>
      </c>
      <c r="AN13" s="8">
        <v>2</v>
      </c>
      <c r="AO13" s="8">
        <v>2</v>
      </c>
      <c r="AP13" s="8">
        <v>2</v>
      </c>
      <c r="AQ13" s="8">
        <v>2</v>
      </c>
      <c r="AR13" s="8">
        <v>2</v>
      </c>
      <c r="AS13" s="8">
        <v>1</v>
      </c>
      <c r="AT13" s="8">
        <v>2</v>
      </c>
      <c r="AU13" s="8">
        <v>2</v>
      </c>
      <c r="AV13" s="8">
        <v>2</v>
      </c>
      <c r="AW13" s="8">
        <v>2</v>
      </c>
      <c r="AX13" s="8">
        <v>1</v>
      </c>
      <c r="AY13" s="8">
        <v>2</v>
      </c>
      <c r="AZ13" s="8">
        <v>2</v>
      </c>
      <c r="BA13" s="8">
        <v>2</v>
      </c>
      <c r="BB13" s="8">
        <v>2</v>
      </c>
      <c r="BC13" s="8">
        <v>2</v>
      </c>
      <c r="BD13" s="8">
        <v>2</v>
      </c>
      <c r="BE13" s="8">
        <v>1</v>
      </c>
      <c r="BF13" s="8">
        <v>2</v>
      </c>
      <c r="BG13" s="8">
        <v>2</v>
      </c>
      <c r="BH13" s="8">
        <v>2</v>
      </c>
      <c r="BI13" s="8">
        <v>2</v>
      </c>
      <c r="BJ13" s="8">
        <v>2</v>
      </c>
      <c r="BK13" s="8">
        <v>2</v>
      </c>
      <c r="BL13" s="8">
        <v>2</v>
      </c>
      <c r="BM13" s="8">
        <v>2</v>
      </c>
      <c r="BN13" s="8">
        <v>2</v>
      </c>
      <c r="BO13" s="8">
        <v>2</v>
      </c>
      <c r="BP13" s="8">
        <v>1</v>
      </c>
    </row>
    <row r="14" spans="1:68" ht="15.75" thickBot="1" x14ac:dyDescent="0.3">
      <c r="A14" s="21"/>
      <c r="B14" s="6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17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</row>
    <row r="15" spans="1:68" ht="24" thickBot="1" x14ac:dyDescent="0.3">
      <c r="A15" s="57" t="s">
        <v>4</v>
      </c>
      <c r="B15" s="6" t="s">
        <v>18</v>
      </c>
      <c r="C15" s="8"/>
      <c r="D15" s="8">
        <v>2</v>
      </c>
      <c r="E15" s="8">
        <v>2</v>
      </c>
      <c r="F15" s="8">
        <v>2</v>
      </c>
      <c r="G15" s="8">
        <v>1</v>
      </c>
      <c r="H15" s="8">
        <v>2</v>
      </c>
      <c r="I15" s="8">
        <v>2</v>
      </c>
      <c r="J15" s="8">
        <v>2</v>
      </c>
      <c r="K15" s="8">
        <v>1</v>
      </c>
      <c r="L15" s="8">
        <v>2</v>
      </c>
      <c r="M15" s="8">
        <v>2</v>
      </c>
      <c r="N15" s="8">
        <v>1</v>
      </c>
      <c r="O15" s="8">
        <v>2</v>
      </c>
      <c r="P15" s="8">
        <v>2</v>
      </c>
      <c r="Q15" s="8">
        <v>2</v>
      </c>
      <c r="R15" s="8">
        <v>2</v>
      </c>
      <c r="S15" s="8">
        <v>2</v>
      </c>
      <c r="T15" s="8">
        <v>2</v>
      </c>
      <c r="U15" s="8">
        <v>2</v>
      </c>
      <c r="V15" s="8">
        <v>2</v>
      </c>
      <c r="W15" s="8">
        <v>2</v>
      </c>
      <c r="X15" s="17">
        <v>2</v>
      </c>
      <c r="Y15" s="8">
        <v>1</v>
      </c>
      <c r="Z15" s="8">
        <v>2</v>
      </c>
      <c r="AA15" s="8">
        <v>2</v>
      </c>
      <c r="AB15" s="8">
        <v>1</v>
      </c>
      <c r="AC15" s="8">
        <v>1</v>
      </c>
      <c r="AD15" s="8">
        <v>2</v>
      </c>
      <c r="AE15" s="8">
        <v>2</v>
      </c>
      <c r="AF15" s="8">
        <v>2</v>
      </c>
      <c r="AG15" s="8">
        <v>2</v>
      </c>
      <c r="AH15" s="8">
        <v>2</v>
      </c>
      <c r="AI15" s="8">
        <v>2</v>
      </c>
      <c r="AJ15" s="8">
        <v>2</v>
      </c>
      <c r="AK15" s="8">
        <v>2</v>
      </c>
      <c r="AL15" s="8">
        <v>2</v>
      </c>
      <c r="AM15" s="8">
        <v>2</v>
      </c>
      <c r="AN15" s="8">
        <v>2</v>
      </c>
      <c r="AO15" s="8">
        <v>2</v>
      </c>
      <c r="AP15" s="8">
        <v>2</v>
      </c>
      <c r="AQ15" s="8">
        <v>2</v>
      </c>
      <c r="AR15" s="8">
        <v>2</v>
      </c>
      <c r="AS15" s="8">
        <v>1</v>
      </c>
      <c r="AT15" s="8">
        <v>2</v>
      </c>
      <c r="AU15" s="8">
        <v>1</v>
      </c>
      <c r="AV15" s="8">
        <v>2</v>
      </c>
      <c r="AW15" s="8">
        <v>2</v>
      </c>
      <c r="AX15" s="8">
        <v>2</v>
      </c>
      <c r="AY15" s="8">
        <v>2</v>
      </c>
      <c r="AZ15" s="8">
        <v>2</v>
      </c>
      <c r="BA15" s="8">
        <v>2</v>
      </c>
      <c r="BB15" s="8">
        <v>2</v>
      </c>
      <c r="BC15" s="8">
        <v>2</v>
      </c>
      <c r="BD15" s="8">
        <v>2</v>
      </c>
      <c r="BE15" s="8">
        <v>1</v>
      </c>
      <c r="BF15" s="8">
        <v>2</v>
      </c>
      <c r="BG15" s="8">
        <v>2</v>
      </c>
      <c r="BH15" s="8">
        <v>2</v>
      </c>
      <c r="BI15" s="8">
        <v>2</v>
      </c>
      <c r="BJ15" s="8">
        <v>2</v>
      </c>
      <c r="BK15" s="8">
        <v>2</v>
      </c>
      <c r="BL15" s="8">
        <v>2</v>
      </c>
      <c r="BM15" s="8">
        <v>2</v>
      </c>
      <c r="BN15" s="8">
        <v>2</v>
      </c>
      <c r="BO15" s="8">
        <v>2</v>
      </c>
      <c r="BP15" s="8">
        <v>1</v>
      </c>
    </row>
    <row r="16" spans="1:68" ht="24.75" thickBot="1" x14ac:dyDescent="0.3">
      <c r="A16" s="58"/>
      <c r="B16" s="6" t="s">
        <v>19</v>
      </c>
      <c r="C16" s="8"/>
      <c r="D16" s="8">
        <v>2</v>
      </c>
      <c r="E16" s="8">
        <v>2</v>
      </c>
      <c r="F16" s="8">
        <v>2</v>
      </c>
      <c r="G16" s="8">
        <v>1</v>
      </c>
      <c r="H16" s="8">
        <v>2</v>
      </c>
      <c r="I16" s="8">
        <v>2</v>
      </c>
      <c r="J16" s="8">
        <v>2</v>
      </c>
      <c r="K16" s="8">
        <v>1</v>
      </c>
      <c r="L16" s="8">
        <v>2</v>
      </c>
      <c r="M16" s="8">
        <v>2</v>
      </c>
      <c r="N16" s="8">
        <v>1</v>
      </c>
      <c r="O16" s="8">
        <v>2</v>
      </c>
      <c r="P16" s="8">
        <v>2</v>
      </c>
      <c r="Q16" s="8">
        <v>2</v>
      </c>
      <c r="R16" s="8">
        <v>2</v>
      </c>
      <c r="S16" s="8">
        <v>2</v>
      </c>
      <c r="T16" s="8">
        <v>2</v>
      </c>
      <c r="U16" s="8">
        <v>2</v>
      </c>
      <c r="V16" s="8">
        <v>2</v>
      </c>
      <c r="W16" s="8">
        <v>2</v>
      </c>
      <c r="X16" s="17">
        <v>2</v>
      </c>
      <c r="Y16" s="8">
        <v>1</v>
      </c>
      <c r="Z16" s="8">
        <v>2</v>
      </c>
      <c r="AA16" s="8">
        <v>2</v>
      </c>
      <c r="AB16" s="8">
        <v>1</v>
      </c>
      <c r="AC16" s="8">
        <v>1</v>
      </c>
      <c r="AD16" s="8">
        <v>2</v>
      </c>
      <c r="AE16" s="8">
        <v>2</v>
      </c>
      <c r="AF16" s="8">
        <v>2</v>
      </c>
      <c r="AG16" s="8">
        <v>2</v>
      </c>
      <c r="AH16" s="8">
        <v>2</v>
      </c>
      <c r="AI16" s="8">
        <v>2</v>
      </c>
      <c r="AJ16" s="8">
        <v>2</v>
      </c>
      <c r="AK16" s="8">
        <v>2</v>
      </c>
      <c r="AL16" s="8">
        <v>2</v>
      </c>
      <c r="AM16" s="8">
        <v>2</v>
      </c>
      <c r="AN16" s="8">
        <v>2</v>
      </c>
      <c r="AO16" s="8">
        <v>2</v>
      </c>
      <c r="AP16" s="8">
        <v>2</v>
      </c>
      <c r="AQ16" s="8">
        <v>2</v>
      </c>
      <c r="AR16" s="8">
        <v>2</v>
      </c>
      <c r="AS16" s="8">
        <v>1</v>
      </c>
      <c r="AT16" s="8">
        <v>2</v>
      </c>
      <c r="AU16" s="8">
        <v>1</v>
      </c>
      <c r="AV16" s="8">
        <v>2</v>
      </c>
      <c r="AW16" s="8">
        <v>2</v>
      </c>
      <c r="AX16" s="8">
        <v>1</v>
      </c>
      <c r="AY16" s="8">
        <v>2</v>
      </c>
      <c r="AZ16" s="8">
        <v>2</v>
      </c>
      <c r="BA16" s="8">
        <v>2</v>
      </c>
      <c r="BB16" s="8">
        <v>2</v>
      </c>
      <c r="BC16" s="8">
        <v>2</v>
      </c>
      <c r="BD16" s="8">
        <v>2</v>
      </c>
      <c r="BE16" s="8">
        <v>1</v>
      </c>
      <c r="BF16" s="8">
        <v>2</v>
      </c>
      <c r="BG16" s="8">
        <v>2</v>
      </c>
      <c r="BH16" s="8">
        <v>2</v>
      </c>
      <c r="BI16" s="8">
        <v>2</v>
      </c>
      <c r="BJ16" s="8">
        <v>2</v>
      </c>
      <c r="BK16" s="8">
        <v>2</v>
      </c>
      <c r="BL16" s="8">
        <v>2</v>
      </c>
      <c r="BM16" s="8">
        <v>2</v>
      </c>
      <c r="BN16" s="8">
        <v>2</v>
      </c>
      <c r="BO16" s="8">
        <v>2</v>
      </c>
      <c r="BP16" s="8">
        <v>1</v>
      </c>
    </row>
    <row r="17" spans="1:68" ht="17.25" thickBot="1" x14ac:dyDescent="0.3">
      <c r="A17" s="58"/>
      <c r="B17" s="6" t="s">
        <v>20</v>
      </c>
      <c r="C17" s="8"/>
      <c r="D17" s="8">
        <v>2</v>
      </c>
      <c r="E17" s="8">
        <v>2</v>
      </c>
      <c r="F17" s="8">
        <v>2</v>
      </c>
      <c r="G17" s="8">
        <v>1</v>
      </c>
      <c r="H17" s="8">
        <v>2</v>
      </c>
      <c r="I17" s="8">
        <v>2</v>
      </c>
      <c r="J17" s="8">
        <v>2</v>
      </c>
      <c r="K17" s="8">
        <v>1</v>
      </c>
      <c r="L17" s="8">
        <v>2</v>
      </c>
      <c r="M17" s="8">
        <v>2</v>
      </c>
      <c r="N17" s="8">
        <v>1</v>
      </c>
      <c r="O17" s="8">
        <v>2</v>
      </c>
      <c r="P17" s="8">
        <v>2</v>
      </c>
      <c r="Q17" s="8">
        <v>1</v>
      </c>
      <c r="R17" s="8">
        <v>2</v>
      </c>
      <c r="S17" s="8">
        <v>2</v>
      </c>
      <c r="T17" s="8">
        <v>2</v>
      </c>
      <c r="U17" s="8">
        <v>2</v>
      </c>
      <c r="V17" s="8">
        <v>2</v>
      </c>
      <c r="W17" s="8">
        <v>2</v>
      </c>
      <c r="X17" s="17">
        <v>2</v>
      </c>
      <c r="Y17" s="8">
        <v>1</v>
      </c>
      <c r="Z17" s="8">
        <v>2</v>
      </c>
      <c r="AA17" s="8">
        <v>2</v>
      </c>
      <c r="AB17" s="8">
        <v>1</v>
      </c>
      <c r="AC17" s="8">
        <v>1</v>
      </c>
      <c r="AD17" s="8">
        <v>2</v>
      </c>
      <c r="AE17" s="8">
        <v>2</v>
      </c>
      <c r="AF17" s="8">
        <v>2</v>
      </c>
      <c r="AG17" s="8">
        <v>2</v>
      </c>
      <c r="AH17" s="8">
        <v>2</v>
      </c>
      <c r="AI17" s="8">
        <v>2</v>
      </c>
      <c r="AJ17" s="8">
        <v>2</v>
      </c>
      <c r="AK17" s="8">
        <v>2</v>
      </c>
      <c r="AL17" s="8">
        <v>2</v>
      </c>
      <c r="AM17" s="8">
        <v>2</v>
      </c>
      <c r="AN17" s="8">
        <v>2</v>
      </c>
      <c r="AO17" s="8">
        <v>2</v>
      </c>
      <c r="AP17" s="8">
        <v>2</v>
      </c>
      <c r="AQ17" s="8">
        <v>2</v>
      </c>
      <c r="AR17" s="8">
        <v>2</v>
      </c>
      <c r="AS17" s="8">
        <v>1</v>
      </c>
      <c r="AT17" s="8">
        <v>2</v>
      </c>
      <c r="AU17" s="8">
        <v>1</v>
      </c>
      <c r="AV17" s="8">
        <v>2</v>
      </c>
      <c r="AW17" s="8">
        <v>2</v>
      </c>
      <c r="AX17" s="8">
        <v>1</v>
      </c>
      <c r="AY17" s="8">
        <v>2</v>
      </c>
      <c r="AZ17" s="8">
        <v>2</v>
      </c>
      <c r="BA17" s="8">
        <v>2</v>
      </c>
      <c r="BB17" s="8">
        <v>2</v>
      </c>
      <c r="BC17" s="8">
        <v>2</v>
      </c>
      <c r="BD17" s="8">
        <v>2</v>
      </c>
      <c r="BE17" s="8">
        <v>1</v>
      </c>
      <c r="BF17" s="8">
        <v>2</v>
      </c>
      <c r="BG17" s="8">
        <v>2</v>
      </c>
      <c r="BH17" s="8">
        <v>2</v>
      </c>
      <c r="BI17" s="8">
        <v>2</v>
      </c>
      <c r="BJ17" s="8">
        <v>2</v>
      </c>
      <c r="BK17" s="8">
        <v>2</v>
      </c>
      <c r="BL17" s="8">
        <v>2</v>
      </c>
      <c r="BM17" s="8">
        <v>2</v>
      </c>
      <c r="BN17" s="8">
        <v>2</v>
      </c>
      <c r="BO17" s="8">
        <v>2</v>
      </c>
      <c r="BP17" s="8">
        <v>1</v>
      </c>
    </row>
    <row r="18" spans="1:68" ht="19.5" thickBot="1" x14ac:dyDescent="0.3">
      <c r="A18" s="62"/>
      <c r="B18" s="6" t="s">
        <v>21</v>
      </c>
      <c r="C18" s="8"/>
      <c r="D18" s="8">
        <v>2</v>
      </c>
      <c r="E18" s="8">
        <v>2</v>
      </c>
      <c r="F18" s="8">
        <v>2</v>
      </c>
      <c r="G18" s="8">
        <v>1</v>
      </c>
      <c r="H18" s="8">
        <v>2</v>
      </c>
      <c r="I18" s="8">
        <v>2</v>
      </c>
      <c r="J18" s="8">
        <v>2</v>
      </c>
      <c r="K18" s="8">
        <v>1</v>
      </c>
      <c r="L18" s="8">
        <v>2</v>
      </c>
      <c r="M18" s="8">
        <v>2</v>
      </c>
      <c r="N18" s="8">
        <v>1</v>
      </c>
      <c r="O18" s="8">
        <v>2</v>
      </c>
      <c r="P18" s="8">
        <v>2</v>
      </c>
      <c r="Q18" s="8">
        <v>1</v>
      </c>
      <c r="R18" s="8">
        <v>2</v>
      </c>
      <c r="S18" s="8">
        <v>2</v>
      </c>
      <c r="T18" s="8">
        <v>2</v>
      </c>
      <c r="U18" s="8">
        <v>2</v>
      </c>
      <c r="V18" s="8">
        <v>2</v>
      </c>
      <c r="W18" s="8">
        <v>2</v>
      </c>
      <c r="X18" s="17">
        <v>2</v>
      </c>
      <c r="Y18" s="8">
        <v>1</v>
      </c>
      <c r="Z18" s="8">
        <v>2</v>
      </c>
      <c r="AA18" s="8">
        <v>2</v>
      </c>
      <c r="AB18" s="8">
        <v>1</v>
      </c>
      <c r="AC18" s="8">
        <v>1</v>
      </c>
      <c r="AD18" s="8">
        <v>2</v>
      </c>
      <c r="AE18" s="8">
        <v>2</v>
      </c>
      <c r="AF18" s="8">
        <v>2</v>
      </c>
      <c r="AG18" s="8">
        <v>2</v>
      </c>
      <c r="AH18" s="8">
        <v>2</v>
      </c>
      <c r="AI18" s="8">
        <v>2</v>
      </c>
      <c r="AJ18" s="8">
        <v>2</v>
      </c>
      <c r="AK18" s="8">
        <v>2</v>
      </c>
      <c r="AL18" s="8">
        <v>2</v>
      </c>
      <c r="AM18" s="8">
        <v>2</v>
      </c>
      <c r="AN18" s="8">
        <v>2</v>
      </c>
      <c r="AO18" s="8">
        <v>2</v>
      </c>
      <c r="AP18" s="8">
        <v>2</v>
      </c>
      <c r="AQ18" s="8">
        <v>2</v>
      </c>
      <c r="AR18" s="8">
        <v>2</v>
      </c>
      <c r="AS18" s="8">
        <v>1</v>
      </c>
      <c r="AT18" s="8">
        <v>2</v>
      </c>
      <c r="AU18" s="8">
        <v>1</v>
      </c>
      <c r="AV18" s="8">
        <v>2</v>
      </c>
      <c r="AW18" s="8">
        <v>2</v>
      </c>
      <c r="AX18" s="8">
        <v>1</v>
      </c>
      <c r="AY18" s="8">
        <v>2</v>
      </c>
      <c r="AZ18" s="8">
        <v>2</v>
      </c>
      <c r="BA18" s="8">
        <v>2</v>
      </c>
      <c r="BB18" s="8">
        <v>2</v>
      </c>
      <c r="BC18" s="8">
        <v>2</v>
      </c>
      <c r="BD18" s="8">
        <v>2</v>
      </c>
      <c r="BE18" s="8">
        <v>1</v>
      </c>
      <c r="BF18" s="8">
        <v>2</v>
      </c>
      <c r="BG18" s="8">
        <v>2</v>
      </c>
      <c r="BH18" s="8">
        <v>2</v>
      </c>
      <c r="BI18" s="8">
        <v>2</v>
      </c>
      <c r="BJ18" s="8">
        <v>2</v>
      </c>
      <c r="BK18" s="8">
        <v>2</v>
      </c>
      <c r="BL18" s="8">
        <v>2</v>
      </c>
      <c r="BM18" s="8">
        <v>2</v>
      </c>
      <c r="BN18" s="8">
        <v>2</v>
      </c>
      <c r="BO18" s="8">
        <v>2</v>
      </c>
      <c r="BP18" s="8">
        <v>1</v>
      </c>
    </row>
    <row r="19" spans="1:68" ht="15.75" thickBot="1" x14ac:dyDescent="0.3">
      <c r="A19" s="57" t="s">
        <v>5</v>
      </c>
      <c r="B19" s="6" t="s">
        <v>22</v>
      </c>
      <c r="C19" s="8"/>
      <c r="D19" s="8">
        <v>2</v>
      </c>
      <c r="E19" s="8">
        <v>2</v>
      </c>
      <c r="F19" s="8">
        <v>2</v>
      </c>
      <c r="G19" s="8">
        <v>1</v>
      </c>
      <c r="H19" s="8">
        <v>2</v>
      </c>
      <c r="I19" s="8">
        <v>2</v>
      </c>
      <c r="J19" s="8">
        <v>2</v>
      </c>
      <c r="K19" s="8">
        <v>1</v>
      </c>
      <c r="L19" s="8">
        <v>2</v>
      </c>
      <c r="M19" s="8">
        <v>2</v>
      </c>
      <c r="N19" s="8">
        <v>1</v>
      </c>
      <c r="O19" s="8">
        <v>2</v>
      </c>
      <c r="P19" s="8">
        <v>2</v>
      </c>
      <c r="Q19" s="8">
        <v>1</v>
      </c>
      <c r="R19" s="8">
        <v>2</v>
      </c>
      <c r="S19" s="8">
        <v>2</v>
      </c>
      <c r="T19" s="8">
        <v>2</v>
      </c>
      <c r="U19" s="8">
        <v>2</v>
      </c>
      <c r="V19" s="8">
        <v>2</v>
      </c>
      <c r="W19" s="8">
        <v>2</v>
      </c>
      <c r="X19" s="17">
        <v>2</v>
      </c>
      <c r="Y19" s="8">
        <v>1</v>
      </c>
      <c r="Z19" s="8">
        <v>2</v>
      </c>
      <c r="AA19" s="8">
        <v>2</v>
      </c>
      <c r="AB19" s="8">
        <v>1</v>
      </c>
      <c r="AC19" s="8">
        <v>1</v>
      </c>
      <c r="AD19" s="8">
        <v>2</v>
      </c>
      <c r="AE19" s="8">
        <v>2</v>
      </c>
      <c r="AF19" s="8">
        <v>2</v>
      </c>
      <c r="AG19" s="8">
        <v>2</v>
      </c>
      <c r="AH19" s="8">
        <v>2</v>
      </c>
      <c r="AI19" s="8">
        <v>2</v>
      </c>
      <c r="AJ19" s="8">
        <v>2</v>
      </c>
      <c r="AK19" s="8">
        <v>2</v>
      </c>
      <c r="AL19" s="8">
        <v>2</v>
      </c>
      <c r="AM19" s="8">
        <v>2</v>
      </c>
      <c r="AN19" s="8">
        <v>2</v>
      </c>
      <c r="AO19" s="8">
        <v>2</v>
      </c>
      <c r="AP19" s="8">
        <v>2</v>
      </c>
      <c r="AQ19" s="8">
        <v>2</v>
      </c>
      <c r="AR19" s="8">
        <v>2</v>
      </c>
      <c r="AS19" s="8">
        <v>1</v>
      </c>
      <c r="AT19" s="8">
        <v>2</v>
      </c>
      <c r="AU19" s="8">
        <v>1</v>
      </c>
      <c r="AV19" s="8">
        <v>2</v>
      </c>
      <c r="AW19" s="8">
        <v>2</v>
      </c>
      <c r="AX19" s="8">
        <v>1</v>
      </c>
      <c r="AY19" s="8">
        <v>2</v>
      </c>
      <c r="AZ19" s="8">
        <v>2</v>
      </c>
      <c r="BA19" s="8">
        <v>2</v>
      </c>
      <c r="BB19" s="8">
        <v>2</v>
      </c>
      <c r="BC19" s="8">
        <v>2</v>
      </c>
      <c r="BD19" s="8">
        <v>2</v>
      </c>
      <c r="BE19" s="8">
        <v>1</v>
      </c>
      <c r="BF19" s="8">
        <v>2</v>
      </c>
      <c r="BG19" s="8">
        <v>2</v>
      </c>
      <c r="BH19" s="8">
        <v>2</v>
      </c>
      <c r="BI19" s="8">
        <v>2</v>
      </c>
      <c r="BJ19" s="8">
        <v>2</v>
      </c>
      <c r="BK19" s="8">
        <v>2</v>
      </c>
      <c r="BL19" s="8">
        <v>2</v>
      </c>
      <c r="BM19" s="8">
        <v>2</v>
      </c>
      <c r="BN19" s="8">
        <v>2</v>
      </c>
      <c r="BO19" s="8">
        <v>2</v>
      </c>
      <c r="BP19" s="8">
        <v>1</v>
      </c>
    </row>
    <row r="20" spans="1:68" ht="18.75" thickBot="1" x14ac:dyDescent="0.3">
      <c r="A20" s="58"/>
      <c r="B20" s="6" t="s">
        <v>23</v>
      </c>
      <c r="C20" s="8"/>
      <c r="D20" s="8">
        <v>2</v>
      </c>
      <c r="E20" s="8">
        <v>2</v>
      </c>
      <c r="F20" s="8">
        <v>2</v>
      </c>
      <c r="G20" s="8">
        <v>1</v>
      </c>
      <c r="H20" s="8">
        <v>2</v>
      </c>
      <c r="I20" s="8">
        <v>2</v>
      </c>
      <c r="J20" s="8">
        <v>2</v>
      </c>
      <c r="K20" s="8">
        <v>1</v>
      </c>
      <c r="L20" s="8">
        <v>2</v>
      </c>
      <c r="M20" s="8">
        <v>2</v>
      </c>
      <c r="N20" s="8">
        <v>1</v>
      </c>
      <c r="O20" s="8">
        <v>2</v>
      </c>
      <c r="P20" s="8">
        <v>2</v>
      </c>
      <c r="Q20" s="8">
        <v>1</v>
      </c>
      <c r="R20" s="8">
        <v>2</v>
      </c>
      <c r="S20" s="8">
        <v>2</v>
      </c>
      <c r="T20" s="8">
        <v>2</v>
      </c>
      <c r="U20" s="8">
        <v>2</v>
      </c>
      <c r="V20" s="8">
        <v>2</v>
      </c>
      <c r="W20" s="8">
        <v>2</v>
      </c>
      <c r="X20" s="17">
        <v>2</v>
      </c>
      <c r="Y20" s="8">
        <v>1</v>
      </c>
      <c r="Z20" s="8">
        <v>2</v>
      </c>
      <c r="AA20" s="8">
        <v>2</v>
      </c>
      <c r="AB20" s="8">
        <v>1</v>
      </c>
      <c r="AC20" s="8">
        <v>1</v>
      </c>
      <c r="AD20" s="8">
        <v>2</v>
      </c>
      <c r="AE20" s="8">
        <v>2</v>
      </c>
      <c r="AF20" s="8">
        <v>2</v>
      </c>
      <c r="AG20" s="8">
        <v>2</v>
      </c>
      <c r="AH20" s="8">
        <v>2</v>
      </c>
      <c r="AI20" s="8">
        <v>2</v>
      </c>
      <c r="AJ20" s="8">
        <v>2</v>
      </c>
      <c r="AK20" s="8">
        <v>2</v>
      </c>
      <c r="AL20" s="8">
        <v>2</v>
      </c>
      <c r="AM20" s="8">
        <v>2</v>
      </c>
      <c r="AN20" s="8">
        <v>2</v>
      </c>
      <c r="AO20" s="8">
        <v>2</v>
      </c>
      <c r="AP20" s="8">
        <v>2</v>
      </c>
      <c r="AQ20" s="8">
        <v>2</v>
      </c>
      <c r="AR20" s="8">
        <v>2</v>
      </c>
      <c r="AS20" s="8">
        <v>1</v>
      </c>
      <c r="AT20" s="8">
        <v>2</v>
      </c>
      <c r="AU20" s="8">
        <v>1</v>
      </c>
      <c r="AV20" s="8">
        <v>2</v>
      </c>
      <c r="AW20" s="8">
        <v>2</v>
      </c>
      <c r="AX20" s="8">
        <v>1</v>
      </c>
      <c r="AY20" s="8">
        <v>2</v>
      </c>
      <c r="AZ20" s="8">
        <v>2</v>
      </c>
      <c r="BA20" s="8">
        <v>2</v>
      </c>
      <c r="BB20" s="8">
        <v>2</v>
      </c>
      <c r="BC20" s="8">
        <v>2</v>
      </c>
      <c r="BD20" s="8">
        <v>2</v>
      </c>
      <c r="BE20" s="8">
        <v>1</v>
      </c>
      <c r="BF20" s="8">
        <v>2</v>
      </c>
      <c r="BG20" s="8">
        <v>2</v>
      </c>
      <c r="BH20" s="8">
        <v>2</v>
      </c>
      <c r="BI20" s="8">
        <v>2</v>
      </c>
      <c r="BJ20" s="8">
        <v>2</v>
      </c>
      <c r="BK20" s="8">
        <v>2</v>
      </c>
      <c r="BL20" s="8">
        <v>2</v>
      </c>
      <c r="BM20" s="8">
        <v>2</v>
      </c>
      <c r="BN20" s="8">
        <v>2</v>
      </c>
      <c r="BO20" s="8">
        <v>2</v>
      </c>
      <c r="BP20" s="8">
        <v>1</v>
      </c>
    </row>
    <row r="21" spans="1:68" ht="18.75" thickBot="1" x14ac:dyDescent="0.3">
      <c r="A21" s="58"/>
      <c r="B21" s="6" t="s">
        <v>24</v>
      </c>
      <c r="C21" s="8"/>
      <c r="D21" s="8">
        <v>2</v>
      </c>
      <c r="E21" s="8">
        <v>2</v>
      </c>
      <c r="F21" s="8">
        <v>2</v>
      </c>
      <c r="G21" s="8">
        <v>1</v>
      </c>
      <c r="H21" s="8">
        <v>2</v>
      </c>
      <c r="I21" s="8">
        <v>2</v>
      </c>
      <c r="J21" s="8">
        <v>2</v>
      </c>
      <c r="K21" s="8">
        <v>1</v>
      </c>
      <c r="L21" s="8">
        <v>2</v>
      </c>
      <c r="M21" s="8">
        <v>2</v>
      </c>
      <c r="N21" s="8">
        <v>1</v>
      </c>
      <c r="O21" s="8">
        <v>2</v>
      </c>
      <c r="P21" s="8">
        <v>2</v>
      </c>
      <c r="Q21" s="8">
        <v>1</v>
      </c>
      <c r="R21" s="8">
        <v>2</v>
      </c>
      <c r="S21" s="8">
        <v>2</v>
      </c>
      <c r="T21" s="8">
        <v>2</v>
      </c>
      <c r="U21" s="8">
        <v>2</v>
      </c>
      <c r="V21" s="8">
        <v>2</v>
      </c>
      <c r="W21" s="8">
        <v>2</v>
      </c>
      <c r="X21" s="17">
        <v>2</v>
      </c>
      <c r="Y21" s="8">
        <v>1</v>
      </c>
      <c r="Z21" s="8">
        <v>2</v>
      </c>
      <c r="AA21" s="8">
        <v>2</v>
      </c>
      <c r="AB21" s="8">
        <v>1</v>
      </c>
      <c r="AC21" s="8">
        <v>1</v>
      </c>
      <c r="AD21" s="8">
        <v>2</v>
      </c>
      <c r="AE21" s="8">
        <v>2</v>
      </c>
      <c r="AF21" s="8">
        <v>2</v>
      </c>
      <c r="AG21" s="8">
        <v>2</v>
      </c>
      <c r="AH21" s="8">
        <v>2</v>
      </c>
      <c r="AI21" s="8">
        <v>2</v>
      </c>
      <c r="AJ21" s="8">
        <v>2</v>
      </c>
      <c r="AK21" s="8">
        <v>2</v>
      </c>
      <c r="AL21" s="8">
        <v>2</v>
      </c>
      <c r="AM21" s="8">
        <v>2</v>
      </c>
      <c r="AN21" s="8">
        <v>2</v>
      </c>
      <c r="AO21" s="8">
        <v>2</v>
      </c>
      <c r="AP21" s="8">
        <v>2</v>
      </c>
      <c r="AQ21" s="8">
        <v>2</v>
      </c>
      <c r="AR21" s="8">
        <v>2</v>
      </c>
      <c r="AS21" s="8">
        <v>1</v>
      </c>
      <c r="AT21" s="8">
        <v>2</v>
      </c>
      <c r="AU21" s="8">
        <v>1</v>
      </c>
      <c r="AV21" s="8">
        <v>2</v>
      </c>
      <c r="AW21" s="8">
        <v>2</v>
      </c>
      <c r="AX21" s="8">
        <v>1</v>
      </c>
      <c r="AY21" s="8">
        <v>2</v>
      </c>
      <c r="AZ21" s="8">
        <v>2</v>
      </c>
      <c r="BA21" s="8">
        <v>2</v>
      </c>
      <c r="BB21" s="8">
        <v>2</v>
      </c>
      <c r="BC21" s="8">
        <v>2</v>
      </c>
      <c r="BD21" s="8">
        <v>2</v>
      </c>
      <c r="BE21" s="8">
        <v>1</v>
      </c>
      <c r="BF21" s="8">
        <v>2</v>
      </c>
      <c r="BG21" s="8">
        <v>2</v>
      </c>
      <c r="BH21" s="8">
        <v>2</v>
      </c>
      <c r="BI21" s="8">
        <v>2</v>
      </c>
      <c r="BJ21" s="8">
        <v>2</v>
      </c>
      <c r="BK21" s="8">
        <v>2</v>
      </c>
      <c r="BL21" s="8">
        <v>2</v>
      </c>
      <c r="BM21" s="8">
        <v>2</v>
      </c>
      <c r="BN21" s="8">
        <v>2</v>
      </c>
      <c r="BO21" s="8">
        <v>2</v>
      </c>
      <c r="BP21" s="8">
        <v>1</v>
      </c>
    </row>
    <row r="22" spans="1:68" ht="21" thickBot="1" x14ac:dyDescent="0.3">
      <c r="A22" s="58"/>
      <c r="B22" s="6" t="s">
        <v>25</v>
      </c>
      <c r="C22" s="8"/>
      <c r="D22" s="8">
        <v>2</v>
      </c>
      <c r="E22" s="8">
        <v>2</v>
      </c>
      <c r="F22" s="8">
        <v>2</v>
      </c>
      <c r="G22" s="8">
        <v>1</v>
      </c>
      <c r="H22" s="8">
        <v>2</v>
      </c>
      <c r="I22" s="8">
        <v>2</v>
      </c>
      <c r="J22" s="8">
        <v>2</v>
      </c>
      <c r="K22" s="8">
        <v>1</v>
      </c>
      <c r="L22" s="8">
        <v>2</v>
      </c>
      <c r="M22" s="8">
        <v>2</v>
      </c>
      <c r="N22" s="8">
        <v>1</v>
      </c>
      <c r="O22" s="8">
        <v>2</v>
      </c>
      <c r="P22" s="8">
        <v>2</v>
      </c>
      <c r="Q22" s="8">
        <v>1</v>
      </c>
      <c r="R22" s="8">
        <v>2</v>
      </c>
      <c r="S22" s="8">
        <v>2</v>
      </c>
      <c r="T22" s="8">
        <v>2</v>
      </c>
      <c r="U22" s="8">
        <v>2</v>
      </c>
      <c r="V22" s="8">
        <v>2</v>
      </c>
      <c r="W22" s="8">
        <v>2</v>
      </c>
      <c r="X22" s="17">
        <v>2</v>
      </c>
      <c r="Y22" s="8">
        <v>1</v>
      </c>
      <c r="Z22" s="8">
        <v>2</v>
      </c>
      <c r="AA22" s="8">
        <v>2</v>
      </c>
      <c r="AB22" s="8">
        <v>1</v>
      </c>
      <c r="AC22" s="8">
        <v>1</v>
      </c>
      <c r="AD22" s="8">
        <v>2</v>
      </c>
      <c r="AE22" s="8">
        <v>2</v>
      </c>
      <c r="AF22" s="8">
        <v>2</v>
      </c>
      <c r="AG22" s="8">
        <v>2</v>
      </c>
      <c r="AH22" s="8">
        <v>2</v>
      </c>
      <c r="AI22" s="8">
        <v>2</v>
      </c>
      <c r="AJ22" s="8">
        <v>2</v>
      </c>
      <c r="AK22" s="8">
        <v>2</v>
      </c>
      <c r="AL22" s="8">
        <v>2</v>
      </c>
      <c r="AM22" s="8">
        <v>2</v>
      </c>
      <c r="AN22" s="8">
        <v>2</v>
      </c>
      <c r="AO22" s="8">
        <v>2</v>
      </c>
      <c r="AP22" s="8">
        <v>2</v>
      </c>
      <c r="AQ22" s="8">
        <v>2</v>
      </c>
      <c r="AR22" s="8">
        <v>2</v>
      </c>
      <c r="AS22" s="8">
        <v>2</v>
      </c>
      <c r="AT22" s="8">
        <v>2</v>
      </c>
      <c r="AU22" s="8">
        <v>1</v>
      </c>
      <c r="AV22" s="8">
        <v>2</v>
      </c>
      <c r="AW22" s="8">
        <v>2</v>
      </c>
      <c r="AX22" s="8">
        <v>1</v>
      </c>
      <c r="AY22" s="8">
        <v>2</v>
      </c>
      <c r="AZ22" s="8">
        <v>2</v>
      </c>
      <c r="BA22" s="8">
        <v>2</v>
      </c>
      <c r="BB22" s="8">
        <v>2</v>
      </c>
      <c r="BC22" s="8">
        <v>2</v>
      </c>
      <c r="BD22" s="8">
        <v>2</v>
      </c>
      <c r="BE22" s="8">
        <v>1</v>
      </c>
      <c r="BF22" s="8">
        <v>2</v>
      </c>
      <c r="BG22" s="8">
        <v>2</v>
      </c>
      <c r="BH22" s="8">
        <v>2</v>
      </c>
      <c r="BI22" s="8">
        <v>2</v>
      </c>
      <c r="BJ22" s="8">
        <v>2</v>
      </c>
      <c r="BK22" s="8">
        <v>2</v>
      </c>
      <c r="BL22" s="8">
        <v>2</v>
      </c>
      <c r="BM22" s="8">
        <v>2</v>
      </c>
      <c r="BN22" s="8">
        <v>2</v>
      </c>
      <c r="BO22" s="8">
        <v>2</v>
      </c>
      <c r="BP22" s="8">
        <v>1</v>
      </c>
    </row>
    <row r="23" spans="1:68" ht="21.75" thickBot="1" x14ac:dyDescent="0.3">
      <c r="A23" s="58"/>
      <c r="B23" s="6" t="s">
        <v>26</v>
      </c>
      <c r="C23" s="8"/>
      <c r="D23" s="8">
        <v>2</v>
      </c>
      <c r="E23" s="8">
        <v>2</v>
      </c>
      <c r="F23" s="8">
        <v>2</v>
      </c>
      <c r="G23" s="8">
        <v>1</v>
      </c>
      <c r="H23" s="8">
        <v>2</v>
      </c>
      <c r="I23" s="8">
        <v>2</v>
      </c>
      <c r="J23" s="8">
        <v>2</v>
      </c>
      <c r="K23" s="8">
        <v>1</v>
      </c>
      <c r="L23" s="8">
        <v>2</v>
      </c>
      <c r="M23" s="8">
        <v>2</v>
      </c>
      <c r="N23" s="8">
        <v>1</v>
      </c>
      <c r="O23" s="8">
        <v>2</v>
      </c>
      <c r="P23" s="8">
        <v>2</v>
      </c>
      <c r="Q23" s="8">
        <v>1</v>
      </c>
      <c r="R23" s="8">
        <v>2</v>
      </c>
      <c r="S23" s="8">
        <v>2</v>
      </c>
      <c r="T23" s="8">
        <v>2</v>
      </c>
      <c r="U23" s="8">
        <v>2</v>
      </c>
      <c r="V23" s="8">
        <v>2</v>
      </c>
      <c r="W23" s="8">
        <v>2</v>
      </c>
      <c r="X23" s="17">
        <v>2</v>
      </c>
      <c r="Y23" s="8">
        <v>1</v>
      </c>
      <c r="Z23" s="8">
        <v>2</v>
      </c>
      <c r="AA23" s="8">
        <v>2</v>
      </c>
      <c r="AB23" s="8">
        <v>1</v>
      </c>
      <c r="AC23" s="8">
        <v>1</v>
      </c>
      <c r="AD23" s="8">
        <v>2</v>
      </c>
      <c r="AE23" s="8">
        <v>2</v>
      </c>
      <c r="AF23" s="8">
        <v>2</v>
      </c>
      <c r="AG23" s="8">
        <v>2</v>
      </c>
      <c r="AH23" s="8">
        <v>2</v>
      </c>
      <c r="AI23" s="8">
        <v>2</v>
      </c>
      <c r="AJ23" s="8">
        <v>2</v>
      </c>
      <c r="AK23" s="8">
        <v>2</v>
      </c>
      <c r="AL23" s="8">
        <v>2</v>
      </c>
      <c r="AM23" s="8">
        <v>2</v>
      </c>
      <c r="AN23" s="8">
        <v>2</v>
      </c>
      <c r="AO23" s="8">
        <v>2</v>
      </c>
      <c r="AP23" s="8">
        <v>2</v>
      </c>
      <c r="AQ23" s="8">
        <v>2</v>
      </c>
      <c r="AR23" s="8">
        <v>2</v>
      </c>
      <c r="AS23" s="8">
        <v>2</v>
      </c>
      <c r="AT23" s="8">
        <v>2</v>
      </c>
      <c r="AU23" s="8">
        <v>1</v>
      </c>
      <c r="AV23" s="8">
        <v>2</v>
      </c>
      <c r="AW23" s="8">
        <v>2</v>
      </c>
      <c r="AX23" s="8">
        <v>1</v>
      </c>
      <c r="AY23" s="8">
        <v>2</v>
      </c>
      <c r="AZ23" s="8">
        <v>2</v>
      </c>
      <c r="BA23" s="8">
        <v>2</v>
      </c>
      <c r="BB23" s="8">
        <v>2</v>
      </c>
      <c r="BC23" s="8">
        <v>2</v>
      </c>
      <c r="BD23" s="8">
        <v>2</v>
      </c>
      <c r="BE23" s="8">
        <v>1</v>
      </c>
      <c r="BF23" s="8">
        <v>2</v>
      </c>
      <c r="BG23" s="8">
        <v>2</v>
      </c>
      <c r="BH23" s="8">
        <v>2</v>
      </c>
      <c r="BI23" s="8">
        <v>2</v>
      </c>
      <c r="BJ23" s="8">
        <v>2</v>
      </c>
      <c r="BK23" s="8">
        <v>2</v>
      </c>
      <c r="BL23" s="8">
        <v>2</v>
      </c>
      <c r="BM23" s="8">
        <v>2</v>
      </c>
      <c r="BN23" s="8">
        <v>2</v>
      </c>
      <c r="BO23" s="8">
        <v>2</v>
      </c>
      <c r="BP23" s="8">
        <v>1</v>
      </c>
    </row>
    <row r="24" spans="1:68" ht="18.75" thickBot="1" x14ac:dyDescent="0.3">
      <c r="A24" s="58"/>
      <c r="B24" s="6" t="s">
        <v>27</v>
      </c>
      <c r="C24" s="8"/>
      <c r="D24" s="8">
        <v>2</v>
      </c>
      <c r="E24" s="8">
        <v>2</v>
      </c>
      <c r="F24" s="8">
        <v>2</v>
      </c>
      <c r="G24" s="8">
        <v>1</v>
      </c>
      <c r="H24" s="8">
        <v>2</v>
      </c>
      <c r="I24" s="8">
        <v>2</v>
      </c>
      <c r="J24" s="8">
        <v>2</v>
      </c>
      <c r="K24" s="8">
        <v>1</v>
      </c>
      <c r="L24" s="8">
        <v>2</v>
      </c>
      <c r="M24" s="8">
        <v>2</v>
      </c>
      <c r="N24" s="8">
        <v>1</v>
      </c>
      <c r="O24" s="8">
        <v>2</v>
      </c>
      <c r="P24" s="8">
        <v>2</v>
      </c>
      <c r="Q24" s="8">
        <v>1</v>
      </c>
      <c r="R24" s="8">
        <v>2</v>
      </c>
      <c r="S24" s="8">
        <v>2</v>
      </c>
      <c r="T24" s="8">
        <v>2</v>
      </c>
      <c r="U24" s="8">
        <v>2</v>
      </c>
      <c r="V24" s="8">
        <v>2</v>
      </c>
      <c r="W24" s="8">
        <v>2</v>
      </c>
      <c r="X24" s="17">
        <v>2</v>
      </c>
      <c r="Y24" s="8">
        <v>1</v>
      </c>
      <c r="Z24" s="8">
        <v>2</v>
      </c>
      <c r="AA24" s="8">
        <v>2</v>
      </c>
      <c r="AB24" s="8">
        <v>1</v>
      </c>
      <c r="AC24" s="8">
        <v>1</v>
      </c>
      <c r="AD24" s="8">
        <v>2</v>
      </c>
      <c r="AE24" s="8">
        <v>2</v>
      </c>
      <c r="AF24" s="8">
        <v>2</v>
      </c>
      <c r="AG24" s="8">
        <v>2</v>
      </c>
      <c r="AH24" s="8">
        <v>2</v>
      </c>
      <c r="AI24" s="8">
        <v>2</v>
      </c>
      <c r="AJ24" s="8">
        <v>2</v>
      </c>
      <c r="AK24" s="8">
        <v>2</v>
      </c>
      <c r="AL24" s="8">
        <v>2</v>
      </c>
      <c r="AM24" s="8">
        <v>2</v>
      </c>
      <c r="AN24" s="8">
        <v>2</v>
      </c>
      <c r="AO24" s="8">
        <v>2</v>
      </c>
      <c r="AP24" s="8">
        <v>2</v>
      </c>
      <c r="AQ24" s="8">
        <v>2</v>
      </c>
      <c r="AR24" s="8">
        <v>2</v>
      </c>
      <c r="AS24" s="8">
        <v>2</v>
      </c>
      <c r="AT24" s="8">
        <v>2</v>
      </c>
      <c r="AU24" s="8">
        <v>1</v>
      </c>
      <c r="AV24" s="8">
        <v>2</v>
      </c>
      <c r="AW24" s="8">
        <v>2</v>
      </c>
      <c r="AX24" s="8">
        <v>1</v>
      </c>
      <c r="AY24" s="8">
        <v>2</v>
      </c>
      <c r="AZ24" s="8">
        <v>2</v>
      </c>
      <c r="BA24" s="8">
        <v>2</v>
      </c>
      <c r="BB24" s="8">
        <v>2</v>
      </c>
      <c r="BC24" s="8">
        <v>2</v>
      </c>
      <c r="BD24" s="8">
        <v>2</v>
      </c>
      <c r="BE24" s="8">
        <v>1</v>
      </c>
      <c r="BF24" s="8">
        <v>2</v>
      </c>
      <c r="BG24" s="8">
        <v>2</v>
      </c>
      <c r="BH24" s="8">
        <v>2</v>
      </c>
      <c r="BI24" s="8">
        <v>2</v>
      </c>
      <c r="BJ24" s="8">
        <v>2</v>
      </c>
      <c r="BK24" s="8">
        <v>2</v>
      </c>
      <c r="BL24" s="8">
        <v>2</v>
      </c>
      <c r="BM24" s="8">
        <v>2</v>
      </c>
      <c r="BN24" s="8">
        <v>2</v>
      </c>
      <c r="BO24" s="8">
        <v>2</v>
      </c>
      <c r="BP24" s="8">
        <v>1</v>
      </c>
    </row>
    <row r="25" spans="1:68" ht="19.5" thickBot="1" x14ac:dyDescent="0.3">
      <c r="A25" s="58"/>
      <c r="B25" s="6" t="s">
        <v>28</v>
      </c>
      <c r="C25" s="8"/>
      <c r="D25" s="8">
        <v>2</v>
      </c>
      <c r="E25" s="8">
        <v>2</v>
      </c>
      <c r="F25" s="8">
        <v>2</v>
      </c>
      <c r="G25" s="8">
        <v>1</v>
      </c>
      <c r="H25" s="8">
        <v>2</v>
      </c>
      <c r="I25" s="8">
        <v>2</v>
      </c>
      <c r="J25" s="8">
        <v>2</v>
      </c>
      <c r="K25" s="8">
        <v>1</v>
      </c>
      <c r="L25" s="8">
        <v>2</v>
      </c>
      <c r="M25" s="8">
        <v>2</v>
      </c>
      <c r="N25" s="8">
        <v>1</v>
      </c>
      <c r="O25" s="8">
        <v>2</v>
      </c>
      <c r="P25" s="8">
        <v>2</v>
      </c>
      <c r="Q25" s="8">
        <v>1</v>
      </c>
      <c r="R25" s="8">
        <v>2</v>
      </c>
      <c r="S25" s="8">
        <v>2</v>
      </c>
      <c r="T25" s="8">
        <v>2</v>
      </c>
      <c r="U25" s="8">
        <v>2</v>
      </c>
      <c r="V25" s="8">
        <v>2</v>
      </c>
      <c r="W25" s="8">
        <v>2</v>
      </c>
      <c r="X25" s="17">
        <v>2</v>
      </c>
      <c r="Y25" s="8">
        <v>1</v>
      </c>
      <c r="Z25" s="8">
        <v>2</v>
      </c>
      <c r="AA25" s="8">
        <v>2</v>
      </c>
      <c r="AB25" s="8">
        <v>1</v>
      </c>
      <c r="AC25" s="8">
        <v>1</v>
      </c>
      <c r="AD25" s="8">
        <v>2</v>
      </c>
      <c r="AE25" s="8">
        <v>2</v>
      </c>
      <c r="AF25" s="8">
        <v>2</v>
      </c>
      <c r="AG25" s="8">
        <v>2</v>
      </c>
      <c r="AH25" s="8">
        <v>2</v>
      </c>
      <c r="AI25" s="8">
        <v>2</v>
      </c>
      <c r="AJ25" s="8">
        <v>2</v>
      </c>
      <c r="AK25" s="8">
        <v>2</v>
      </c>
      <c r="AL25" s="8">
        <v>2</v>
      </c>
      <c r="AM25" s="8">
        <v>2</v>
      </c>
      <c r="AN25" s="8">
        <v>2</v>
      </c>
      <c r="AO25" s="8">
        <v>2</v>
      </c>
      <c r="AP25" s="8">
        <v>2</v>
      </c>
      <c r="AQ25" s="8">
        <v>2</v>
      </c>
      <c r="AR25" s="8">
        <v>2</v>
      </c>
      <c r="AS25" s="8">
        <v>2</v>
      </c>
      <c r="AT25" s="8">
        <v>2</v>
      </c>
      <c r="AU25" s="8">
        <v>1</v>
      </c>
      <c r="AV25" s="8">
        <v>2</v>
      </c>
      <c r="AW25" s="8">
        <v>2</v>
      </c>
      <c r="AX25" s="8">
        <v>1</v>
      </c>
      <c r="AY25" s="8">
        <v>2</v>
      </c>
      <c r="AZ25" s="8">
        <v>2</v>
      </c>
      <c r="BA25" s="8">
        <v>2</v>
      </c>
      <c r="BB25" s="8">
        <v>2</v>
      </c>
      <c r="BC25" s="8">
        <v>2</v>
      </c>
      <c r="BD25" s="8">
        <v>2</v>
      </c>
      <c r="BE25" s="8">
        <v>1</v>
      </c>
      <c r="BF25" s="8">
        <v>2</v>
      </c>
      <c r="BG25" s="8">
        <v>2</v>
      </c>
      <c r="BH25" s="8">
        <v>2</v>
      </c>
      <c r="BI25" s="8">
        <v>2</v>
      </c>
      <c r="BJ25" s="8">
        <v>2</v>
      </c>
      <c r="BK25" s="8">
        <v>2</v>
      </c>
      <c r="BL25" s="8">
        <v>2</v>
      </c>
      <c r="BM25" s="8">
        <v>2</v>
      </c>
      <c r="BN25" s="8">
        <v>2</v>
      </c>
      <c r="BO25" s="8">
        <v>2</v>
      </c>
      <c r="BP25" s="8">
        <v>1</v>
      </c>
    </row>
    <row r="26" spans="1:68" ht="22.5" thickBot="1" x14ac:dyDescent="0.3">
      <c r="A26" s="58"/>
      <c r="B26" s="6" t="s">
        <v>29</v>
      </c>
      <c r="C26" s="8"/>
      <c r="D26" s="8">
        <v>2</v>
      </c>
      <c r="E26" s="8">
        <v>2</v>
      </c>
      <c r="F26" s="8">
        <v>2</v>
      </c>
      <c r="G26" s="8">
        <v>1</v>
      </c>
      <c r="H26" s="8">
        <v>2</v>
      </c>
      <c r="I26" s="8">
        <v>2</v>
      </c>
      <c r="J26" s="8">
        <v>2</v>
      </c>
      <c r="K26" s="8">
        <v>1</v>
      </c>
      <c r="L26" s="8">
        <v>2</v>
      </c>
      <c r="M26" s="8">
        <v>2</v>
      </c>
      <c r="N26" s="8">
        <v>1</v>
      </c>
      <c r="O26" s="8">
        <v>2</v>
      </c>
      <c r="P26" s="8">
        <v>2</v>
      </c>
      <c r="Q26" s="8">
        <v>1</v>
      </c>
      <c r="R26" s="8">
        <v>2</v>
      </c>
      <c r="S26" s="8">
        <v>2</v>
      </c>
      <c r="T26" s="8">
        <v>2</v>
      </c>
      <c r="U26" s="8">
        <v>2</v>
      </c>
      <c r="V26" s="8">
        <v>2</v>
      </c>
      <c r="W26" s="8">
        <v>2</v>
      </c>
      <c r="X26" s="17">
        <v>2</v>
      </c>
      <c r="Y26" s="8">
        <v>1</v>
      </c>
      <c r="Z26" s="8">
        <v>2</v>
      </c>
      <c r="AA26" s="8">
        <v>2</v>
      </c>
      <c r="AB26" s="8">
        <v>1</v>
      </c>
      <c r="AC26" s="8">
        <v>1</v>
      </c>
      <c r="AD26" s="8">
        <v>2</v>
      </c>
      <c r="AE26" s="8">
        <v>2</v>
      </c>
      <c r="AF26" s="8">
        <v>2</v>
      </c>
      <c r="AG26" s="8">
        <v>2</v>
      </c>
      <c r="AH26" s="8">
        <v>2</v>
      </c>
      <c r="AI26" s="8">
        <v>2</v>
      </c>
      <c r="AJ26" s="8">
        <v>2</v>
      </c>
      <c r="AK26" s="8">
        <v>2</v>
      </c>
      <c r="AL26" s="8">
        <v>2</v>
      </c>
      <c r="AM26" s="8">
        <v>2</v>
      </c>
      <c r="AN26" s="8">
        <v>2</v>
      </c>
      <c r="AO26" s="8">
        <v>2</v>
      </c>
      <c r="AP26" s="8">
        <v>2</v>
      </c>
      <c r="AQ26" s="8">
        <v>2</v>
      </c>
      <c r="AR26" s="8">
        <v>2</v>
      </c>
      <c r="AS26" s="8">
        <v>2</v>
      </c>
      <c r="AT26" s="8">
        <v>2</v>
      </c>
      <c r="AU26" s="8">
        <v>1</v>
      </c>
      <c r="AV26" s="8">
        <v>2</v>
      </c>
      <c r="AW26" s="8">
        <v>2</v>
      </c>
      <c r="AX26" s="8">
        <v>1</v>
      </c>
      <c r="AY26" s="8">
        <v>2</v>
      </c>
      <c r="AZ26" s="8">
        <v>2</v>
      </c>
      <c r="BA26" s="8">
        <v>2</v>
      </c>
      <c r="BB26" s="8">
        <v>2</v>
      </c>
      <c r="BC26" s="8">
        <v>2</v>
      </c>
      <c r="BD26" s="8">
        <v>2</v>
      </c>
      <c r="BE26" s="8">
        <v>1</v>
      </c>
      <c r="BF26" s="8">
        <v>2</v>
      </c>
      <c r="BG26" s="8">
        <v>2</v>
      </c>
      <c r="BH26" s="8">
        <v>2</v>
      </c>
      <c r="BI26" s="8">
        <v>2</v>
      </c>
      <c r="BJ26" s="8">
        <v>2</v>
      </c>
      <c r="BK26" s="8">
        <v>2</v>
      </c>
      <c r="BL26" s="8">
        <v>2</v>
      </c>
      <c r="BM26" s="8">
        <v>2</v>
      </c>
      <c r="BN26" s="8">
        <v>2</v>
      </c>
      <c r="BO26" s="8">
        <v>2</v>
      </c>
      <c r="BP26" s="8">
        <v>1</v>
      </c>
    </row>
    <row r="27" spans="1:68" ht="22.5" thickBot="1" x14ac:dyDescent="0.3">
      <c r="A27" s="58"/>
      <c r="B27" s="6" t="s">
        <v>30</v>
      </c>
      <c r="C27" s="8"/>
      <c r="D27" s="8">
        <v>2</v>
      </c>
      <c r="E27" s="8">
        <v>2</v>
      </c>
      <c r="F27" s="8">
        <v>2</v>
      </c>
      <c r="G27" s="8">
        <v>1</v>
      </c>
      <c r="H27" s="8">
        <v>2</v>
      </c>
      <c r="I27" s="8">
        <v>2</v>
      </c>
      <c r="J27" s="8">
        <v>2</v>
      </c>
      <c r="K27" s="8"/>
      <c r="L27" s="8">
        <v>2</v>
      </c>
      <c r="M27" s="8">
        <v>2</v>
      </c>
      <c r="N27" s="8">
        <v>1</v>
      </c>
      <c r="O27" s="8">
        <v>2</v>
      </c>
      <c r="P27" s="8">
        <v>2</v>
      </c>
      <c r="Q27" s="8">
        <v>1</v>
      </c>
      <c r="R27" s="8">
        <v>2</v>
      </c>
      <c r="S27" s="8">
        <v>2</v>
      </c>
      <c r="T27" s="8">
        <v>2</v>
      </c>
      <c r="U27" s="8">
        <v>2</v>
      </c>
      <c r="V27" s="8">
        <v>2</v>
      </c>
      <c r="W27" s="8">
        <v>2</v>
      </c>
      <c r="X27" s="17">
        <v>2</v>
      </c>
      <c r="Y27" s="8">
        <v>1</v>
      </c>
      <c r="Z27" s="8">
        <v>2</v>
      </c>
      <c r="AA27" s="8">
        <v>2</v>
      </c>
      <c r="AB27" s="8">
        <v>1</v>
      </c>
      <c r="AC27" s="8">
        <v>1</v>
      </c>
      <c r="AD27" s="8">
        <v>2</v>
      </c>
      <c r="AE27" s="8">
        <v>2</v>
      </c>
      <c r="AF27" s="8">
        <v>2</v>
      </c>
      <c r="AG27" s="8">
        <v>2</v>
      </c>
      <c r="AH27" s="8">
        <v>2</v>
      </c>
      <c r="AI27" s="8">
        <v>2</v>
      </c>
      <c r="AJ27" s="8">
        <v>2</v>
      </c>
      <c r="AK27" s="8">
        <v>2</v>
      </c>
      <c r="AL27" s="8">
        <v>2</v>
      </c>
      <c r="AM27" s="8">
        <v>2</v>
      </c>
      <c r="AN27" s="8">
        <v>2</v>
      </c>
      <c r="AO27" s="8">
        <v>2</v>
      </c>
      <c r="AP27" s="8">
        <v>2</v>
      </c>
      <c r="AQ27" s="8">
        <v>2</v>
      </c>
      <c r="AR27" s="8">
        <v>2</v>
      </c>
      <c r="AS27" s="8">
        <v>2</v>
      </c>
      <c r="AT27" s="8">
        <v>2</v>
      </c>
      <c r="AU27" s="8">
        <v>1</v>
      </c>
      <c r="AV27" s="8">
        <v>2</v>
      </c>
      <c r="AW27" s="8">
        <v>2</v>
      </c>
      <c r="AX27" s="8">
        <v>1</v>
      </c>
      <c r="AY27" s="8">
        <v>2</v>
      </c>
      <c r="AZ27" s="8">
        <v>2</v>
      </c>
      <c r="BA27" s="8">
        <v>2</v>
      </c>
      <c r="BB27" s="8">
        <v>2</v>
      </c>
      <c r="BC27" s="8">
        <v>2</v>
      </c>
      <c r="BD27" s="8">
        <v>2</v>
      </c>
      <c r="BE27" s="8">
        <v>1</v>
      </c>
      <c r="BF27" s="8">
        <v>2</v>
      </c>
      <c r="BG27" s="8">
        <v>2</v>
      </c>
      <c r="BH27" s="8">
        <v>2</v>
      </c>
      <c r="BI27" s="8">
        <v>2</v>
      </c>
      <c r="BJ27" s="8">
        <v>2</v>
      </c>
      <c r="BK27" s="8">
        <v>2</v>
      </c>
      <c r="BL27" s="8">
        <v>2</v>
      </c>
      <c r="BM27" s="8">
        <v>2</v>
      </c>
      <c r="BN27" s="8">
        <v>2</v>
      </c>
      <c r="BO27" s="8">
        <v>2</v>
      </c>
      <c r="BP27" s="8">
        <v>1</v>
      </c>
    </row>
    <row r="28" spans="1:68" ht="17.25" thickBot="1" x14ac:dyDescent="0.3">
      <c r="A28" s="58"/>
      <c r="B28" s="6" t="s">
        <v>31</v>
      </c>
      <c r="C28" s="8"/>
      <c r="D28" s="8">
        <v>2</v>
      </c>
      <c r="E28" s="8">
        <v>2</v>
      </c>
      <c r="F28" s="8">
        <v>2</v>
      </c>
      <c r="G28" s="8">
        <v>1</v>
      </c>
      <c r="H28" s="8">
        <v>2</v>
      </c>
      <c r="I28" s="8">
        <v>2</v>
      </c>
      <c r="J28" s="8">
        <v>2</v>
      </c>
      <c r="K28" s="8">
        <v>1</v>
      </c>
      <c r="L28" s="8">
        <v>2</v>
      </c>
      <c r="M28" s="8">
        <v>2</v>
      </c>
      <c r="N28" s="8">
        <v>1</v>
      </c>
      <c r="O28" s="8">
        <v>2</v>
      </c>
      <c r="P28" s="8">
        <v>2</v>
      </c>
      <c r="Q28" s="8">
        <v>1</v>
      </c>
      <c r="R28" s="8">
        <v>2</v>
      </c>
      <c r="S28" s="8">
        <v>2</v>
      </c>
      <c r="T28" s="8">
        <v>2</v>
      </c>
      <c r="U28" s="8">
        <v>2</v>
      </c>
      <c r="V28" s="8">
        <v>2</v>
      </c>
      <c r="W28" s="8">
        <v>2</v>
      </c>
      <c r="X28" s="17">
        <v>2</v>
      </c>
      <c r="Y28" s="8">
        <v>1</v>
      </c>
      <c r="Z28" s="8">
        <v>2</v>
      </c>
      <c r="AA28" s="8">
        <v>2</v>
      </c>
      <c r="AB28" s="8">
        <v>1</v>
      </c>
      <c r="AC28" s="8">
        <v>1</v>
      </c>
      <c r="AD28" s="8">
        <v>2</v>
      </c>
      <c r="AE28" s="8">
        <v>2</v>
      </c>
      <c r="AF28" s="8">
        <v>2</v>
      </c>
      <c r="AG28" s="8">
        <v>2</v>
      </c>
      <c r="AH28" s="8">
        <v>2</v>
      </c>
      <c r="AI28" s="8">
        <v>2</v>
      </c>
      <c r="AJ28" s="8">
        <v>2</v>
      </c>
      <c r="AK28" s="8">
        <v>2</v>
      </c>
      <c r="AL28" s="8">
        <v>2</v>
      </c>
      <c r="AM28" s="8">
        <v>2</v>
      </c>
      <c r="AN28" s="8">
        <v>2</v>
      </c>
      <c r="AO28" s="8">
        <v>2</v>
      </c>
      <c r="AP28" s="8">
        <v>2</v>
      </c>
      <c r="AQ28" s="8">
        <v>2</v>
      </c>
      <c r="AR28" s="8">
        <v>2</v>
      </c>
      <c r="AS28" s="8">
        <v>1</v>
      </c>
      <c r="AT28" s="8">
        <v>2</v>
      </c>
      <c r="AU28" s="8">
        <v>1</v>
      </c>
      <c r="AV28" s="8">
        <v>2</v>
      </c>
      <c r="AW28" s="8">
        <v>2</v>
      </c>
      <c r="AX28" s="8">
        <v>1</v>
      </c>
      <c r="AY28" s="8">
        <v>2</v>
      </c>
      <c r="AZ28" s="8">
        <v>2</v>
      </c>
      <c r="BA28" s="8">
        <v>2</v>
      </c>
      <c r="BB28" s="8">
        <v>2</v>
      </c>
      <c r="BC28" s="8">
        <v>2</v>
      </c>
      <c r="BD28" s="8">
        <v>2</v>
      </c>
      <c r="BE28" s="8">
        <v>1</v>
      </c>
      <c r="BF28" s="8">
        <v>2</v>
      </c>
      <c r="BG28" s="8">
        <v>2</v>
      </c>
      <c r="BH28" s="8">
        <v>2</v>
      </c>
      <c r="BI28" s="8">
        <v>2</v>
      </c>
      <c r="BJ28" s="8">
        <v>2</v>
      </c>
      <c r="BK28" s="8">
        <v>2</v>
      </c>
      <c r="BL28" s="8">
        <v>2</v>
      </c>
      <c r="BM28" s="8">
        <v>2</v>
      </c>
      <c r="BN28" s="8">
        <v>2</v>
      </c>
      <c r="BO28" s="8">
        <v>2</v>
      </c>
      <c r="BP28" s="8">
        <v>1</v>
      </c>
    </row>
    <row r="29" spans="1:68" ht="22.5" thickBot="1" x14ac:dyDescent="0.3">
      <c r="A29" s="58"/>
      <c r="B29" s="6" t="s">
        <v>32</v>
      </c>
      <c r="C29" s="8"/>
      <c r="D29" s="8">
        <v>2</v>
      </c>
      <c r="E29" s="8">
        <v>2</v>
      </c>
      <c r="F29" s="8">
        <v>2</v>
      </c>
      <c r="G29" s="8">
        <v>1</v>
      </c>
      <c r="H29" s="8">
        <v>2</v>
      </c>
      <c r="I29" s="8">
        <v>2</v>
      </c>
      <c r="J29" s="8">
        <v>2</v>
      </c>
      <c r="K29" s="8">
        <v>1</v>
      </c>
      <c r="L29" s="8">
        <v>2</v>
      </c>
      <c r="M29" s="8">
        <v>2</v>
      </c>
      <c r="N29" s="8">
        <v>1</v>
      </c>
      <c r="O29" s="8">
        <v>2</v>
      </c>
      <c r="P29" s="8">
        <v>2</v>
      </c>
      <c r="Q29" s="8">
        <v>1</v>
      </c>
      <c r="R29" s="8">
        <v>2</v>
      </c>
      <c r="S29" s="8">
        <v>2</v>
      </c>
      <c r="T29" s="8">
        <v>2</v>
      </c>
      <c r="U29" s="8">
        <v>2</v>
      </c>
      <c r="V29" s="8">
        <v>2</v>
      </c>
      <c r="W29" s="8">
        <v>2</v>
      </c>
      <c r="X29" s="17">
        <v>2</v>
      </c>
      <c r="Y29" s="8">
        <v>1</v>
      </c>
      <c r="Z29" s="8">
        <v>2</v>
      </c>
      <c r="AA29" s="8">
        <v>2</v>
      </c>
      <c r="AB29" s="8">
        <v>1</v>
      </c>
      <c r="AC29" s="8">
        <v>1</v>
      </c>
      <c r="AD29" s="8">
        <v>2</v>
      </c>
      <c r="AE29" s="8">
        <v>2</v>
      </c>
      <c r="AF29" s="8">
        <v>2</v>
      </c>
      <c r="AG29" s="8">
        <v>2</v>
      </c>
      <c r="AH29" s="8">
        <v>2</v>
      </c>
      <c r="AI29" s="8">
        <v>2</v>
      </c>
      <c r="AJ29" s="8">
        <v>2</v>
      </c>
      <c r="AK29" s="8">
        <v>2</v>
      </c>
      <c r="AL29" s="8">
        <v>2</v>
      </c>
      <c r="AM29" s="8">
        <v>2</v>
      </c>
      <c r="AN29" s="8">
        <v>2</v>
      </c>
      <c r="AO29" s="8">
        <v>2</v>
      </c>
      <c r="AP29" s="8">
        <v>2</v>
      </c>
      <c r="AQ29" s="8">
        <v>2</v>
      </c>
      <c r="AR29" s="8">
        <v>2</v>
      </c>
      <c r="AS29" s="8">
        <v>1</v>
      </c>
      <c r="AT29" s="8">
        <v>2</v>
      </c>
      <c r="AU29" s="8">
        <v>2</v>
      </c>
      <c r="AV29" s="8">
        <v>2</v>
      </c>
      <c r="AW29" s="8">
        <v>2</v>
      </c>
      <c r="AX29" s="8">
        <v>1</v>
      </c>
      <c r="AY29" s="8">
        <v>2</v>
      </c>
      <c r="AZ29" s="8">
        <v>2</v>
      </c>
      <c r="BA29" s="8">
        <v>2</v>
      </c>
      <c r="BB29" s="8">
        <v>2</v>
      </c>
      <c r="BC29" s="8">
        <v>2</v>
      </c>
      <c r="BD29" s="8">
        <v>2</v>
      </c>
      <c r="BE29" s="8">
        <v>1</v>
      </c>
      <c r="BF29" s="8">
        <v>2</v>
      </c>
      <c r="BG29" s="8">
        <v>2</v>
      </c>
      <c r="BH29" s="8">
        <v>2</v>
      </c>
      <c r="BI29" s="8">
        <v>2</v>
      </c>
      <c r="BJ29" s="8">
        <v>2</v>
      </c>
      <c r="BK29" s="8">
        <v>2</v>
      </c>
      <c r="BL29" s="8">
        <v>2</v>
      </c>
      <c r="BM29" s="8">
        <v>2</v>
      </c>
      <c r="BN29" s="8">
        <v>2</v>
      </c>
      <c r="BO29" s="8">
        <v>2</v>
      </c>
      <c r="BP29" s="8">
        <v>1</v>
      </c>
    </row>
    <row r="30" spans="1:68" ht="21.75" thickBot="1" x14ac:dyDescent="0.3">
      <c r="A30" s="58"/>
      <c r="B30" s="6" t="s">
        <v>33</v>
      </c>
      <c r="C30" s="8"/>
      <c r="D30" s="8">
        <v>2</v>
      </c>
      <c r="E30" s="8">
        <v>2</v>
      </c>
      <c r="F30" s="8">
        <v>2</v>
      </c>
      <c r="G30" s="8">
        <v>1</v>
      </c>
      <c r="H30" s="8">
        <v>2</v>
      </c>
      <c r="I30" s="8">
        <v>2</v>
      </c>
      <c r="J30" s="8">
        <v>2</v>
      </c>
      <c r="K30" s="8">
        <v>1</v>
      </c>
      <c r="L30" s="8">
        <v>2</v>
      </c>
      <c r="M30" s="8">
        <v>2</v>
      </c>
      <c r="N30" s="8">
        <v>1</v>
      </c>
      <c r="O30" s="8">
        <v>2</v>
      </c>
      <c r="P30" s="8">
        <v>2</v>
      </c>
      <c r="Q30" s="8">
        <v>1</v>
      </c>
      <c r="R30" s="8">
        <v>2</v>
      </c>
      <c r="S30" s="8">
        <v>2</v>
      </c>
      <c r="T30" s="8">
        <v>2</v>
      </c>
      <c r="U30" s="8">
        <v>2</v>
      </c>
      <c r="V30" s="8">
        <v>2</v>
      </c>
      <c r="W30" s="8">
        <v>2</v>
      </c>
      <c r="X30" s="17">
        <v>2</v>
      </c>
      <c r="Y30" s="8">
        <v>1</v>
      </c>
      <c r="Z30" s="8">
        <v>2</v>
      </c>
      <c r="AA30" s="8">
        <v>2</v>
      </c>
      <c r="AB30" s="8">
        <v>1</v>
      </c>
      <c r="AC30" s="8">
        <v>1</v>
      </c>
      <c r="AD30" s="8">
        <v>2</v>
      </c>
      <c r="AE30" s="8">
        <v>2</v>
      </c>
      <c r="AF30" s="8">
        <v>2</v>
      </c>
      <c r="AG30" s="8">
        <v>2</v>
      </c>
      <c r="AH30" s="8">
        <v>2</v>
      </c>
      <c r="AI30" s="8">
        <v>2</v>
      </c>
      <c r="AJ30" s="8">
        <v>2</v>
      </c>
      <c r="AK30" s="8">
        <v>2</v>
      </c>
      <c r="AL30" s="8">
        <v>2</v>
      </c>
      <c r="AM30" s="8">
        <v>2</v>
      </c>
      <c r="AN30" s="8">
        <v>2</v>
      </c>
      <c r="AO30" s="8">
        <v>2</v>
      </c>
      <c r="AP30" s="8">
        <v>2</v>
      </c>
      <c r="AQ30" s="8">
        <v>2</v>
      </c>
      <c r="AR30" s="8">
        <v>2</v>
      </c>
      <c r="AS30" s="8">
        <v>1</v>
      </c>
      <c r="AT30" s="8">
        <v>2</v>
      </c>
      <c r="AU30" s="8">
        <v>2</v>
      </c>
      <c r="AV30" s="8">
        <v>2</v>
      </c>
      <c r="AW30" s="8">
        <v>2</v>
      </c>
      <c r="AX30" s="8">
        <v>1</v>
      </c>
      <c r="AY30" s="8">
        <v>2</v>
      </c>
      <c r="AZ30" s="8">
        <v>2</v>
      </c>
      <c r="BA30" s="8">
        <v>2</v>
      </c>
      <c r="BB30" s="8">
        <v>2</v>
      </c>
      <c r="BC30" s="8">
        <v>2</v>
      </c>
      <c r="BD30" s="8">
        <v>2</v>
      </c>
      <c r="BE30" s="8">
        <v>1</v>
      </c>
      <c r="BF30" s="8">
        <v>2</v>
      </c>
      <c r="BG30" s="8">
        <v>2</v>
      </c>
      <c r="BH30" s="8">
        <v>2</v>
      </c>
      <c r="BI30" s="8">
        <v>2</v>
      </c>
      <c r="BJ30" s="8">
        <v>2</v>
      </c>
      <c r="BK30" s="8">
        <v>2</v>
      </c>
      <c r="BL30" s="8">
        <v>2</v>
      </c>
      <c r="BM30" s="8">
        <v>2</v>
      </c>
      <c r="BN30" s="8">
        <v>2</v>
      </c>
      <c r="BO30" s="8">
        <v>2</v>
      </c>
      <c r="BP30" s="8">
        <v>1</v>
      </c>
    </row>
    <row r="31" spans="1:68" ht="16.5" thickBot="1" x14ac:dyDescent="0.3">
      <c r="A31" s="58"/>
      <c r="B31" s="6" t="s">
        <v>34</v>
      </c>
      <c r="C31" s="8"/>
      <c r="D31" s="8">
        <v>2</v>
      </c>
      <c r="E31" s="8">
        <v>2</v>
      </c>
      <c r="F31" s="8">
        <v>2</v>
      </c>
      <c r="G31" s="8">
        <v>1</v>
      </c>
      <c r="H31" s="8">
        <v>2</v>
      </c>
      <c r="I31" s="8">
        <v>2</v>
      </c>
      <c r="J31" s="8">
        <v>2</v>
      </c>
      <c r="K31" s="8">
        <v>1</v>
      </c>
      <c r="L31" s="8">
        <v>2</v>
      </c>
      <c r="M31" s="8">
        <v>2</v>
      </c>
      <c r="N31" s="8">
        <v>1</v>
      </c>
      <c r="O31" s="8">
        <v>2</v>
      </c>
      <c r="P31" s="8">
        <v>2</v>
      </c>
      <c r="Q31" s="8">
        <v>1</v>
      </c>
      <c r="R31" s="8">
        <v>2</v>
      </c>
      <c r="S31" s="8">
        <v>2</v>
      </c>
      <c r="T31" s="8">
        <v>2</v>
      </c>
      <c r="U31" s="8">
        <v>2</v>
      </c>
      <c r="V31" s="8">
        <v>2</v>
      </c>
      <c r="W31" s="8">
        <v>2</v>
      </c>
      <c r="X31" s="17">
        <v>2</v>
      </c>
      <c r="Y31" s="8">
        <v>1</v>
      </c>
      <c r="Z31" s="8">
        <v>2</v>
      </c>
      <c r="AA31" s="8">
        <v>2</v>
      </c>
      <c r="AB31" s="8">
        <v>1</v>
      </c>
      <c r="AC31" s="8">
        <v>1</v>
      </c>
      <c r="AD31" s="8">
        <v>2</v>
      </c>
      <c r="AE31" s="8">
        <v>2</v>
      </c>
      <c r="AF31" s="8">
        <v>2</v>
      </c>
      <c r="AG31" s="8">
        <v>2</v>
      </c>
      <c r="AH31" s="8">
        <v>2</v>
      </c>
      <c r="AI31" s="8">
        <v>2</v>
      </c>
      <c r="AJ31" s="8">
        <v>2</v>
      </c>
      <c r="AK31" s="8">
        <v>2</v>
      </c>
      <c r="AL31" s="8">
        <v>2</v>
      </c>
      <c r="AM31" s="8">
        <v>2</v>
      </c>
      <c r="AN31" s="8">
        <v>2</v>
      </c>
      <c r="AO31" s="8">
        <v>2</v>
      </c>
      <c r="AP31" s="8">
        <v>2</v>
      </c>
      <c r="AQ31" s="8">
        <v>2</v>
      </c>
      <c r="AR31" s="8">
        <v>2</v>
      </c>
      <c r="AS31" s="8">
        <v>1</v>
      </c>
      <c r="AT31" s="8">
        <v>2</v>
      </c>
      <c r="AU31" s="8">
        <v>2</v>
      </c>
      <c r="AV31" s="8">
        <v>2</v>
      </c>
      <c r="AW31" s="8">
        <v>2</v>
      </c>
      <c r="AX31" s="8">
        <v>1</v>
      </c>
      <c r="AY31" s="8">
        <v>2</v>
      </c>
      <c r="AZ31" s="8">
        <v>2</v>
      </c>
      <c r="BA31" s="8">
        <v>2</v>
      </c>
      <c r="BB31" s="8">
        <v>2</v>
      </c>
      <c r="BC31" s="8">
        <v>2</v>
      </c>
      <c r="BD31" s="8">
        <v>2</v>
      </c>
      <c r="BE31" s="8">
        <v>1</v>
      </c>
      <c r="BF31" s="8">
        <v>2</v>
      </c>
      <c r="BG31" s="8">
        <v>2</v>
      </c>
      <c r="BH31" s="8">
        <v>2</v>
      </c>
      <c r="BI31" s="8">
        <v>2</v>
      </c>
      <c r="BJ31" s="8">
        <v>2</v>
      </c>
      <c r="BK31" s="8">
        <v>2</v>
      </c>
      <c r="BL31" s="8">
        <v>2</v>
      </c>
      <c r="BM31" s="8">
        <v>2</v>
      </c>
      <c r="BN31" s="8">
        <v>2</v>
      </c>
      <c r="BO31" s="8">
        <v>2</v>
      </c>
      <c r="BP31" s="8">
        <v>1</v>
      </c>
    </row>
    <row r="32" spans="1:68" ht="23.25" thickBot="1" x14ac:dyDescent="0.3">
      <c r="A32" s="58"/>
      <c r="B32" s="6" t="s">
        <v>35</v>
      </c>
      <c r="C32" s="8"/>
      <c r="D32" s="8">
        <v>2</v>
      </c>
      <c r="E32" s="8">
        <v>2</v>
      </c>
      <c r="F32" s="8">
        <v>2</v>
      </c>
      <c r="G32" s="8">
        <v>1</v>
      </c>
      <c r="H32" s="8">
        <v>2</v>
      </c>
      <c r="I32" s="8">
        <v>2</v>
      </c>
      <c r="J32" s="8">
        <v>1</v>
      </c>
      <c r="K32" s="8">
        <v>1</v>
      </c>
      <c r="L32" s="8">
        <v>2</v>
      </c>
      <c r="M32" s="8">
        <v>2</v>
      </c>
      <c r="N32" s="8">
        <v>1</v>
      </c>
      <c r="O32" s="8">
        <v>2</v>
      </c>
      <c r="P32" s="8">
        <v>2</v>
      </c>
      <c r="Q32" s="8">
        <v>1</v>
      </c>
      <c r="R32" s="8">
        <v>2</v>
      </c>
      <c r="S32" s="8">
        <v>2</v>
      </c>
      <c r="T32" s="8">
        <v>2</v>
      </c>
      <c r="U32" s="8">
        <v>2</v>
      </c>
      <c r="V32" s="8">
        <v>2</v>
      </c>
      <c r="W32" s="8">
        <v>2</v>
      </c>
      <c r="X32" s="17">
        <v>2</v>
      </c>
      <c r="Y32" s="8">
        <v>1</v>
      </c>
      <c r="Z32" s="8">
        <v>2</v>
      </c>
      <c r="AA32" s="8">
        <v>2</v>
      </c>
      <c r="AB32" s="8">
        <v>1</v>
      </c>
      <c r="AC32" s="8">
        <v>1</v>
      </c>
      <c r="AD32" s="8">
        <v>2</v>
      </c>
      <c r="AE32" s="8">
        <v>2</v>
      </c>
      <c r="AF32" s="8">
        <v>2</v>
      </c>
      <c r="AG32" s="8">
        <v>2</v>
      </c>
      <c r="AH32" s="8">
        <v>2</v>
      </c>
      <c r="AI32" s="8">
        <v>2</v>
      </c>
      <c r="AJ32" s="8">
        <v>2</v>
      </c>
      <c r="AK32" s="8">
        <v>2</v>
      </c>
      <c r="AL32" s="8">
        <v>2</v>
      </c>
      <c r="AM32" s="8">
        <v>2</v>
      </c>
      <c r="AN32" s="8">
        <v>2</v>
      </c>
      <c r="AO32" s="8">
        <v>2</v>
      </c>
      <c r="AP32" s="8">
        <v>2</v>
      </c>
      <c r="AQ32" s="8">
        <v>2</v>
      </c>
      <c r="AR32" s="8">
        <v>2</v>
      </c>
      <c r="AS32" s="8">
        <v>1</v>
      </c>
      <c r="AT32" s="8">
        <v>2</v>
      </c>
      <c r="AU32" s="8">
        <v>2</v>
      </c>
      <c r="AV32" s="8">
        <v>2</v>
      </c>
      <c r="AW32" s="8">
        <v>2</v>
      </c>
      <c r="AX32" s="8">
        <v>1</v>
      </c>
      <c r="AY32" s="8">
        <v>2</v>
      </c>
      <c r="AZ32" s="8">
        <v>2</v>
      </c>
      <c r="BA32" s="8">
        <v>2</v>
      </c>
      <c r="BB32" s="8">
        <v>2</v>
      </c>
      <c r="BC32" s="8">
        <v>2</v>
      </c>
      <c r="BD32" s="8">
        <v>2</v>
      </c>
      <c r="BE32" s="8">
        <v>1</v>
      </c>
      <c r="BF32" s="8">
        <v>2</v>
      </c>
      <c r="BG32" s="8">
        <v>2</v>
      </c>
      <c r="BH32" s="8">
        <v>2</v>
      </c>
      <c r="BI32" s="8">
        <v>2</v>
      </c>
      <c r="BJ32" s="8">
        <v>2</v>
      </c>
      <c r="BK32" s="8">
        <v>2</v>
      </c>
      <c r="BL32" s="8">
        <v>2</v>
      </c>
      <c r="BM32" s="8">
        <v>2</v>
      </c>
      <c r="BN32" s="8">
        <v>2</v>
      </c>
      <c r="BO32" s="8">
        <v>2</v>
      </c>
      <c r="BP32" s="8">
        <v>1</v>
      </c>
    </row>
    <row r="33" spans="1:68" ht="15.75" thickBot="1" x14ac:dyDescent="0.3">
      <c r="A33" s="58"/>
      <c r="B33" s="6" t="s">
        <v>36</v>
      </c>
      <c r="C33" s="8"/>
      <c r="D33" s="8">
        <v>2</v>
      </c>
      <c r="E33" s="8">
        <v>2</v>
      </c>
      <c r="F33" s="8">
        <v>2</v>
      </c>
      <c r="G33" s="8">
        <v>1</v>
      </c>
      <c r="H33" s="8">
        <v>2</v>
      </c>
      <c r="I33" s="8">
        <v>2</v>
      </c>
      <c r="J33" s="8">
        <v>1</v>
      </c>
      <c r="K33" s="8">
        <v>1</v>
      </c>
      <c r="L33" s="8">
        <v>2</v>
      </c>
      <c r="M33" s="8">
        <v>2</v>
      </c>
      <c r="N33" s="8">
        <v>1</v>
      </c>
      <c r="O33" s="8">
        <v>2</v>
      </c>
      <c r="P33" s="8">
        <v>2</v>
      </c>
      <c r="Q33" s="8">
        <v>1</v>
      </c>
      <c r="R33" s="8">
        <v>2</v>
      </c>
      <c r="S33" s="8">
        <v>2</v>
      </c>
      <c r="T33" s="8">
        <v>2</v>
      </c>
      <c r="U33" s="8">
        <v>2</v>
      </c>
      <c r="V33" s="8">
        <v>2</v>
      </c>
      <c r="W33" s="8">
        <v>2</v>
      </c>
      <c r="X33" s="17">
        <v>2</v>
      </c>
      <c r="Y33" s="8">
        <v>1</v>
      </c>
      <c r="Z33" s="8">
        <v>2</v>
      </c>
      <c r="AA33" s="8">
        <v>2</v>
      </c>
      <c r="AB33" s="8">
        <v>1</v>
      </c>
      <c r="AC33" s="8">
        <v>1</v>
      </c>
      <c r="AD33" s="8">
        <v>2</v>
      </c>
      <c r="AE33" s="8">
        <v>2</v>
      </c>
      <c r="AF33" s="8">
        <v>2</v>
      </c>
      <c r="AG33" s="8">
        <v>2</v>
      </c>
      <c r="AH33" s="8">
        <v>2</v>
      </c>
      <c r="AI33" s="8">
        <v>2</v>
      </c>
      <c r="AJ33" s="8">
        <v>2</v>
      </c>
      <c r="AK33" s="8">
        <v>2</v>
      </c>
      <c r="AL33" s="8">
        <v>2</v>
      </c>
      <c r="AM33" s="8">
        <v>2</v>
      </c>
      <c r="AN33" s="8">
        <v>2</v>
      </c>
      <c r="AO33" s="8">
        <v>2</v>
      </c>
      <c r="AP33" s="8">
        <v>2</v>
      </c>
      <c r="AQ33" s="8">
        <v>2</v>
      </c>
      <c r="AR33" s="8">
        <v>2</v>
      </c>
      <c r="AS33" s="8">
        <v>1</v>
      </c>
      <c r="AT33" s="8">
        <v>2</v>
      </c>
      <c r="AU33" s="8">
        <v>2</v>
      </c>
      <c r="AV33" s="8">
        <v>2</v>
      </c>
      <c r="AW33" s="8">
        <v>2</v>
      </c>
      <c r="AX33" s="8">
        <v>1</v>
      </c>
      <c r="AY33" s="8">
        <v>2</v>
      </c>
      <c r="AZ33" s="8">
        <v>2</v>
      </c>
      <c r="BA33" s="8">
        <v>2</v>
      </c>
      <c r="BB33" s="8">
        <v>2</v>
      </c>
      <c r="BC33" s="8">
        <v>2</v>
      </c>
      <c r="BD33" s="8">
        <v>2</v>
      </c>
      <c r="BE33" s="8">
        <v>1</v>
      </c>
      <c r="BF33" s="8">
        <v>2</v>
      </c>
      <c r="BG33" s="8">
        <v>2</v>
      </c>
      <c r="BH33" s="8">
        <v>2</v>
      </c>
      <c r="BI33" s="8">
        <v>2</v>
      </c>
      <c r="BJ33" s="8">
        <v>2</v>
      </c>
      <c r="BK33" s="8">
        <v>2</v>
      </c>
      <c r="BL33" s="8">
        <v>2</v>
      </c>
      <c r="BM33" s="8">
        <v>2</v>
      </c>
      <c r="BN33" s="8">
        <v>2</v>
      </c>
      <c r="BO33" s="8">
        <v>2</v>
      </c>
      <c r="BP33" s="8">
        <v>1</v>
      </c>
    </row>
    <row r="34" spans="1:68" x14ac:dyDescent="0.25">
      <c r="A34" t="s">
        <v>320</v>
      </c>
      <c r="D34">
        <f>COUNTIF(D3:D33,"2")</f>
        <v>30</v>
      </c>
      <c r="E34">
        <f>COUNTIF(E3:E33,"2")</f>
        <v>30</v>
      </c>
      <c r="F34">
        <f t="shared" ref="F34:M34" si="0">COUNTIF(F3:F33,"2")</f>
        <v>30</v>
      </c>
      <c r="G34">
        <f t="shared" si="0"/>
        <v>5</v>
      </c>
      <c r="H34">
        <f t="shared" si="0"/>
        <v>30</v>
      </c>
      <c r="I34">
        <f t="shared" si="0"/>
        <v>30</v>
      </c>
      <c r="J34">
        <f t="shared" si="0"/>
        <v>28</v>
      </c>
      <c r="K34">
        <f t="shared" si="0"/>
        <v>6</v>
      </c>
      <c r="L34">
        <f t="shared" si="0"/>
        <v>30</v>
      </c>
      <c r="M34">
        <f t="shared" si="0"/>
        <v>30</v>
      </c>
      <c r="N34">
        <f t="shared" ref="N34" si="1">COUNTIF(N3:N33,"2")</f>
        <v>10</v>
      </c>
      <c r="O34">
        <f t="shared" ref="O34" si="2">COUNTIF(O3:O33,"2")</f>
        <v>30</v>
      </c>
      <c r="P34">
        <f t="shared" ref="P34" si="3">COUNTIF(P3:P33,"2")</f>
        <v>30</v>
      </c>
      <c r="Q34">
        <f t="shared" ref="Q34" si="4">COUNTIF(Q3:Q33,"2")</f>
        <v>13</v>
      </c>
      <c r="R34">
        <f t="shared" ref="R34" si="5">COUNTIF(R3:R33,"2")</f>
        <v>30</v>
      </c>
      <c r="S34">
        <f t="shared" ref="S34" si="6">COUNTIF(S3:S33,"2")</f>
        <v>30</v>
      </c>
      <c r="T34">
        <f t="shared" ref="T34" si="7">COUNTIF(T3:T33,"2")</f>
        <v>30</v>
      </c>
      <c r="U34">
        <f t="shared" ref="U34" si="8">COUNTIF(U3:U33,"2")</f>
        <v>30</v>
      </c>
      <c r="V34">
        <f t="shared" ref="V34" si="9">COUNTIF(V3:V33,"2")</f>
        <v>30</v>
      </c>
      <c r="W34">
        <f t="shared" ref="W34" si="10">COUNTIF(W3:W33,"2")</f>
        <v>30</v>
      </c>
      <c r="X34">
        <f t="shared" ref="X34" si="11">COUNTIF(X3:X33,"2")</f>
        <v>30</v>
      </c>
      <c r="Y34">
        <f t="shared" ref="Y34" si="12">COUNTIF(Y3:Y33,"2")</f>
        <v>5</v>
      </c>
      <c r="Z34">
        <f t="shared" ref="Z34" si="13">COUNTIF(Z3:Z33,"2")</f>
        <v>30</v>
      </c>
      <c r="AA34">
        <f t="shared" ref="AA34" si="14">COUNTIF(AA3:AA33,"2")</f>
        <v>30</v>
      </c>
      <c r="AB34">
        <f t="shared" ref="AB34" si="15">COUNTIF(AB3:AB33,"2")</f>
        <v>4</v>
      </c>
      <c r="AC34">
        <f t="shared" ref="AC34" si="16">COUNTIF(AC3:AC33,"2")</f>
        <v>9</v>
      </c>
      <c r="AD34">
        <f t="shared" ref="AD34" si="17">COUNTIF(AD3:AD33,"2")</f>
        <v>30</v>
      </c>
      <c r="AE34">
        <f t="shared" ref="AE34" si="18">COUNTIF(AE3:AE33,"2")</f>
        <v>30</v>
      </c>
      <c r="AF34">
        <f t="shared" ref="AF34" si="19">COUNTIF(AF3:AF33,"2")</f>
        <v>30</v>
      </c>
      <c r="AG34">
        <f t="shared" ref="AG34" si="20">COUNTIF(AG3:AG33,"2")</f>
        <v>30</v>
      </c>
      <c r="AH34">
        <f t="shared" ref="AH34" si="21">COUNTIF(AH3:AH33,"2")</f>
        <v>30</v>
      </c>
      <c r="AI34">
        <f t="shared" ref="AI34" si="22">COUNTIF(AI3:AI33,"2")</f>
        <v>30</v>
      </c>
      <c r="AJ34">
        <f t="shared" ref="AJ34" si="23">COUNTIF(AJ3:AJ33,"2")</f>
        <v>30</v>
      </c>
      <c r="AK34">
        <f t="shared" ref="AK34" si="24">COUNTIF(AK3:AK33,"2")</f>
        <v>30</v>
      </c>
      <c r="AL34">
        <f t="shared" ref="AL34" si="25">COUNTIF(AL3:AL33,"2")</f>
        <v>30</v>
      </c>
      <c r="AM34">
        <f t="shared" ref="AM34" si="26">COUNTIF(AM3:AM33,"2")</f>
        <v>30</v>
      </c>
      <c r="AN34">
        <f t="shared" ref="AN34" si="27">COUNTIF(AN3:AN33,"2")</f>
        <v>30</v>
      </c>
      <c r="AO34">
        <f t="shared" ref="AO34" si="28">COUNTIF(AO3:AO33,"2")</f>
        <v>30</v>
      </c>
      <c r="AP34">
        <f t="shared" ref="AP34" si="29">COUNTIF(AP3:AP33,"2")</f>
        <v>30</v>
      </c>
      <c r="AQ34">
        <f t="shared" ref="AQ34" si="30">COUNTIF(AQ3:AQ33,"2")</f>
        <v>30</v>
      </c>
      <c r="AR34">
        <f t="shared" ref="AR34" si="31">COUNTIF(AR3:AR33,"2")</f>
        <v>30</v>
      </c>
      <c r="AS34">
        <f t="shared" ref="AS34" si="32">COUNTIF(AS3:AS33,"2")</f>
        <v>6</v>
      </c>
      <c r="AT34">
        <f t="shared" ref="AT34" si="33">COUNTIF(AT3:AT33,"2")</f>
        <v>30</v>
      </c>
      <c r="AU34">
        <f t="shared" ref="AU34" si="34">COUNTIF(AU3:AU33,"2")</f>
        <v>16</v>
      </c>
      <c r="AV34">
        <f t="shared" ref="AV34" si="35">COUNTIF(AV3:AV33,"2")</f>
        <v>30</v>
      </c>
      <c r="AW34">
        <f t="shared" ref="AW34" si="36">COUNTIF(AW3:AW33,"2")</f>
        <v>30</v>
      </c>
      <c r="AX34">
        <f t="shared" ref="AX34" si="37">COUNTIF(AX3:AX33,"2")</f>
        <v>4</v>
      </c>
      <c r="AY34">
        <f t="shared" ref="AY34" si="38">COUNTIF(AY3:AY33,"2")</f>
        <v>30</v>
      </c>
      <c r="AZ34">
        <f t="shared" ref="AZ34" si="39">COUNTIF(AZ3:AZ33,"2")</f>
        <v>30</v>
      </c>
      <c r="BA34">
        <f t="shared" ref="BA34" si="40">COUNTIF(BA3:BA33,"2")</f>
        <v>30</v>
      </c>
      <c r="BB34">
        <f t="shared" ref="BB34" si="41">COUNTIF(BB3:BB33,"2")</f>
        <v>30</v>
      </c>
      <c r="BC34">
        <f t="shared" ref="BC34" si="42">COUNTIF(BC3:BC33,"2")</f>
        <v>30</v>
      </c>
      <c r="BD34">
        <f t="shared" ref="BD34" si="43">COUNTIF(BD3:BD33,"2")</f>
        <v>30</v>
      </c>
      <c r="BE34">
        <f t="shared" ref="BE34" si="44">COUNTIF(BE3:BE33,"2")</f>
        <v>5</v>
      </c>
      <c r="BF34">
        <f t="shared" ref="BF34" si="45">COUNTIF(BF3:BF33,"2")</f>
        <v>30</v>
      </c>
      <c r="BG34">
        <f t="shared" ref="BG34" si="46">COUNTIF(BG3:BG33,"2")</f>
        <v>30</v>
      </c>
      <c r="BH34">
        <f t="shared" ref="BH34" si="47">COUNTIF(BH3:BH33,"2")</f>
        <v>30</v>
      </c>
      <c r="BI34">
        <f t="shared" ref="BI34" si="48">COUNTIF(BI3:BI33,"2")</f>
        <v>30</v>
      </c>
      <c r="BJ34">
        <f t="shared" ref="BJ34" si="49">COUNTIF(BJ3:BJ33,"2")</f>
        <v>30</v>
      </c>
      <c r="BK34">
        <f t="shared" ref="BK34" si="50">COUNTIF(BK3:BK33,"2")</f>
        <v>30</v>
      </c>
      <c r="BL34">
        <f t="shared" ref="BL34" si="51">COUNTIF(BL3:BL33,"2")</f>
        <v>30</v>
      </c>
      <c r="BM34">
        <f t="shared" ref="BM34" si="52">COUNTIF(BM3:BM33,"2")</f>
        <v>30</v>
      </c>
      <c r="BN34">
        <f t="shared" ref="BN34" si="53">COUNTIF(BN3:BN33,"2")</f>
        <v>30</v>
      </c>
      <c r="BO34">
        <f t="shared" ref="BO34" si="54">COUNTIF(BO3:BO33,"2")</f>
        <v>30</v>
      </c>
      <c r="BP34">
        <f t="shared" ref="BP34" si="55">COUNTIF(BP3:BP33,"2")</f>
        <v>5</v>
      </c>
    </row>
    <row r="35" spans="1:68" x14ac:dyDescent="0.25">
      <c r="A35" t="s">
        <v>321</v>
      </c>
      <c r="D35">
        <f>((D34/30)*100)</f>
        <v>100</v>
      </c>
      <c r="E35">
        <f t="shared" ref="E35:G35" si="56">((E34/30)*100)</f>
        <v>100</v>
      </c>
      <c r="F35">
        <f t="shared" si="56"/>
        <v>100</v>
      </c>
      <c r="G35">
        <f t="shared" si="56"/>
        <v>16.666666666666664</v>
      </c>
      <c r="H35">
        <f t="shared" ref="H35" si="57">((H34/30)*100)</f>
        <v>100</v>
      </c>
      <c r="I35">
        <f t="shared" ref="I35" si="58">((I34/30)*100)</f>
        <v>100</v>
      </c>
      <c r="J35">
        <f t="shared" ref="J35" si="59">((J34/30)*100)</f>
        <v>93.333333333333329</v>
      </c>
      <c r="K35">
        <f t="shared" ref="K35" si="60">((K34/30)*100)</f>
        <v>20</v>
      </c>
      <c r="L35">
        <f t="shared" ref="L35" si="61">((L34/30)*100)</f>
        <v>100</v>
      </c>
      <c r="M35">
        <f t="shared" ref="M35" si="62">((M34/30)*100)</f>
        <v>100</v>
      </c>
      <c r="N35">
        <f t="shared" ref="N35" si="63">((N34/30)*100)</f>
        <v>33.333333333333329</v>
      </c>
      <c r="O35">
        <f t="shared" ref="O35" si="64">((O34/30)*100)</f>
        <v>100</v>
      </c>
      <c r="P35">
        <f t="shared" ref="P35" si="65">((P34/30)*100)</f>
        <v>100</v>
      </c>
      <c r="Q35">
        <f t="shared" ref="Q35" si="66">((Q34/30)*100)</f>
        <v>43.333333333333336</v>
      </c>
      <c r="R35">
        <f t="shared" ref="R35" si="67">((R34/30)*100)</f>
        <v>100</v>
      </c>
      <c r="S35">
        <f t="shared" ref="S35" si="68">((S34/30)*100)</f>
        <v>100</v>
      </c>
      <c r="T35">
        <f t="shared" ref="T35" si="69">((T34/30)*100)</f>
        <v>100</v>
      </c>
      <c r="U35">
        <f t="shared" ref="U35" si="70">((U34/30)*100)</f>
        <v>100</v>
      </c>
      <c r="V35">
        <f t="shared" ref="V35" si="71">((V34/30)*100)</f>
        <v>100</v>
      </c>
      <c r="W35">
        <f t="shared" ref="W35" si="72">((W34/30)*100)</f>
        <v>100</v>
      </c>
      <c r="X35">
        <f t="shared" ref="X35" si="73">((X34/30)*100)</f>
        <v>100</v>
      </c>
      <c r="Y35">
        <f t="shared" ref="Y35" si="74">((Y34/30)*100)</f>
        <v>16.666666666666664</v>
      </c>
      <c r="Z35">
        <f t="shared" ref="Z35" si="75">((Z34/30)*100)</f>
        <v>100</v>
      </c>
      <c r="AA35">
        <f t="shared" ref="AA35" si="76">((AA34/30)*100)</f>
        <v>100</v>
      </c>
      <c r="AB35">
        <f t="shared" ref="AB35" si="77">((AB34/30)*100)</f>
        <v>13.333333333333334</v>
      </c>
      <c r="AC35">
        <f t="shared" ref="AC35" si="78">((AC34/30)*100)</f>
        <v>30</v>
      </c>
      <c r="AD35">
        <f t="shared" ref="AD35" si="79">((AD34/30)*100)</f>
        <v>100</v>
      </c>
      <c r="AE35">
        <f t="shared" ref="AE35" si="80">((AE34/30)*100)</f>
        <v>100</v>
      </c>
      <c r="AF35">
        <f t="shared" ref="AF35" si="81">((AF34/30)*100)</f>
        <v>100</v>
      </c>
      <c r="AG35">
        <f t="shared" ref="AG35" si="82">((AG34/30)*100)</f>
        <v>100</v>
      </c>
      <c r="AH35">
        <f t="shared" ref="AH35" si="83">((AH34/30)*100)</f>
        <v>100</v>
      </c>
      <c r="AI35">
        <f t="shared" ref="AI35" si="84">((AI34/30)*100)</f>
        <v>100</v>
      </c>
      <c r="AJ35">
        <f t="shared" ref="AJ35" si="85">((AJ34/30)*100)</f>
        <v>100</v>
      </c>
      <c r="AK35">
        <f t="shared" ref="AK35" si="86">((AK34/30)*100)</f>
        <v>100</v>
      </c>
      <c r="AL35">
        <f t="shared" ref="AL35" si="87">((AL34/30)*100)</f>
        <v>100</v>
      </c>
      <c r="AM35">
        <f t="shared" ref="AM35" si="88">((AM34/30)*100)</f>
        <v>100</v>
      </c>
      <c r="AN35">
        <f t="shared" ref="AN35" si="89">((AN34/30)*100)</f>
        <v>100</v>
      </c>
      <c r="AO35">
        <f t="shared" ref="AO35" si="90">((AO34/30)*100)</f>
        <v>100</v>
      </c>
      <c r="AP35">
        <f t="shared" ref="AP35" si="91">((AP34/30)*100)</f>
        <v>100</v>
      </c>
      <c r="AQ35">
        <f t="shared" ref="AQ35" si="92">((AQ34/30)*100)</f>
        <v>100</v>
      </c>
      <c r="AR35">
        <f t="shared" ref="AR35" si="93">((AR34/30)*100)</f>
        <v>100</v>
      </c>
      <c r="AS35">
        <f t="shared" ref="AS35" si="94">((AS34/30)*100)</f>
        <v>20</v>
      </c>
      <c r="AT35">
        <f t="shared" ref="AT35" si="95">((AT34/30)*100)</f>
        <v>100</v>
      </c>
      <c r="AU35">
        <f t="shared" ref="AU35" si="96">((AU34/30)*100)</f>
        <v>53.333333333333336</v>
      </c>
      <c r="AV35">
        <f t="shared" ref="AV35" si="97">((AV34/30)*100)</f>
        <v>100</v>
      </c>
      <c r="AW35">
        <f t="shared" ref="AW35" si="98">((AW34/30)*100)</f>
        <v>100</v>
      </c>
      <c r="AX35">
        <f t="shared" ref="AX35" si="99">((AX34/30)*100)</f>
        <v>13.333333333333334</v>
      </c>
      <c r="AY35">
        <f t="shared" ref="AY35" si="100">((AY34/30)*100)</f>
        <v>100</v>
      </c>
      <c r="AZ35">
        <f t="shared" ref="AZ35" si="101">((AZ34/30)*100)</f>
        <v>100</v>
      </c>
      <c r="BA35">
        <f t="shared" ref="BA35" si="102">((BA34/30)*100)</f>
        <v>100</v>
      </c>
      <c r="BB35">
        <f t="shared" ref="BB35" si="103">((BB34/30)*100)</f>
        <v>100</v>
      </c>
      <c r="BC35">
        <f t="shared" ref="BC35" si="104">((BC34/30)*100)</f>
        <v>100</v>
      </c>
      <c r="BD35">
        <f t="shared" ref="BD35" si="105">((BD34/30)*100)</f>
        <v>100</v>
      </c>
      <c r="BE35">
        <f t="shared" ref="BE35" si="106">((BE34/30)*100)</f>
        <v>16.666666666666664</v>
      </c>
      <c r="BF35">
        <f t="shared" ref="BF35" si="107">((BF34/30)*100)</f>
        <v>100</v>
      </c>
      <c r="BG35">
        <f t="shared" ref="BG35" si="108">((BG34/30)*100)</f>
        <v>100</v>
      </c>
      <c r="BH35">
        <f t="shared" ref="BH35" si="109">((BH34/30)*100)</f>
        <v>100</v>
      </c>
      <c r="BI35">
        <f t="shared" ref="BI35" si="110">((BI34/30)*100)</f>
        <v>100</v>
      </c>
      <c r="BJ35">
        <f t="shared" ref="BJ35" si="111">((BJ34/30)*100)</f>
        <v>100</v>
      </c>
      <c r="BK35">
        <f t="shared" ref="BK35" si="112">((BK34/30)*100)</f>
        <v>100</v>
      </c>
      <c r="BL35">
        <f t="shared" ref="BL35" si="113">((BL34/30)*100)</f>
        <v>100</v>
      </c>
      <c r="BM35">
        <f t="shared" ref="BM35" si="114">((BM34/30)*100)</f>
        <v>100</v>
      </c>
      <c r="BN35">
        <f t="shared" ref="BN35" si="115">((BN34/30)*100)</f>
        <v>100</v>
      </c>
      <c r="BO35">
        <f t="shared" ref="BO35" si="116">((BO34/30)*100)</f>
        <v>100</v>
      </c>
      <c r="BP35">
        <f t="shared" ref="BP35" si="117">((BP34/30)*100)</f>
        <v>16.666666666666664</v>
      </c>
    </row>
    <row r="36" spans="1:68" x14ac:dyDescent="0.25">
      <c r="A36" t="s">
        <v>322</v>
      </c>
      <c r="D36">
        <f>COUNTIF(D35:BP35,"100")</f>
        <v>52</v>
      </c>
    </row>
    <row r="37" spans="1:68" x14ac:dyDescent="0.25">
      <c r="A37" t="s">
        <v>323</v>
      </c>
      <c r="D37">
        <f>COUNTIF(D35:BP35,"&lt;100")</f>
        <v>13</v>
      </c>
    </row>
    <row r="38" spans="1:68" x14ac:dyDescent="0.25">
      <c r="A38" t="s">
        <v>324</v>
      </c>
      <c r="D38">
        <f>COUNTIF(D3:D13,"2")</f>
        <v>11</v>
      </c>
      <c r="E38">
        <f t="shared" ref="E38:BP38" si="118">COUNTIF(E3:E13,"2")</f>
        <v>11</v>
      </c>
      <c r="F38">
        <f t="shared" si="118"/>
        <v>11</v>
      </c>
      <c r="G38">
        <f t="shared" si="118"/>
        <v>5</v>
      </c>
      <c r="H38">
        <f t="shared" si="118"/>
        <v>11</v>
      </c>
      <c r="I38">
        <f t="shared" si="118"/>
        <v>11</v>
      </c>
      <c r="J38">
        <f t="shared" si="118"/>
        <v>11</v>
      </c>
      <c r="K38">
        <f t="shared" si="118"/>
        <v>6</v>
      </c>
      <c r="L38">
        <f t="shared" si="118"/>
        <v>11</v>
      </c>
      <c r="M38">
        <f t="shared" si="118"/>
        <v>11</v>
      </c>
      <c r="N38">
        <f t="shared" si="118"/>
        <v>10</v>
      </c>
      <c r="O38">
        <f t="shared" si="118"/>
        <v>11</v>
      </c>
      <c r="P38">
        <f t="shared" si="118"/>
        <v>11</v>
      </c>
      <c r="Q38">
        <f t="shared" si="118"/>
        <v>11</v>
      </c>
      <c r="R38">
        <f t="shared" si="118"/>
        <v>11</v>
      </c>
      <c r="S38">
        <f t="shared" si="118"/>
        <v>11</v>
      </c>
      <c r="T38">
        <f t="shared" si="118"/>
        <v>11</v>
      </c>
      <c r="U38">
        <f t="shared" si="118"/>
        <v>11</v>
      </c>
      <c r="V38">
        <f t="shared" si="118"/>
        <v>11</v>
      </c>
      <c r="W38">
        <f t="shared" si="118"/>
        <v>11</v>
      </c>
      <c r="X38">
        <f t="shared" si="118"/>
        <v>11</v>
      </c>
      <c r="Y38">
        <f t="shared" si="118"/>
        <v>5</v>
      </c>
      <c r="Z38">
        <f t="shared" si="118"/>
        <v>11</v>
      </c>
      <c r="AA38">
        <f t="shared" si="118"/>
        <v>11</v>
      </c>
      <c r="AB38">
        <f t="shared" si="118"/>
        <v>4</v>
      </c>
      <c r="AC38">
        <f t="shared" si="118"/>
        <v>9</v>
      </c>
      <c r="AD38">
        <f t="shared" si="118"/>
        <v>11</v>
      </c>
      <c r="AE38">
        <f t="shared" si="118"/>
        <v>11</v>
      </c>
      <c r="AF38">
        <f t="shared" si="118"/>
        <v>11</v>
      </c>
      <c r="AG38">
        <f t="shared" si="118"/>
        <v>11</v>
      </c>
      <c r="AH38">
        <f t="shared" si="118"/>
        <v>11</v>
      </c>
      <c r="AI38">
        <f t="shared" si="118"/>
        <v>11</v>
      </c>
      <c r="AJ38">
        <f t="shared" si="118"/>
        <v>11</v>
      </c>
      <c r="AK38">
        <f t="shared" si="118"/>
        <v>11</v>
      </c>
      <c r="AL38">
        <f t="shared" si="118"/>
        <v>11</v>
      </c>
      <c r="AM38">
        <f t="shared" si="118"/>
        <v>11</v>
      </c>
      <c r="AN38">
        <f t="shared" si="118"/>
        <v>11</v>
      </c>
      <c r="AO38">
        <f t="shared" si="118"/>
        <v>11</v>
      </c>
      <c r="AP38">
        <f t="shared" si="118"/>
        <v>11</v>
      </c>
      <c r="AQ38">
        <f t="shared" si="118"/>
        <v>11</v>
      </c>
      <c r="AR38">
        <f t="shared" si="118"/>
        <v>11</v>
      </c>
      <c r="AS38">
        <f t="shared" si="118"/>
        <v>0</v>
      </c>
      <c r="AT38">
        <f t="shared" si="118"/>
        <v>11</v>
      </c>
      <c r="AU38">
        <f t="shared" si="118"/>
        <v>11</v>
      </c>
      <c r="AV38">
        <f t="shared" si="118"/>
        <v>11</v>
      </c>
      <c r="AW38">
        <f t="shared" si="118"/>
        <v>11</v>
      </c>
      <c r="AX38">
        <f t="shared" si="118"/>
        <v>3</v>
      </c>
      <c r="AY38">
        <f t="shared" si="118"/>
        <v>11</v>
      </c>
      <c r="AZ38">
        <f t="shared" si="118"/>
        <v>11</v>
      </c>
      <c r="BA38">
        <f t="shared" si="118"/>
        <v>11</v>
      </c>
      <c r="BB38">
        <f t="shared" si="118"/>
        <v>11</v>
      </c>
      <c r="BC38">
        <f t="shared" si="118"/>
        <v>11</v>
      </c>
      <c r="BD38">
        <f t="shared" si="118"/>
        <v>11</v>
      </c>
      <c r="BE38">
        <f t="shared" si="118"/>
        <v>5</v>
      </c>
      <c r="BF38">
        <f t="shared" si="118"/>
        <v>11</v>
      </c>
      <c r="BG38">
        <f t="shared" si="118"/>
        <v>11</v>
      </c>
      <c r="BH38">
        <f t="shared" si="118"/>
        <v>11</v>
      </c>
      <c r="BI38">
        <f t="shared" si="118"/>
        <v>11</v>
      </c>
      <c r="BJ38">
        <f t="shared" si="118"/>
        <v>11</v>
      </c>
      <c r="BK38">
        <f t="shared" si="118"/>
        <v>11</v>
      </c>
      <c r="BL38">
        <f t="shared" si="118"/>
        <v>11</v>
      </c>
      <c r="BM38">
        <f t="shared" si="118"/>
        <v>11</v>
      </c>
      <c r="BN38">
        <f t="shared" si="118"/>
        <v>11</v>
      </c>
      <c r="BO38">
        <f t="shared" si="118"/>
        <v>11</v>
      </c>
      <c r="BP38">
        <f t="shared" si="118"/>
        <v>5</v>
      </c>
    </row>
    <row r="39" spans="1:68" x14ac:dyDescent="0.25">
      <c r="A39" t="s">
        <v>325</v>
      </c>
      <c r="D39">
        <f>((D38/11)*100)</f>
        <v>100</v>
      </c>
      <c r="E39">
        <f t="shared" ref="E39:L39" si="119">((E38/11)*100)</f>
        <v>100</v>
      </c>
      <c r="F39">
        <f t="shared" si="119"/>
        <v>100</v>
      </c>
      <c r="G39">
        <f t="shared" si="119"/>
        <v>45.454545454545453</v>
      </c>
      <c r="H39">
        <f t="shared" si="119"/>
        <v>100</v>
      </c>
      <c r="I39">
        <f t="shared" si="119"/>
        <v>100</v>
      </c>
      <c r="J39">
        <f t="shared" si="119"/>
        <v>100</v>
      </c>
      <c r="K39">
        <f t="shared" si="119"/>
        <v>54.54545454545454</v>
      </c>
      <c r="L39">
        <f t="shared" si="119"/>
        <v>100</v>
      </c>
      <c r="M39">
        <f t="shared" ref="M39" si="120">((M38/11)*100)</f>
        <v>100</v>
      </c>
      <c r="N39">
        <f t="shared" ref="N39" si="121">((N38/11)*100)</f>
        <v>90.909090909090907</v>
      </c>
      <c r="O39">
        <f t="shared" ref="O39" si="122">((O38/11)*100)</f>
        <v>100</v>
      </c>
      <c r="P39">
        <f t="shared" ref="P39" si="123">((P38/11)*100)</f>
        <v>100</v>
      </c>
      <c r="Q39">
        <f t="shared" ref="Q39" si="124">((Q38/11)*100)</f>
        <v>100</v>
      </c>
      <c r="R39">
        <f t="shared" ref="R39" si="125">((R38/11)*100)</f>
        <v>100</v>
      </c>
      <c r="S39">
        <f t="shared" ref="S39" si="126">((S38/11)*100)</f>
        <v>100</v>
      </c>
      <c r="T39">
        <f t="shared" ref="T39" si="127">((T38/11)*100)</f>
        <v>100</v>
      </c>
      <c r="U39">
        <f t="shared" ref="U39" si="128">((U38/11)*100)</f>
        <v>100</v>
      </c>
      <c r="V39">
        <f t="shared" ref="V39" si="129">((V38/11)*100)</f>
        <v>100</v>
      </c>
      <c r="W39">
        <f t="shared" ref="W39" si="130">((W38/11)*100)</f>
        <v>100</v>
      </c>
      <c r="X39">
        <f t="shared" ref="X39" si="131">((X38/11)*100)</f>
        <v>100</v>
      </c>
      <c r="Y39">
        <f t="shared" ref="Y39" si="132">((Y38/11)*100)</f>
        <v>45.454545454545453</v>
      </c>
      <c r="Z39">
        <f t="shared" ref="Z39" si="133">((Z38/11)*100)</f>
        <v>100</v>
      </c>
      <c r="AA39">
        <f t="shared" ref="AA39" si="134">((AA38/11)*100)</f>
        <v>100</v>
      </c>
      <c r="AB39">
        <f t="shared" ref="AB39" si="135">((AB38/11)*100)</f>
        <v>36.363636363636367</v>
      </c>
      <c r="AC39">
        <f t="shared" ref="AC39" si="136">((AC38/11)*100)</f>
        <v>81.818181818181827</v>
      </c>
      <c r="AD39">
        <f t="shared" ref="AD39" si="137">((AD38/11)*100)</f>
        <v>100</v>
      </c>
      <c r="AE39">
        <f t="shared" ref="AE39" si="138">((AE38/11)*100)</f>
        <v>100</v>
      </c>
      <c r="AF39">
        <f t="shared" ref="AF39" si="139">((AF38/11)*100)</f>
        <v>100</v>
      </c>
      <c r="AG39">
        <f t="shared" ref="AG39" si="140">((AG38/11)*100)</f>
        <v>100</v>
      </c>
      <c r="AH39">
        <f t="shared" ref="AH39" si="141">((AH38/11)*100)</f>
        <v>100</v>
      </c>
      <c r="AI39">
        <f t="shared" ref="AI39" si="142">((AI38/11)*100)</f>
        <v>100</v>
      </c>
      <c r="AJ39">
        <f t="shared" ref="AJ39" si="143">((AJ38/11)*100)</f>
        <v>100</v>
      </c>
      <c r="AK39">
        <f t="shared" ref="AK39" si="144">((AK38/11)*100)</f>
        <v>100</v>
      </c>
      <c r="AL39">
        <f t="shared" ref="AL39" si="145">((AL38/11)*100)</f>
        <v>100</v>
      </c>
      <c r="AM39">
        <f t="shared" ref="AM39" si="146">((AM38/11)*100)</f>
        <v>100</v>
      </c>
      <c r="AN39">
        <f t="shared" ref="AN39" si="147">((AN38/11)*100)</f>
        <v>100</v>
      </c>
      <c r="AO39">
        <f t="shared" ref="AO39" si="148">((AO38/11)*100)</f>
        <v>100</v>
      </c>
      <c r="AP39">
        <f t="shared" ref="AP39" si="149">((AP38/11)*100)</f>
        <v>100</v>
      </c>
      <c r="AQ39">
        <f t="shared" ref="AQ39" si="150">((AQ38/11)*100)</f>
        <v>100</v>
      </c>
      <c r="AR39">
        <f t="shared" ref="AR39" si="151">((AR38/11)*100)</f>
        <v>100</v>
      </c>
      <c r="AS39">
        <f t="shared" ref="AS39" si="152">((AS38/11)*100)</f>
        <v>0</v>
      </c>
      <c r="AT39">
        <f t="shared" ref="AT39" si="153">((AT38/11)*100)</f>
        <v>100</v>
      </c>
      <c r="AU39">
        <f t="shared" ref="AU39" si="154">((AU38/11)*100)</f>
        <v>100</v>
      </c>
      <c r="AV39">
        <f t="shared" ref="AV39" si="155">((AV38/11)*100)</f>
        <v>100</v>
      </c>
      <c r="AW39">
        <f t="shared" ref="AW39" si="156">((AW38/11)*100)</f>
        <v>100</v>
      </c>
      <c r="AX39">
        <f t="shared" ref="AX39" si="157">((AX38/11)*100)</f>
        <v>27.27272727272727</v>
      </c>
      <c r="AY39">
        <f t="shared" ref="AY39" si="158">((AY38/11)*100)</f>
        <v>100</v>
      </c>
      <c r="AZ39">
        <f t="shared" ref="AZ39" si="159">((AZ38/11)*100)</f>
        <v>100</v>
      </c>
      <c r="BA39">
        <f t="shared" ref="BA39" si="160">((BA38/11)*100)</f>
        <v>100</v>
      </c>
      <c r="BB39">
        <f t="shared" ref="BB39" si="161">((BB38/11)*100)</f>
        <v>100</v>
      </c>
      <c r="BC39">
        <f t="shared" ref="BC39" si="162">((BC38/11)*100)</f>
        <v>100</v>
      </c>
      <c r="BD39">
        <f t="shared" ref="BD39" si="163">((BD38/11)*100)</f>
        <v>100</v>
      </c>
      <c r="BE39">
        <f t="shared" ref="BE39" si="164">((BE38/11)*100)</f>
        <v>45.454545454545453</v>
      </c>
      <c r="BF39">
        <f t="shared" ref="BF39" si="165">((BF38/11)*100)</f>
        <v>100</v>
      </c>
      <c r="BG39">
        <f t="shared" ref="BG39" si="166">((BG38/11)*100)</f>
        <v>100</v>
      </c>
      <c r="BH39">
        <f t="shared" ref="BH39" si="167">((BH38/11)*100)</f>
        <v>100</v>
      </c>
      <c r="BI39">
        <f t="shared" ref="BI39" si="168">((BI38/11)*100)</f>
        <v>100</v>
      </c>
      <c r="BJ39">
        <f t="shared" ref="BJ39" si="169">((BJ38/11)*100)</f>
        <v>100</v>
      </c>
      <c r="BK39">
        <f t="shared" ref="BK39" si="170">((BK38/11)*100)</f>
        <v>100</v>
      </c>
      <c r="BL39">
        <f t="shared" ref="BL39" si="171">((BL38/11)*100)</f>
        <v>100</v>
      </c>
      <c r="BM39">
        <f t="shared" ref="BM39" si="172">((BM38/11)*100)</f>
        <v>100</v>
      </c>
      <c r="BN39">
        <f t="shared" ref="BN39" si="173">((BN38/11)*100)</f>
        <v>100</v>
      </c>
      <c r="BO39">
        <f t="shared" ref="BO39" si="174">((BO38/11)*100)</f>
        <v>100</v>
      </c>
      <c r="BP39">
        <f t="shared" ref="BP39" si="175">((BP38/11)*100)</f>
        <v>45.454545454545453</v>
      </c>
    </row>
    <row r="40" spans="1:68" x14ac:dyDescent="0.25">
      <c r="A40" t="s">
        <v>326</v>
      </c>
      <c r="D40">
        <f>COUNTIF(D39:BP39,"100")</f>
        <v>55</v>
      </c>
    </row>
    <row r="41" spans="1:68" x14ac:dyDescent="0.25">
      <c r="A41" t="s">
        <v>327</v>
      </c>
      <c r="D41">
        <f>COUNTIF(D39:BP39,"&lt;100")</f>
        <v>10</v>
      </c>
    </row>
    <row r="42" spans="1:68" x14ac:dyDescent="0.25">
      <c r="A42" t="s">
        <v>330</v>
      </c>
      <c r="D42">
        <f>COUNTIF(D15:D33,"2")</f>
        <v>19</v>
      </c>
      <c r="E42">
        <f>COUNTIF(E15:E33,"2")</f>
        <v>19</v>
      </c>
      <c r="F42">
        <f t="shared" ref="F42:BP42" si="176">COUNTIF(F15:F33,"2")</f>
        <v>19</v>
      </c>
      <c r="G42">
        <f t="shared" si="176"/>
        <v>0</v>
      </c>
      <c r="H42">
        <f t="shared" si="176"/>
        <v>19</v>
      </c>
      <c r="I42">
        <f t="shared" si="176"/>
        <v>19</v>
      </c>
      <c r="J42">
        <f t="shared" si="176"/>
        <v>17</v>
      </c>
      <c r="K42">
        <f t="shared" si="176"/>
        <v>0</v>
      </c>
      <c r="L42">
        <f t="shared" si="176"/>
        <v>19</v>
      </c>
      <c r="M42">
        <f t="shared" si="176"/>
        <v>19</v>
      </c>
      <c r="N42">
        <f t="shared" si="176"/>
        <v>0</v>
      </c>
      <c r="O42">
        <f t="shared" si="176"/>
        <v>19</v>
      </c>
      <c r="P42">
        <f t="shared" si="176"/>
        <v>19</v>
      </c>
      <c r="Q42">
        <f t="shared" si="176"/>
        <v>2</v>
      </c>
      <c r="R42">
        <f t="shared" si="176"/>
        <v>19</v>
      </c>
      <c r="S42">
        <f t="shared" si="176"/>
        <v>19</v>
      </c>
      <c r="T42">
        <f t="shared" si="176"/>
        <v>19</v>
      </c>
      <c r="U42">
        <f t="shared" si="176"/>
        <v>19</v>
      </c>
      <c r="V42">
        <f t="shared" si="176"/>
        <v>19</v>
      </c>
      <c r="W42">
        <f t="shared" si="176"/>
        <v>19</v>
      </c>
      <c r="X42">
        <f t="shared" si="176"/>
        <v>19</v>
      </c>
      <c r="Y42">
        <f t="shared" si="176"/>
        <v>0</v>
      </c>
      <c r="Z42">
        <f t="shared" si="176"/>
        <v>19</v>
      </c>
      <c r="AA42">
        <f t="shared" si="176"/>
        <v>19</v>
      </c>
      <c r="AB42">
        <f t="shared" si="176"/>
        <v>0</v>
      </c>
      <c r="AC42">
        <f t="shared" si="176"/>
        <v>0</v>
      </c>
      <c r="AD42">
        <f t="shared" si="176"/>
        <v>19</v>
      </c>
      <c r="AE42">
        <f t="shared" si="176"/>
        <v>19</v>
      </c>
      <c r="AF42">
        <f t="shared" si="176"/>
        <v>19</v>
      </c>
      <c r="AG42">
        <f t="shared" si="176"/>
        <v>19</v>
      </c>
      <c r="AH42">
        <f t="shared" si="176"/>
        <v>19</v>
      </c>
      <c r="AI42">
        <f t="shared" si="176"/>
        <v>19</v>
      </c>
      <c r="AJ42">
        <f t="shared" si="176"/>
        <v>19</v>
      </c>
      <c r="AK42">
        <f t="shared" si="176"/>
        <v>19</v>
      </c>
      <c r="AL42">
        <f t="shared" si="176"/>
        <v>19</v>
      </c>
      <c r="AM42">
        <f t="shared" si="176"/>
        <v>19</v>
      </c>
      <c r="AN42">
        <f t="shared" si="176"/>
        <v>19</v>
      </c>
      <c r="AO42">
        <f t="shared" si="176"/>
        <v>19</v>
      </c>
      <c r="AP42">
        <f t="shared" si="176"/>
        <v>19</v>
      </c>
      <c r="AQ42">
        <f t="shared" si="176"/>
        <v>19</v>
      </c>
      <c r="AR42">
        <f t="shared" si="176"/>
        <v>19</v>
      </c>
      <c r="AS42">
        <f t="shared" si="176"/>
        <v>6</v>
      </c>
      <c r="AT42">
        <f t="shared" si="176"/>
        <v>19</v>
      </c>
      <c r="AU42">
        <f t="shared" si="176"/>
        <v>5</v>
      </c>
      <c r="AV42">
        <f t="shared" si="176"/>
        <v>19</v>
      </c>
      <c r="AW42">
        <f t="shared" si="176"/>
        <v>19</v>
      </c>
      <c r="AX42">
        <f t="shared" si="176"/>
        <v>1</v>
      </c>
      <c r="AY42">
        <f t="shared" si="176"/>
        <v>19</v>
      </c>
      <c r="AZ42">
        <f t="shared" si="176"/>
        <v>19</v>
      </c>
      <c r="BA42">
        <f t="shared" si="176"/>
        <v>19</v>
      </c>
      <c r="BB42">
        <f t="shared" si="176"/>
        <v>19</v>
      </c>
      <c r="BC42">
        <f t="shared" si="176"/>
        <v>19</v>
      </c>
      <c r="BD42">
        <f t="shared" si="176"/>
        <v>19</v>
      </c>
      <c r="BE42">
        <f t="shared" si="176"/>
        <v>0</v>
      </c>
      <c r="BF42">
        <f t="shared" si="176"/>
        <v>19</v>
      </c>
      <c r="BG42">
        <f t="shared" si="176"/>
        <v>19</v>
      </c>
      <c r="BH42">
        <f t="shared" si="176"/>
        <v>19</v>
      </c>
      <c r="BI42">
        <f t="shared" si="176"/>
        <v>19</v>
      </c>
      <c r="BJ42">
        <f t="shared" si="176"/>
        <v>19</v>
      </c>
      <c r="BK42">
        <f t="shared" si="176"/>
        <v>19</v>
      </c>
      <c r="BL42">
        <f t="shared" si="176"/>
        <v>19</v>
      </c>
      <c r="BM42">
        <f t="shared" si="176"/>
        <v>19</v>
      </c>
      <c r="BN42">
        <f t="shared" si="176"/>
        <v>19</v>
      </c>
      <c r="BO42">
        <f t="shared" si="176"/>
        <v>19</v>
      </c>
      <c r="BP42">
        <f t="shared" si="176"/>
        <v>0</v>
      </c>
    </row>
    <row r="43" spans="1:68" x14ac:dyDescent="0.25">
      <c r="A43" t="s">
        <v>331</v>
      </c>
      <c r="D43">
        <f t="shared" ref="D43:K43" si="177">((D42/19)*100)</f>
        <v>100</v>
      </c>
      <c r="E43">
        <f t="shared" si="177"/>
        <v>100</v>
      </c>
      <c r="F43">
        <f t="shared" si="177"/>
        <v>100</v>
      </c>
      <c r="G43">
        <f t="shared" si="177"/>
        <v>0</v>
      </c>
      <c r="H43">
        <f t="shared" si="177"/>
        <v>100</v>
      </c>
      <c r="I43">
        <f t="shared" si="177"/>
        <v>100</v>
      </c>
      <c r="J43">
        <f t="shared" si="177"/>
        <v>89.473684210526315</v>
      </c>
      <c r="K43">
        <f t="shared" si="177"/>
        <v>0</v>
      </c>
      <c r="L43">
        <f t="shared" ref="L43:X43" si="178">((L42/19)*100)</f>
        <v>100</v>
      </c>
      <c r="M43">
        <f t="shared" si="178"/>
        <v>100</v>
      </c>
      <c r="N43">
        <f t="shared" si="178"/>
        <v>0</v>
      </c>
      <c r="O43">
        <f t="shared" si="178"/>
        <v>100</v>
      </c>
      <c r="P43">
        <f t="shared" si="178"/>
        <v>100</v>
      </c>
      <c r="Q43">
        <f t="shared" si="178"/>
        <v>10.526315789473683</v>
      </c>
      <c r="R43">
        <f t="shared" si="178"/>
        <v>100</v>
      </c>
      <c r="S43">
        <f t="shared" si="178"/>
        <v>100</v>
      </c>
      <c r="T43">
        <f t="shared" si="178"/>
        <v>100</v>
      </c>
      <c r="U43">
        <f t="shared" si="178"/>
        <v>100</v>
      </c>
      <c r="V43">
        <f t="shared" si="178"/>
        <v>100</v>
      </c>
      <c r="W43">
        <f t="shared" si="178"/>
        <v>100</v>
      </c>
      <c r="X43">
        <f t="shared" si="178"/>
        <v>100</v>
      </c>
      <c r="Y43">
        <f t="shared" ref="Y43" si="179">((Y42/19)*100)</f>
        <v>0</v>
      </c>
      <c r="Z43">
        <f t="shared" ref="Z43" si="180">((Z42/19)*100)</f>
        <v>100</v>
      </c>
      <c r="AA43">
        <f t="shared" ref="AA43" si="181">((AA42/19)*100)</f>
        <v>100</v>
      </c>
      <c r="AB43">
        <f t="shared" ref="AB43" si="182">((AB42/19)*100)</f>
        <v>0</v>
      </c>
      <c r="AC43">
        <f t="shared" ref="AC43" si="183">((AC42/19)*100)</f>
        <v>0</v>
      </c>
      <c r="AD43">
        <f t="shared" ref="AD43" si="184">((AD42/19)*100)</f>
        <v>100</v>
      </c>
      <c r="AE43">
        <f t="shared" ref="AE43" si="185">((AE42/19)*100)</f>
        <v>100</v>
      </c>
      <c r="AF43">
        <f t="shared" ref="AF43" si="186">((AF42/19)*100)</f>
        <v>100</v>
      </c>
      <c r="AG43">
        <f t="shared" ref="AG43" si="187">((AG42/19)*100)</f>
        <v>100</v>
      </c>
      <c r="AH43">
        <f t="shared" ref="AH43" si="188">((AH42/19)*100)</f>
        <v>100</v>
      </c>
      <c r="AI43">
        <f t="shared" ref="AI43" si="189">((AI42/19)*100)</f>
        <v>100</v>
      </c>
      <c r="AJ43">
        <f t="shared" ref="AJ43" si="190">((AJ42/19)*100)</f>
        <v>100</v>
      </c>
      <c r="AK43">
        <f t="shared" ref="AK43" si="191">((AK42/19)*100)</f>
        <v>100</v>
      </c>
      <c r="AL43">
        <f t="shared" ref="AL43" si="192">((AL42/19)*100)</f>
        <v>100</v>
      </c>
      <c r="AM43">
        <f t="shared" ref="AM43" si="193">((AM42/19)*100)</f>
        <v>100</v>
      </c>
      <c r="AN43">
        <f t="shared" ref="AN43" si="194">((AN42/19)*100)</f>
        <v>100</v>
      </c>
      <c r="AO43">
        <f t="shared" ref="AO43" si="195">((AO42/19)*100)</f>
        <v>100</v>
      </c>
      <c r="AP43">
        <f t="shared" ref="AP43" si="196">((AP42/19)*100)</f>
        <v>100</v>
      </c>
      <c r="AQ43">
        <f t="shared" ref="AQ43" si="197">((AQ42/19)*100)</f>
        <v>100</v>
      </c>
      <c r="AR43">
        <f t="shared" ref="AR43" si="198">((AR42/19)*100)</f>
        <v>100</v>
      </c>
      <c r="AS43">
        <f t="shared" ref="AS43" si="199">((AS42/19)*100)</f>
        <v>31.578947368421051</v>
      </c>
      <c r="AT43">
        <f t="shared" ref="AT43" si="200">((AT42/19)*100)</f>
        <v>100</v>
      </c>
      <c r="AU43">
        <f t="shared" ref="AU43" si="201">((AU42/19)*100)</f>
        <v>26.315789473684209</v>
      </c>
      <c r="AV43">
        <f t="shared" ref="AV43" si="202">((AV42/19)*100)</f>
        <v>100</v>
      </c>
      <c r="AW43">
        <f t="shared" ref="AW43" si="203">((AW42/19)*100)</f>
        <v>100</v>
      </c>
      <c r="AX43">
        <f t="shared" ref="AX43" si="204">((AX42/19)*100)</f>
        <v>5.2631578947368416</v>
      </c>
      <c r="AY43">
        <f t="shared" ref="AY43" si="205">((AY42/19)*100)</f>
        <v>100</v>
      </c>
      <c r="AZ43">
        <f t="shared" ref="AZ43" si="206">((AZ42/19)*100)</f>
        <v>100</v>
      </c>
      <c r="BA43">
        <f t="shared" ref="BA43" si="207">((BA42/19)*100)</f>
        <v>100</v>
      </c>
      <c r="BB43">
        <f t="shared" ref="BB43" si="208">((BB42/19)*100)</f>
        <v>100</v>
      </c>
      <c r="BC43">
        <f t="shared" ref="BC43" si="209">((BC42/19)*100)</f>
        <v>100</v>
      </c>
      <c r="BD43">
        <f t="shared" ref="BD43" si="210">((BD42/19)*100)</f>
        <v>100</v>
      </c>
      <c r="BE43">
        <f t="shared" ref="BE43" si="211">((BE42/19)*100)</f>
        <v>0</v>
      </c>
      <c r="BF43">
        <f t="shared" ref="BF43" si="212">((BF42/19)*100)</f>
        <v>100</v>
      </c>
      <c r="BG43">
        <f t="shared" ref="BG43" si="213">((BG42/19)*100)</f>
        <v>100</v>
      </c>
      <c r="BH43">
        <f t="shared" ref="BH43" si="214">((BH42/19)*100)</f>
        <v>100</v>
      </c>
      <c r="BI43">
        <f t="shared" ref="BI43" si="215">((BI42/19)*100)</f>
        <v>100</v>
      </c>
      <c r="BJ43">
        <f t="shared" ref="BJ43" si="216">((BJ42/19)*100)</f>
        <v>100</v>
      </c>
      <c r="BK43">
        <f t="shared" ref="BK43" si="217">((BK42/19)*100)</f>
        <v>100</v>
      </c>
      <c r="BL43">
        <f t="shared" ref="BL43" si="218">((BL42/19)*100)</f>
        <v>100</v>
      </c>
      <c r="BM43">
        <f t="shared" ref="BM43" si="219">((BM42/19)*100)</f>
        <v>100</v>
      </c>
      <c r="BN43">
        <f t="shared" ref="BN43" si="220">((BN42/19)*100)</f>
        <v>100</v>
      </c>
      <c r="BO43">
        <f t="shared" ref="BO43" si="221">((BO42/19)*100)</f>
        <v>100</v>
      </c>
      <c r="BP43">
        <f t="shared" ref="BP43" si="222">((BP42/19)*100)</f>
        <v>0</v>
      </c>
    </row>
    <row r="44" spans="1:68" x14ac:dyDescent="0.25">
      <c r="A44" t="s">
        <v>329</v>
      </c>
      <c r="D44">
        <f>COUNTIF(D43:BP43,"100")</f>
        <v>52</v>
      </c>
    </row>
    <row r="45" spans="1:68" x14ac:dyDescent="0.25">
      <c r="A45" t="s">
        <v>328</v>
      </c>
      <c r="D45">
        <f>COUNTIF(D43:BP43,"&lt;100")</f>
        <v>13</v>
      </c>
    </row>
    <row r="47" spans="1:68" x14ac:dyDescent="0.25">
      <c r="A47" s="27" t="s">
        <v>289</v>
      </c>
    </row>
    <row r="48" spans="1:68" x14ac:dyDescent="0.25">
      <c r="D48" t="s">
        <v>317</v>
      </c>
      <c r="E48" t="s">
        <v>318</v>
      </c>
      <c r="F48" t="s">
        <v>319</v>
      </c>
    </row>
    <row r="49" spans="1:6" x14ac:dyDescent="0.25">
      <c r="A49" t="s">
        <v>332</v>
      </c>
      <c r="D49">
        <f>COUNTIF(D35:BP35,"100")</f>
        <v>52</v>
      </c>
      <c r="E49">
        <f>COUNTIF(D39:BP39,"100")</f>
        <v>55</v>
      </c>
      <c r="F49">
        <f>COUNTIF(D43:BP43,"100")</f>
        <v>52</v>
      </c>
    </row>
    <row r="50" spans="1:6" x14ac:dyDescent="0.25">
      <c r="A50" t="s">
        <v>333</v>
      </c>
      <c r="D50">
        <f>COUNTIF(D35:BP35,"&lt;100")</f>
        <v>13</v>
      </c>
      <c r="E50">
        <f>COUNTIF(D39:BP39,"&lt;100")</f>
        <v>10</v>
      </c>
      <c r="F50">
        <f>COUNTIF(D43:BP43,"&lt;100")</f>
        <v>13</v>
      </c>
    </row>
    <row r="51" spans="1:6" x14ac:dyDescent="0.25">
      <c r="A51" t="s">
        <v>334</v>
      </c>
      <c r="D51" s="48">
        <f>(D49*100/65)</f>
        <v>80</v>
      </c>
      <c r="E51" s="49">
        <f>(E49*100/65)</f>
        <v>84.615384615384613</v>
      </c>
      <c r="F51" s="48">
        <f>(F49*100/65)</f>
        <v>80</v>
      </c>
    </row>
    <row r="52" spans="1:6" x14ac:dyDescent="0.25">
      <c r="A52" t="s">
        <v>335</v>
      </c>
      <c r="D52" s="48">
        <f>D50*100/65</f>
        <v>20</v>
      </c>
      <c r="E52" s="49">
        <f>E50*100/65</f>
        <v>15.384615384615385</v>
      </c>
      <c r="F52" s="48">
        <f>F50*100/65</f>
        <v>20</v>
      </c>
    </row>
  </sheetData>
  <mergeCells count="18">
    <mergeCell ref="BK1:BP1"/>
    <mergeCell ref="A3:A4"/>
    <mergeCell ref="A5:A11"/>
    <mergeCell ref="A12:A13"/>
    <mergeCell ref="A15:A18"/>
    <mergeCell ref="BA1:BG1"/>
    <mergeCell ref="BH1:BJ1"/>
    <mergeCell ref="A19:A33"/>
    <mergeCell ref="Z1:AE1"/>
    <mergeCell ref="AF1:AL1"/>
    <mergeCell ref="AM1:AS1"/>
    <mergeCell ref="AT1:AZ1"/>
    <mergeCell ref="D1:E1"/>
    <mergeCell ref="F1:I1"/>
    <mergeCell ref="J1:M1"/>
    <mergeCell ref="N1:S1"/>
    <mergeCell ref="T1:W1"/>
    <mergeCell ref="X1:Y1"/>
  </mergeCells>
  <conditionalFormatting sqref="D49:D50">
    <cfRule type="dataBar" priority="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{63799545-FEB4-41BC-9B27-4D46B31532AF}</x14:id>
        </ext>
      </extLst>
    </cfRule>
  </conditionalFormatting>
  <conditionalFormatting sqref="D51:D52"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{D7FA0F42-6E75-4DF4-AC58-7D45DD9C38F3}</x14:id>
        </ext>
      </extLst>
    </cfRule>
  </conditionalFormatting>
  <conditionalFormatting sqref="E49:E50">
    <cfRule type="dataBar" priority="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{23D75BF9-5B16-4D00-A167-59DE5E0D8F20}</x14:id>
        </ext>
      </extLst>
    </cfRule>
  </conditionalFormatting>
  <conditionalFormatting sqref="E51:E52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{DC201906-9B2D-4286-85C5-D4385052C386}</x14:id>
        </ext>
      </extLst>
    </cfRule>
  </conditionalFormatting>
  <conditionalFormatting sqref="F49:F50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{ECFA99D6-6E07-40D9-BF80-69C277B2D07E}</x14:id>
        </ext>
      </extLst>
    </cfRule>
  </conditionalFormatting>
  <conditionalFormatting sqref="F51:F52">
    <cfRule type="dataBar" priority="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{94AF956F-480B-446E-B136-C5D2E7CB7AD4}</x14:id>
        </ext>
      </extLst>
    </cfRule>
  </conditionalFormatting>
  <pageMargins left="0.7" right="0.7" top="0.75" bottom="0.75" header="0.3" footer="0.3"/>
  <pageSetup paperSize="9" orientation="portrait" horizontalDpi="4294967294" verticalDpi="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3799545-FEB4-41BC-9B27-4D46B31532A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D49:D50</xm:sqref>
        </x14:conditionalFormatting>
        <x14:conditionalFormatting xmlns:xm="http://schemas.microsoft.com/office/excel/2006/main">
          <x14:cfRule type="dataBar" id="{D7FA0F42-6E75-4DF4-AC58-7D45DD9C38F3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D51:D52</xm:sqref>
        </x14:conditionalFormatting>
        <x14:conditionalFormatting xmlns:xm="http://schemas.microsoft.com/office/excel/2006/main">
          <x14:cfRule type="dataBar" id="{23D75BF9-5B16-4D00-A167-59DE5E0D8F20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E49:E50</xm:sqref>
        </x14:conditionalFormatting>
        <x14:conditionalFormatting xmlns:xm="http://schemas.microsoft.com/office/excel/2006/main">
          <x14:cfRule type="dataBar" id="{DC201906-9B2D-4286-85C5-D4385052C386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E51:E52</xm:sqref>
        </x14:conditionalFormatting>
        <x14:conditionalFormatting xmlns:xm="http://schemas.microsoft.com/office/excel/2006/main">
          <x14:cfRule type="dataBar" id="{ECFA99D6-6E07-40D9-BF80-69C277B2D07E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F49:F50</xm:sqref>
        </x14:conditionalFormatting>
        <x14:conditionalFormatting xmlns:xm="http://schemas.microsoft.com/office/excel/2006/main">
          <x14:cfRule type="dataBar" id="{94AF956F-480B-446E-B136-C5D2E7CB7AD4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F51:F52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214"/>
  <sheetViews>
    <sheetView topLeftCell="A192" zoomScale="93" zoomScaleNormal="93" workbookViewId="0">
      <selection activeCell="Q75" sqref="Q75"/>
    </sheetView>
  </sheetViews>
  <sheetFormatPr defaultColWidth="8.85546875" defaultRowHeight="15" x14ac:dyDescent="0.25"/>
  <cols>
    <col min="1" max="1" width="37.85546875" style="4" customWidth="1"/>
    <col min="2" max="2" width="40.5703125" style="4" customWidth="1"/>
    <col min="3" max="3" width="8.85546875" style="4"/>
    <col min="4" max="4" width="45.140625" style="4" bestFit="1" customWidth="1"/>
    <col min="5" max="5" width="22" style="4" bestFit="1" customWidth="1"/>
    <col min="6" max="6" width="12.85546875" style="4" bestFit="1" customWidth="1"/>
    <col min="7" max="7" width="22" style="4" bestFit="1" customWidth="1"/>
    <col min="8" max="16384" width="8.85546875" style="4"/>
  </cols>
  <sheetData>
    <row r="1" spans="1:66" ht="15.75" thickBot="1" x14ac:dyDescent="0.3">
      <c r="A1" s="1" t="s">
        <v>0</v>
      </c>
      <c r="B1" s="30"/>
      <c r="C1" s="57" t="s">
        <v>1</v>
      </c>
      <c r="D1" s="62"/>
      <c r="E1" s="57" t="s">
        <v>2</v>
      </c>
      <c r="F1" s="58"/>
      <c r="G1" s="58"/>
      <c r="H1" s="58"/>
      <c r="I1" s="58"/>
      <c r="J1" s="58"/>
      <c r="K1" s="62"/>
      <c r="L1" s="57" t="s">
        <v>3</v>
      </c>
      <c r="M1" s="62"/>
      <c r="N1" s="31"/>
      <c r="O1" s="57" t="s">
        <v>4</v>
      </c>
      <c r="P1" s="58"/>
      <c r="Q1" s="58"/>
      <c r="R1" s="62"/>
      <c r="S1" s="57" t="s">
        <v>5</v>
      </c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</row>
    <row r="2" spans="1:66" ht="51.75" thickBot="1" x14ac:dyDescent="0.3">
      <c r="A2" s="5" t="s">
        <v>6</v>
      </c>
      <c r="B2" s="6"/>
      <c r="C2" s="6" t="s">
        <v>7</v>
      </c>
      <c r="D2" s="6" t="s">
        <v>8</v>
      </c>
      <c r="E2" s="6" t="s">
        <v>9</v>
      </c>
      <c r="F2" s="6" t="s">
        <v>10</v>
      </c>
      <c r="G2" s="6" t="s">
        <v>11</v>
      </c>
      <c r="H2" s="6" t="s">
        <v>12</v>
      </c>
      <c r="I2" s="6" t="s">
        <v>13</v>
      </c>
      <c r="J2" s="6" t="s">
        <v>14</v>
      </c>
      <c r="K2" s="6" t="s">
        <v>15</v>
      </c>
      <c r="L2" s="6" t="s">
        <v>16</v>
      </c>
      <c r="M2" s="6" t="s">
        <v>17</v>
      </c>
      <c r="N2" s="6"/>
      <c r="O2" s="6" t="s">
        <v>18</v>
      </c>
      <c r="P2" s="6" t="s">
        <v>19</v>
      </c>
      <c r="Q2" s="6" t="s">
        <v>20</v>
      </c>
      <c r="R2" s="6" t="s">
        <v>21</v>
      </c>
      <c r="S2" s="6" t="s">
        <v>22</v>
      </c>
      <c r="T2" s="6" t="s">
        <v>23</v>
      </c>
      <c r="U2" s="6" t="s">
        <v>24</v>
      </c>
      <c r="V2" s="6" t="s">
        <v>25</v>
      </c>
      <c r="W2" s="6" t="s">
        <v>26</v>
      </c>
      <c r="X2" s="6" t="s">
        <v>27</v>
      </c>
      <c r="Y2" s="6" t="s">
        <v>28</v>
      </c>
      <c r="Z2" s="6" t="s">
        <v>29</v>
      </c>
      <c r="AA2" s="6" t="s">
        <v>30</v>
      </c>
      <c r="AB2" s="6" t="s">
        <v>31</v>
      </c>
      <c r="AC2" s="6" t="s">
        <v>32</v>
      </c>
      <c r="AD2" s="6" t="s">
        <v>33</v>
      </c>
      <c r="AE2" s="6" t="s">
        <v>34</v>
      </c>
      <c r="AF2" s="6" t="s">
        <v>35</v>
      </c>
      <c r="AG2" s="6" t="s">
        <v>36</v>
      </c>
      <c r="AM2" s="4">
        <v>1</v>
      </c>
      <c r="AN2" s="4">
        <v>2</v>
      </c>
    </row>
    <row r="3" spans="1:66" ht="15.75" thickBot="1" x14ac:dyDescent="0.3">
      <c r="A3" s="32" t="s">
        <v>37</v>
      </c>
      <c r="B3" s="8" t="s">
        <v>38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</row>
    <row r="4" spans="1:66" ht="15.75" thickBot="1" x14ac:dyDescent="0.3">
      <c r="A4" s="59" t="s">
        <v>39</v>
      </c>
      <c r="B4" s="8" t="s">
        <v>40</v>
      </c>
      <c r="C4" s="8">
        <v>2</v>
      </c>
      <c r="D4" s="8">
        <v>2</v>
      </c>
      <c r="E4" s="8">
        <v>2</v>
      </c>
      <c r="F4" s="8">
        <v>2</v>
      </c>
      <c r="G4" s="8">
        <v>2</v>
      </c>
      <c r="H4" s="8">
        <v>2</v>
      </c>
      <c r="I4" s="8">
        <v>2</v>
      </c>
      <c r="J4" s="8">
        <v>2</v>
      </c>
      <c r="K4" s="8">
        <v>2</v>
      </c>
      <c r="L4" s="8">
        <v>2</v>
      </c>
      <c r="M4" s="8">
        <v>2</v>
      </c>
      <c r="N4" s="8"/>
      <c r="O4" s="8">
        <v>2</v>
      </c>
      <c r="P4" s="8">
        <v>2</v>
      </c>
      <c r="Q4" s="8">
        <v>2</v>
      </c>
      <c r="R4" s="8">
        <v>2</v>
      </c>
      <c r="S4" s="8">
        <v>2</v>
      </c>
      <c r="T4" s="8">
        <v>2</v>
      </c>
      <c r="U4" s="8">
        <v>2</v>
      </c>
      <c r="V4" s="8">
        <v>2</v>
      </c>
      <c r="W4" s="8">
        <v>2</v>
      </c>
      <c r="X4" s="8">
        <v>2</v>
      </c>
      <c r="Y4" s="8">
        <v>2</v>
      </c>
      <c r="Z4" s="8">
        <v>2</v>
      </c>
      <c r="AA4" s="8">
        <v>2</v>
      </c>
      <c r="AB4" s="8">
        <v>2</v>
      </c>
      <c r="AC4" s="8">
        <v>2</v>
      </c>
      <c r="AD4" s="8">
        <v>2</v>
      </c>
      <c r="AE4" s="8">
        <v>2</v>
      </c>
      <c r="AF4" s="8">
        <v>2</v>
      </c>
      <c r="AG4" s="8">
        <v>2</v>
      </c>
      <c r="AK4" s="4" t="s">
        <v>120</v>
      </c>
    </row>
    <row r="5" spans="1:66" ht="26.25" thickBot="1" x14ac:dyDescent="0.3">
      <c r="A5" s="60"/>
      <c r="B5" s="8" t="s">
        <v>41</v>
      </c>
      <c r="C5" s="8">
        <v>2</v>
      </c>
      <c r="D5" s="8">
        <v>2</v>
      </c>
      <c r="E5" s="8">
        <v>2</v>
      </c>
      <c r="F5" s="8">
        <v>2</v>
      </c>
      <c r="G5" s="8">
        <v>2</v>
      </c>
      <c r="H5" s="8">
        <v>2</v>
      </c>
      <c r="I5" s="8">
        <v>2</v>
      </c>
      <c r="J5" s="8">
        <v>2</v>
      </c>
      <c r="K5" s="8">
        <v>2</v>
      </c>
      <c r="L5" s="8">
        <v>2</v>
      </c>
      <c r="M5" s="8">
        <v>2</v>
      </c>
      <c r="N5" s="8"/>
      <c r="O5" s="8">
        <v>2</v>
      </c>
      <c r="P5" s="8">
        <v>2</v>
      </c>
      <c r="Q5" s="8">
        <v>2</v>
      </c>
      <c r="R5" s="8">
        <v>2</v>
      </c>
      <c r="S5" s="8">
        <v>2</v>
      </c>
      <c r="T5" s="8">
        <v>2</v>
      </c>
      <c r="U5" s="8">
        <v>2</v>
      </c>
      <c r="V5" s="8">
        <v>2</v>
      </c>
      <c r="W5" s="8">
        <v>2</v>
      </c>
      <c r="X5" s="8">
        <v>2</v>
      </c>
      <c r="Y5" s="8">
        <v>2</v>
      </c>
      <c r="Z5" s="8">
        <v>2</v>
      </c>
      <c r="AA5" s="8">
        <v>2</v>
      </c>
      <c r="AB5" s="8">
        <v>2</v>
      </c>
      <c r="AC5" s="8">
        <v>2</v>
      </c>
      <c r="AD5" s="8">
        <v>2</v>
      </c>
      <c r="AE5" s="8">
        <v>2</v>
      </c>
      <c r="AF5" s="8">
        <v>2</v>
      </c>
      <c r="AG5" s="8">
        <v>2</v>
      </c>
    </row>
    <row r="6" spans="1:66" ht="15.75" thickBot="1" x14ac:dyDescent="0.3">
      <c r="A6" s="59" t="s">
        <v>42</v>
      </c>
      <c r="B6" s="8" t="s">
        <v>43</v>
      </c>
      <c r="C6" s="8">
        <v>2</v>
      </c>
      <c r="D6" s="8">
        <v>2</v>
      </c>
      <c r="E6" s="8">
        <v>2</v>
      </c>
      <c r="F6" s="8">
        <v>2</v>
      </c>
      <c r="G6" s="8">
        <v>2</v>
      </c>
      <c r="H6" s="8">
        <v>2</v>
      </c>
      <c r="I6" s="8">
        <v>2</v>
      </c>
      <c r="J6" s="8">
        <v>2</v>
      </c>
      <c r="K6" s="8">
        <v>2</v>
      </c>
      <c r="L6" s="8">
        <v>2</v>
      </c>
      <c r="M6" s="8">
        <v>2</v>
      </c>
      <c r="N6" s="8"/>
      <c r="O6" s="8">
        <v>2</v>
      </c>
      <c r="P6" s="8">
        <v>2</v>
      </c>
      <c r="Q6" s="8">
        <v>2</v>
      </c>
      <c r="R6" s="8">
        <v>2</v>
      </c>
      <c r="S6" s="8">
        <v>2</v>
      </c>
      <c r="T6" s="8">
        <v>2</v>
      </c>
      <c r="U6" s="8">
        <v>2</v>
      </c>
      <c r="V6" s="8">
        <v>2</v>
      </c>
      <c r="W6" s="8">
        <v>2</v>
      </c>
      <c r="X6" s="8">
        <v>2</v>
      </c>
      <c r="Y6" s="8">
        <v>2</v>
      </c>
      <c r="Z6" s="8">
        <v>2</v>
      </c>
      <c r="AA6" s="8">
        <v>2</v>
      </c>
      <c r="AB6" s="8">
        <v>2</v>
      </c>
      <c r="AC6" s="8">
        <v>2</v>
      </c>
      <c r="AD6" s="8">
        <v>2</v>
      </c>
      <c r="AE6" s="8">
        <v>2</v>
      </c>
      <c r="AF6" s="8">
        <v>2</v>
      </c>
      <c r="AG6" s="8">
        <v>2</v>
      </c>
      <c r="AK6" s="9" t="e">
        <f ca="1">[1]!CRONALPHA(C4:AG68)</f>
        <v>#NAME?</v>
      </c>
    </row>
    <row r="7" spans="1:66" ht="15.75" thickBot="1" x14ac:dyDescent="0.3">
      <c r="A7" s="61"/>
      <c r="B7" s="8" t="s">
        <v>44</v>
      </c>
      <c r="C7" s="8">
        <v>2</v>
      </c>
      <c r="D7" s="8">
        <v>2</v>
      </c>
      <c r="E7" s="8">
        <v>2</v>
      </c>
      <c r="F7" s="8">
        <v>2</v>
      </c>
      <c r="G7" s="8">
        <v>1</v>
      </c>
      <c r="H7" s="8">
        <v>1</v>
      </c>
      <c r="I7" s="8">
        <v>1</v>
      </c>
      <c r="J7" s="8">
        <v>1</v>
      </c>
      <c r="K7" s="8">
        <v>2</v>
      </c>
      <c r="L7" s="8">
        <v>1</v>
      </c>
      <c r="M7" s="8">
        <v>1</v>
      </c>
      <c r="N7" s="8"/>
      <c r="O7" s="8">
        <v>1</v>
      </c>
      <c r="P7" s="8">
        <v>1</v>
      </c>
      <c r="Q7" s="8">
        <v>1</v>
      </c>
      <c r="R7" s="8">
        <v>1</v>
      </c>
      <c r="S7" s="8">
        <v>1</v>
      </c>
      <c r="T7" s="8">
        <v>1</v>
      </c>
      <c r="U7" s="8">
        <v>1</v>
      </c>
      <c r="V7" s="8">
        <v>1</v>
      </c>
      <c r="W7" s="8">
        <v>1</v>
      </c>
      <c r="X7" s="8">
        <v>1</v>
      </c>
      <c r="Y7" s="8">
        <v>1</v>
      </c>
      <c r="Z7" s="8">
        <v>1</v>
      </c>
      <c r="AA7" s="8">
        <v>1</v>
      </c>
      <c r="AB7" s="8">
        <v>1</v>
      </c>
      <c r="AC7" s="8">
        <v>1</v>
      </c>
      <c r="AD7" s="8">
        <v>1</v>
      </c>
      <c r="AE7" s="8">
        <v>1</v>
      </c>
      <c r="AF7" s="8">
        <v>1</v>
      </c>
      <c r="AG7" s="8">
        <v>1</v>
      </c>
    </row>
    <row r="8" spans="1:66" ht="15.75" thickBot="1" x14ac:dyDescent="0.3">
      <c r="A8" s="61"/>
      <c r="B8" s="8" t="s">
        <v>45</v>
      </c>
      <c r="C8" s="8">
        <v>2</v>
      </c>
      <c r="D8" s="8">
        <v>2</v>
      </c>
      <c r="E8" s="8">
        <v>2</v>
      </c>
      <c r="F8" s="8">
        <v>2</v>
      </c>
      <c r="G8" s="8">
        <v>2</v>
      </c>
      <c r="H8" s="8">
        <v>2</v>
      </c>
      <c r="I8" s="8">
        <v>2</v>
      </c>
      <c r="J8" s="8">
        <v>2</v>
      </c>
      <c r="K8" s="8">
        <v>2</v>
      </c>
      <c r="L8" s="8">
        <v>2</v>
      </c>
      <c r="M8" s="8">
        <v>2</v>
      </c>
      <c r="N8" s="8"/>
      <c r="O8" s="8">
        <v>2</v>
      </c>
      <c r="P8" s="8">
        <v>2</v>
      </c>
      <c r="Q8" s="8">
        <v>2</v>
      </c>
      <c r="R8" s="8">
        <v>2</v>
      </c>
      <c r="S8" s="8">
        <v>2</v>
      </c>
      <c r="T8" s="8">
        <v>2</v>
      </c>
      <c r="U8" s="8">
        <v>2</v>
      </c>
      <c r="V8" s="8">
        <v>2</v>
      </c>
      <c r="W8" s="8">
        <v>2</v>
      </c>
      <c r="X8" s="8">
        <v>2</v>
      </c>
      <c r="Y8" s="8">
        <v>2</v>
      </c>
      <c r="Z8" s="8">
        <v>2</v>
      </c>
      <c r="AA8" s="8">
        <v>2</v>
      </c>
      <c r="AB8" s="8">
        <v>2</v>
      </c>
      <c r="AC8" s="8">
        <v>2</v>
      </c>
      <c r="AD8" s="8">
        <v>2</v>
      </c>
      <c r="AE8" s="8">
        <v>2</v>
      </c>
      <c r="AF8" s="8">
        <v>2</v>
      </c>
      <c r="AG8" s="8">
        <v>2</v>
      </c>
      <c r="AK8" s="4" t="s">
        <v>121</v>
      </c>
    </row>
    <row r="9" spans="1:66" ht="26.25" thickBot="1" x14ac:dyDescent="0.3">
      <c r="A9" s="60"/>
      <c r="B9" s="8" t="s">
        <v>46</v>
      </c>
      <c r="C9" s="8">
        <v>2</v>
      </c>
      <c r="D9" s="8">
        <v>2</v>
      </c>
      <c r="E9" s="8">
        <v>2</v>
      </c>
      <c r="F9" s="8">
        <v>2</v>
      </c>
      <c r="G9" s="8">
        <v>2</v>
      </c>
      <c r="H9" s="8">
        <v>2</v>
      </c>
      <c r="I9" s="8">
        <v>2</v>
      </c>
      <c r="J9" s="8">
        <v>2</v>
      </c>
      <c r="K9" s="8">
        <v>2</v>
      </c>
      <c r="L9" s="8">
        <v>2</v>
      </c>
      <c r="M9" s="8">
        <v>2</v>
      </c>
      <c r="N9" s="8"/>
      <c r="O9" s="8">
        <v>2</v>
      </c>
      <c r="P9" s="8">
        <v>2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8">
        <v>2</v>
      </c>
      <c r="Y9" s="8">
        <v>2</v>
      </c>
      <c r="Z9" s="8">
        <v>2</v>
      </c>
      <c r="AA9" s="8">
        <v>2</v>
      </c>
      <c r="AB9" s="8">
        <v>2</v>
      </c>
      <c r="AC9" s="8">
        <v>2</v>
      </c>
      <c r="AD9" s="8">
        <v>2</v>
      </c>
      <c r="AE9" s="8">
        <v>2</v>
      </c>
      <c r="AF9" s="8">
        <v>2</v>
      </c>
      <c r="AG9" s="8">
        <v>2</v>
      </c>
    </row>
    <row r="10" spans="1:66" ht="15.75" thickBot="1" x14ac:dyDescent="0.3">
      <c r="A10" s="59" t="s">
        <v>47</v>
      </c>
      <c r="B10" s="8" t="s">
        <v>48</v>
      </c>
      <c r="C10" s="8">
        <v>2</v>
      </c>
      <c r="D10" s="8">
        <v>2</v>
      </c>
      <c r="E10" s="8">
        <v>2</v>
      </c>
      <c r="F10" s="8">
        <v>2</v>
      </c>
      <c r="G10" s="8">
        <v>2</v>
      </c>
      <c r="H10" s="8">
        <v>2</v>
      </c>
      <c r="I10" s="8">
        <v>2</v>
      </c>
      <c r="J10" s="8">
        <v>2</v>
      </c>
      <c r="K10" s="8">
        <v>2</v>
      </c>
      <c r="L10" s="8">
        <v>2</v>
      </c>
      <c r="M10" s="8">
        <v>2</v>
      </c>
      <c r="N10" s="8"/>
      <c r="O10" s="8">
        <v>2</v>
      </c>
      <c r="P10" s="8">
        <v>2</v>
      </c>
      <c r="Q10" s="8">
        <v>2</v>
      </c>
      <c r="R10" s="8">
        <v>2</v>
      </c>
      <c r="S10" s="8">
        <v>2</v>
      </c>
      <c r="T10" s="8">
        <v>2</v>
      </c>
      <c r="U10" s="8">
        <v>2</v>
      </c>
      <c r="V10" s="8">
        <v>2</v>
      </c>
      <c r="W10" s="8">
        <v>2</v>
      </c>
      <c r="X10" s="8">
        <v>2</v>
      </c>
      <c r="Y10" s="8">
        <v>2</v>
      </c>
      <c r="Z10" s="8">
        <v>2</v>
      </c>
      <c r="AA10" s="8">
        <v>2</v>
      </c>
      <c r="AB10" s="8">
        <v>2</v>
      </c>
      <c r="AC10" s="8">
        <v>2</v>
      </c>
      <c r="AD10" s="8">
        <v>2</v>
      </c>
      <c r="AE10" s="8">
        <v>2</v>
      </c>
      <c r="AF10" s="8">
        <v>1</v>
      </c>
      <c r="AG10" s="8">
        <v>1</v>
      </c>
      <c r="AK10" s="10" t="e">
        <f t="array" aca="1" ref="AK10:BN10" ca="1">[1]!CALPHA(C4:AG68)</f>
        <v>#NAME?</v>
      </c>
      <c r="AL10" s="11" t="e">
        <f ca="1"/>
        <v>#NAME?</v>
      </c>
      <c r="AM10" s="11" t="e">
        <f ca="1"/>
        <v>#NAME?</v>
      </c>
      <c r="AN10" s="11" t="e">
        <f ca="1"/>
        <v>#NAME?</v>
      </c>
      <c r="AO10" s="11" t="e">
        <f ca="1"/>
        <v>#NAME?</v>
      </c>
      <c r="AP10" s="11" t="e">
        <f ca="1"/>
        <v>#NAME?</v>
      </c>
      <c r="AQ10" s="11" t="e">
        <f ca="1"/>
        <v>#NAME?</v>
      </c>
      <c r="AR10" s="11" t="e">
        <f ca="1"/>
        <v>#NAME?</v>
      </c>
      <c r="AS10" s="11" t="e">
        <f ca="1"/>
        <v>#NAME?</v>
      </c>
      <c r="AT10" s="11" t="e">
        <f ca="1"/>
        <v>#NAME?</v>
      </c>
      <c r="AU10" s="11" t="e">
        <f ca="1"/>
        <v>#NAME?</v>
      </c>
      <c r="AV10" s="11" t="e">
        <f ca="1"/>
        <v>#NAME?</v>
      </c>
      <c r="AW10" s="11" t="e">
        <f ca="1"/>
        <v>#NAME?</v>
      </c>
      <c r="AX10" s="11" t="e">
        <f ca="1"/>
        <v>#NAME?</v>
      </c>
      <c r="AY10" s="11" t="e">
        <f ca="1"/>
        <v>#NAME?</v>
      </c>
      <c r="AZ10" s="11" t="e">
        <f ca="1"/>
        <v>#NAME?</v>
      </c>
      <c r="BA10" s="11" t="e">
        <f ca="1"/>
        <v>#NAME?</v>
      </c>
      <c r="BB10" s="11" t="e">
        <f ca="1"/>
        <v>#NAME?</v>
      </c>
      <c r="BC10" s="11" t="e">
        <f ca="1"/>
        <v>#NAME?</v>
      </c>
      <c r="BD10" s="11" t="e">
        <f ca="1"/>
        <v>#NAME?</v>
      </c>
      <c r="BE10" s="11" t="e">
        <f ca="1"/>
        <v>#NAME?</v>
      </c>
      <c r="BF10" s="11" t="e">
        <f ca="1"/>
        <v>#NAME?</v>
      </c>
      <c r="BG10" s="11" t="e">
        <f ca="1"/>
        <v>#NAME?</v>
      </c>
      <c r="BH10" s="11" t="e">
        <f ca="1"/>
        <v>#NAME?</v>
      </c>
      <c r="BI10" s="11" t="e">
        <f ca="1"/>
        <v>#NAME?</v>
      </c>
      <c r="BJ10" s="11" t="e">
        <f ca="1"/>
        <v>#NAME?</v>
      </c>
      <c r="BK10" s="11" t="e">
        <f ca="1"/>
        <v>#NAME?</v>
      </c>
      <c r="BL10" s="11" t="e">
        <f ca="1"/>
        <v>#NAME?</v>
      </c>
      <c r="BM10" s="11" t="e">
        <f ca="1"/>
        <v>#NAME?</v>
      </c>
      <c r="BN10" s="12" t="e">
        <f ca="1"/>
        <v>#NAME?</v>
      </c>
    </row>
    <row r="11" spans="1:66" ht="15.75" thickBot="1" x14ac:dyDescent="0.3">
      <c r="A11" s="61"/>
      <c r="B11" s="8" t="s">
        <v>49</v>
      </c>
      <c r="C11" s="8">
        <v>1</v>
      </c>
      <c r="D11" s="8">
        <v>1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1</v>
      </c>
      <c r="L11" s="8">
        <v>1</v>
      </c>
      <c r="M11" s="8">
        <v>1</v>
      </c>
      <c r="N11" s="8"/>
      <c r="O11" s="8">
        <v>1</v>
      </c>
      <c r="P11" s="8">
        <v>1</v>
      </c>
      <c r="Q11" s="8">
        <v>1</v>
      </c>
      <c r="R11" s="8">
        <v>1</v>
      </c>
      <c r="S11" s="8">
        <v>1</v>
      </c>
      <c r="T11" s="8">
        <v>1</v>
      </c>
      <c r="U11" s="8">
        <v>1</v>
      </c>
      <c r="V11" s="8">
        <v>1</v>
      </c>
      <c r="W11" s="8">
        <v>1</v>
      </c>
      <c r="X11" s="8">
        <v>1</v>
      </c>
      <c r="Y11" s="8">
        <v>1</v>
      </c>
      <c r="Z11" s="8">
        <v>1</v>
      </c>
      <c r="AA11" s="8">
        <v>1</v>
      </c>
      <c r="AB11" s="8">
        <v>1</v>
      </c>
      <c r="AC11" s="8">
        <v>1</v>
      </c>
      <c r="AD11" s="8">
        <v>1</v>
      </c>
      <c r="AE11" s="8">
        <v>1</v>
      </c>
      <c r="AF11" s="8">
        <v>1</v>
      </c>
      <c r="AG11" s="8">
        <v>1</v>
      </c>
    </row>
    <row r="12" spans="1:66" ht="15.75" thickBot="1" x14ac:dyDescent="0.3">
      <c r="A12" s="61"/>
      <c r="B12" s="8" t="s">
        <v>50</v>
      </c>
      <c r="C12" s="8">
        <v>2</v>
      </c>
      <c r="D12" s="8">
        <v>2</v>
      </c>
      <c r="E12" s="8">
        <v>2</v>
      </c>
      <c r="F12" s="8">
        <v>2</v>
      </c>
      <c r="G12" s="8">
        <v>2</v>
      </c>
      <c r="H12" s="8">
        <v>2</v>
      </c>
      <c r="I12" s="8">
        <v>2</v>
      </c>
      <c r="J12" s="8">
        <v>2</v>
      </c>
      <c r="K12" s="8">
        <v>2</v>
      </c>
      <c r="L12" s="8">
        <v>2</v>
      </c>
      <c r="M12" s="8">
        <v>2</v>
      </c>
      <c r="N12" s="8"/>
      <c r="O12" s="8">
        <v>2</v>
      </c>
      <c r="P12" s="8">
        <v>2</v>
      </c>
      <c r="Q12" s="8">
        <v>2</v>
      </c>
      <c r="R12" s="8">
        <v>2</v>
      </c>
      <c r="S12" s="8">
        <v>2</v>
      </c>
      <c r="T12" s="8">
        <v>2</v>
      </c>
      <c r="U12" s="8">
        <v>2</v>
      </c>
      <c r="V12" s="8">
        <v>2</v>
      </c>
      <c r="W12" s="8">
        <v>2</v>
      </c>
      <c r="X12" s="8">
        <v>2</v>
      </c>
      <c r="Y12" s="8">
        <v>2</v>
      </c>
      <c r="Z12" s="8">
        <v>2</v>
      </c>
      <c r="AA12" s="8">
        <v>2</v>
      </c>
      <c r="AB12" s="8">
        <v>2</v>
      </c>
      <c r="AC12" s="8">
        <v>2</v>
      </c>
      <c r="AD12" s="8">
        <v>2</v>
      </c>
      <c r="AE12" s="8">
        <v>2</v>
      </c>
      <c r="AF12" s="8">
        <v>2</v>
      </c>
      <c r="AG12" s="8">
        <v>2</v>
      </c>
      <c r="BB12" s="4" t="s">
        <v>122</v>
      </c>
    </row>
    <row r="13" spans="1:66" ht="15.75" thickBot="1" x14ac:dyDescent="0.3">
      <c r="A13" s="60"/>
      <c r="B13" s="8" t="s">
        <v>51</v>
      </c>
      <c r="C13" s="8">
        <v>2</v>
      </c>
      <c r="D13" s="8">
        <v>2</v>
      </c>
      <c r="E13" s="8">
        <v>2</v>
      </c>
      <c r="F13" s="8">
        <v>2</v>
      </c>
      <c r="G13" s="8">
        <v>2</v>
      </c>
      <c r="H13" s="8">
        <v>2</v>
      </c>
      <c r="I13" s="8">
        <v>2</v>
      </c>
      <c r="J13" s="8">
        <v>2</v>
      </c>
      <c r="K13" s="8">
        <v>2</v>
      </c>
      <c r="L13" s="8">
        <v>2</v>
      </c>
      <c r="M13" s="8">
        <v>2</v>
      </c>
      <c r="N13" s="8"/>
      <c r="O13" s="8">
        <v>2</v>
      </c>
      <c r="P13" s="8">
        <v>2</v>
      </c>
      <c r="Q13" s="8">
        <v>2</v>
      </c>
      <c r="R13" s="8">
        <v>2</v>
      </c>
      <c r="S13" s="8">
        <v>2</v>
      </c>
      <c r="T13" s="8">
        <v>2</v>
      </c>
      <c r="U13" s="8">
        <v>2</v>
      </c>
      <c r="V13" s="8">
        <v>2</v>
      </c>
      <c r="W13" s="8">
        <v>2</v>
      </c>
      <c r="X13" s="8">
        <v>2</v>
      </c>
      <c r="Y13" s="8">
        <v>2</v>
      </c>
      <c r="Z13" s="8">
        <v>2</v>
      </c>
      <c r="AA13" s="8">
        <v>2</v>
      </c>
      <c r="AB13" s="8">
        <v>2</v>
      </c>
      <c r="AC13" s="8">
        <v>2</v>
      </c>
      <c r="AD13" s="8">
        <v>2</v>
      </c>
      <c r="AE13" s="8">
        <v>2</v>
      </c>
      <c r="AF13" s="8">
        <v>2</v>
      </c>
      <c r="AG13" s="8">
        <v>2</v>
      </c>
      <c r="AK13" s="19" t="s">
        <v>123</v>
      </c>
    </row>
    <row r="14" spans="1:66" ht="26.25" thickBot="1" x14ac:dyDescent="0.3">
      <c r="A14" s="59" t="s">
        <v>52</v>
      </c>
      <c r="B14" s="8" t="s">
        <v>53</v>
      </c>
      <c r="C14" s="8">
        <v>2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2</v>
      </c>
      <c r="J14" s="8">
        <v>2</v>
      </c>
      <c r="K14" s="8">
        <v>2</v>
      </c>
      <c r="L14" s="8">
        <v>2</v>
      </c>
      <c r="M14" s="8">
        <v>1</v>
      </c>
      <c r="N14" s="8"/>
      <c r="O14" s="8">
        <v>1</v>
      </c>
      <c r="P14" s="8">
        <v>1</v>
      </c>
      <c r="Q14" s="8">
        <v>1</v>
      </c>
      <c r="R14" s="8">
        <v>1</v>
      </c>
      <c r="S14" s="8">
        <v>1</v>
      </c>
      <c r="T14" s="8">
        <v>1</v>
      </c>
      <c r="U14" s="8">
        <v>1</v>
      </c>
      <c r="V14" s="8">
        <v>1</v>
      </c>
      <c r="W14" s="8">
        <v>1</v>
      </c>
      <c r="X14" s="8">
        <v>1</v>
      </c>
      <c r="Y14" s="8">
        <v>1</v>
      </c>
      <c r="Z14" s="8">
        <v>1</v>
      </c>
      <c r="AA14" s="8">
        <v>1</v>
      </c>
      <c r="AB14" s="8">
        <v>1</v>
      </c>
      <c r="AC14" s="8">
        <v>1</v>
      </c>
      <c r="AD14" s="8">
        <v>1</v>
      </c>
      <c r="AE14" s="8">
        <v>1</v>
      </c>
      <c r="AF14" s="8">
        <v>1</v>
      </c>
      <c r="AG14" s="8">
        <v>1</v>
      </c>
    </row>
    <row r="15" spans="1:66" ht="26.25" thickBot="1" x14ac:dyDescent="0.3">
      <c r="A15" s="61"/>
      <c r="B15" s="8" t="s">
        <v>54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2</v>
      </c>
      <c r="K15" s="8">
        <v>2</v>
      </c>
      <c r="L15" s="8">
        <v>2</v>
      </c>
      <c r="M15" s="8">
        <v>2</v>
      </c>
      <c r="N15" s="8"/>
      <c r="O15" s="8">
        <v>2</v>
      </c>
      <c r="P15" s="8">
        <v>2</v>
      </c>
      <c r="Q15" s="8">
        <v>2</v>
      </c>
      <c r="R15" s="8">
        <v>2</v>
      </c>
      <c r="S15" s="8">
        <v>2</v>
      </c>
      <c r="T15" s="8">
        <v>2</v>
      </c>
      <c r="U15" s="8">
        <v>2</v>
      </c>
      <c r="V15" s="8">
        <v>2</v>
      </c>
      <c r="W15" s="8">
        <v>2</v>
      </c>
      <c r="X15" s="8">
        <v>2</v>
      </c>
      <c r="Y15" s="8">
        <v>2</v>
      </c>
      <c r="Z15" s="8">
        <v>2</v>
      </c>
      <c r="AA15" s="8">
        <v>2</v>
      </c>
      <c r="AB15" s="8">
        <v>2</v>
      </c>
      <c r="AC15" s="8">
        <v>2</v>
      </c>
      <c r="AD15" s="8">
        <v>2</v>
      </c>
      <c r="AE15" s="8">
        <v>2</v>
      </c>
      <c r="AF15" s="8">
        <v>2</v>
      </c>
      <c r="AG15" s="8">
        <v>2</v>
      </c>
      <c r="AK15" s="4" t="s">
        <v>117</v>
      </c>
      <c r="AL15" s="13">
        <v>0.05</v>
      </c>
    </row>
    <row r="16" spans="1:66" ht="26.25" thickBot="1" x14ac:dyDescent="0.3">
      <c r="A16" s="61"/>
      <c r="B16" s="8" t="s">
        <v>55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8">
        <v>2</v>
      </c>
      <c r="N16" s="8"/>
      <c r="O16" s="8">
        <v>2</v>
      </c>
      <c r="P16" s="8">
        <v>2</v>
      </c>
      <c r="Q16" s="8">
        <v>2</v>
      </c>
      <c r="R16" s="8">
        <v>2</v>
      </c>
      <c r="S16" s="8">
        <v>2</v>
      </c>
      <c r="T16" s="8">
        <v>2</v>
      </c>
      <c r="U16" s="8">
        <v>2</v>
      </c>
      <c r="V16" s="8">
        <v>2</v>
      </c>
      <c r="W16" s="8">
        <v>2</v>
      </c>
      <c r="X16" s="8">
        <v>2</v>
      </c>
      <c r="Y16" s="8">
        <v>2</v>
      </c>
      <c r="Z16" s="8">
        <v>2</v>
      </c>
      <c r="AA16" s="8">
        <v>2</v>
      </c>
      <c r="AB16" s="8">
        <v>2</v>
      </c>
      <c r="AC16" s="8">
        <v>2</v>
      </c>
      <c r="AD16" s="8">
        <v>2</v>
      </c>
      <c r="AE16" s="8">
        <v>2</v>
      </c>
      <c r="AF16" s="8">
        <v>2</v>
      </c>
      <c r="AG16" s="8">
        <v>2</v>
      </c>
      <c r="AK16" s="4" t="s">
        <v>118</v>
      </c>
      <c r="AL16" s="14">
        <v>0</v>
      </c>
    </row>
    <row r="17" spans="1:38" ht="26.25" thickBot="1" x14ac:dyDescent="0.3">
      <c r="A17" s="61"/>
      <c r="B17" s="8" t="s">
        <v>56</v>
      </c>
      <c r="C17" s="8">
        <v>2</v>
      </c>
      <c r="D17" s="8">
        <v>2</v>
      </c>
      <c r="E17" s="8">
        <v>2</v>
      </c>
      <c r="F17" s="8">
        <v>2</v>
      </c>
      <c r="G17" s="8">
        <v>2</v>
      </c>
      <c r="H17" s="8">
        <v>2</v>
      </c>
      <c r="I17" s="8">
        <v>2</v>
      </c>
      <c r="J17" s="8">
        <v>2</v>
      </c>
      <c r="K17" s="8">
        <v>2</v>
      </c>
      <c r="L17" s="8">
        <v>2</v>
      </c>
      <c r="M17" s="8">
        <v>2</v>
      </c>
      <c r="N17" s="8"/>
      <c r="O17" s="8">
        <v>2</v>
      </c>
      <c r="P17" s="8">
        <v>2</v>
      </c>
      <c r="Q17" s="8">
        <v>1</v>
      </c>
      <c r="R17" s="8">
        <v>1</v>
      </c>
      <c r="S17" s="8">
        <v>1</v>
      </c>
      <c r="T17" s="8">
        <v>1</v>
      </c>
      <c r="U17" s="8">
        <v>1</v>
      </c>
      <c r="V17" s="8">
        <v>1</v>
      </c>
      <c r="W17" s="8">
        <v>1</v>
      </c>
      <c r="X17" s="8">
        <v>1</v>
      </c>
      <c r="Y17" s="8">
        <v>1</v>
      </c>
      <c r="Z17" s="8">
        <v>1</v>
      </c>
      <c r="AA17" s="8">
        <v>1</v>
      </c>
      <c r="AB17" s="8">
        <v>1</v>
      </c>
      <c r="AC17" s="8">
        <v>1</v>
      </c>
      <c r="AD17" s="8">
        <v>1</v>
      </c>
      <c r="AE17" s="8">
        <v>1</v>
      </c>
      <c r="AF17" s="8">
        <v>1</v>
      </c>
      <c r="AG17" s="8">
        <v>1</v>
      </c>
      <c r="AK17" s="4" t="s">
        <v>119</v>
      </c>
      <c r="AL17" s="15">
        <v>0</v>
      </c>
    </row>
    <row r="18" spans="1:38" ht="26.25" thickBot="1" x14ac:dyDescent="0.3">
      <c r="A18" s="61"/>
      <c r="B18" s="8" t="s">
        <v>57</v>
      </c>
      <c r="C18" s="8">
        <v>2</v>
      </c>
      <c r="D18" s="8">
        <v>2</v>
      </c>
      <c r="E18" s="8">
        <v>2</v>
      </c>
      <c r="F18" s="8">
        <v>2</v>
      </c>
      <c r="G18" s="8">
        <v>2</v>
      </c>
      <c r="H18" s="8">
        <v>2</v>
      </c>
      <c r="I18" s="8">
        <v>2</v>
      </c>
      <c r="J18" s="8">
        <v>2</v>
      </c>
      <c r="K18" s="8">
        <v>2</v>
      </c>
      <c r="L18" s="8">
        <v>2</v>
      </c>
      <c r="M18" s="8">
        <v>2</v>
      </c>
      <c r="N18" s="8"/>
      <c r="O18" s="8">
        <v>2</v>
      </c>
      <c r="P18" s="8">
        <v>2</v>
      </c>
      <c r="Q18" s="8">
        <v>2</v>
      </c>
      <c r="R18" s="8">
        <v>2</v>
      </c>
      <c r="S18" s="8">
        <v>2</v>
      </c>
      <c r="T18" s="8">
        <v>2</v>
      </c>
      <c r="U18" s="8">
        <v>2</v>
      </c>
      <c r="V18" s="8">
        <v>2</v>
      </c>
      <c r="W18" s="8">
        <v>2</v>
      </c>
      <c r="X18" s="8">
        <v>2</v>
      </c>
      <c r="Y18" s="8">
        <v>2</v>
      </c>
      <c r="Z18" s="8">
        <v>2</v>
      </c>
      <c r="AA18" s="8">
        <v>2</v>
      </c>
      <c r="AB18" s="8">
        <v>2</v>
      </c>
      <c r="AC18" s="8">
        <v>2</v>
      </c>
      <c r="AD18" s="8">
        <v>2</v>
      </c>
      <c r="AE18" s="8">
        <v>2</v>
      </c>
      <c r="AF18" s="8">
        <v>2</v>
      </c>
      <c r="AG18" s="8">
        <v>2</v>
      </c>
    </row>
    <row r="19" spans="1:38" ht="26.25" thickBot="1" x14ac:dyDescent="0.3">
      <c r="A19" s="60"/>
      <c r="B19" s="8" t="s">
        <v>58</v>
      </c>
      <c r="C19" s="8">
        <v>2</v>
      </c>
      <c r="D19" s="8">
        <v>2</v>
      </c>
      <c r="E19" s="8">
        <v>2</v>
      </c>
      <c r="F19" s="8">
        <v>2</v>
      </c>
      <c r="G19" s="8">
        <v>2</v>
      </c>
      <c r="H19" s="8">
        <v>2</v>
      </c>
      <c r="I19" s="8">
        <v>2</v>
      </c>
      <c r="J19" s="8">
        <v>2</v>
      </c>
      <c r="K19" s="8">
        <v>2</v>
      </c>
      <c r="L19" s="8">
        <v>2</v>
      </c>
      <c r="M19" s="8">
        <v>2</v>
      </c>
      <c r="N19" s="8"/>
      <c r="O19" s="8">
        <v>2</v>
      </c>
      <c r="P19" s="8">
        <v>2</v>
      </c>
      <c r="Q19" s="8">
        <v>2</v>
      </c>
      <c r="R19" s="8">
        <v>2</v>
      </c>
      <c r="S19" s="8">
        <v>2</v>
      </c>
      <c r="T19" s="8">
        <v>2</v>
      </c>
      <c r="U19" s="8">
        <v>2</v>
      </c>
      <c r="V19" s="8">
        <v>2</v>
      </c>
      <c r="W19" s="8">
        <v>2</v>
      </c>
      <c r="X19" s="8">
        <v>2</v>
      </c>
      <c r="Y19" s="8">
        <v>2</v>
      </c>
      <c r="Z19" s="8">
        <v>2</v>
      </c>
      <c r="AA19" s="8">
        <v>2</v>
      </c>
      <c r="AB19" s="8">
        <v>2</v>
      </c>
      <c r="AC19" s="8">
        <v>2</v>
      </c>
      <c r="AD19" s="8">
        <v>2</v>
      </c>
      <c r="AE19" s="8">
        <v>2</v>
      </c>
      <c r="AF19" s="8">
        <v>2</v>
      </c>
      <c r="AG19" s="8">
        <v>2</v>
      </c>
      <c r="AK19" s="4" t="e">
        <f t="array" aca="1" ref="AK19:AL25" ca="1">[1]!KRIP(C4:M68,TRUE,2,AM2:AN2,AL15,AL16,AL17)</f>
        <v>#NAME?</v>
      </c>
      <c r="AL19" s="13" t="e">
        <f ca="1"/>
        <v>#NAME?</v>
      </c>
    </row>
    <row r="20" spans="1:38" ht="15.75" thickBot="1" x14ac:dyDescent="0.3">
      <c r="A20" s="59" t="s">
        <v>59</v>
      </c>
      <c r="B20" s="8" t="s">
        <v>60</v>
      </c>
      <c r="C20" s="8">
        <v>2</v>
      </c>
      <c r="D20" s="8">
        <v>2</v>
      </c>
      <c r="E20" s="8">
        <v>2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2</v>
      </c>
      <c r="L20" s="8">
        <v>2</v>
      </c>
      <c r="M20" s="8">
        <v>2</v>
      </c>
      <c r="N20" s="8"/>
      <c r="O20" s="8">
        <v>2</v>
      </c>
      <c r="P20" s="8">
        <v>2</v>
      </c>
      <c r="Q20" s="8">
        <v>2</v>
      </c>
      <c r="R20" s="8">
        <v>2</v>
      </c>
      <c r="S20" s="8">
        <v>2</v>
      </c>
      <c r="T20" s="8">
        <v>2</v>
      </c>
      <c r="U20" s="8">
        <v>2</v>
      </c>
      <c r="V20" s="8">
        <v>2</v>
      </c>
      <c r="W20" s="8">
        <v>2</v>
      </c>
      <c r="X20" s="8">
        <v>2</v>
      </c>
      <c r="Y20" s="8">
        <v>2</v>
      </c>
      <c r="Z20" s="8">
        <v>2</v>
      </c>
      <c r="AA20" s="8">
        <v>2</v>
      </c>
      <c r="AB20" s="8">
        <v>2</v>
      </c>
      <c r="AC20" s="8">
        <v>2</v>
      </c>
      <c r="AD20" s="8">
        <v>2</v>
      </c>
      <c r="AE20" s="8">
        <v>2</v>
      </c>
      <c r="AF20" s="8">
        <v>2</v>
      </c>
      <c r="AG20" s="8">
        <v>2</v>
      </c>
      <c r="AK20" s="4" t="e">
        <f ca="1"/>
        <v>#NAME?</v>
      </c>
      <c r="AL20" s="14" t="e">
        <f ca="1"/>
        <v>#NAME?</v>
      </c>
    </row>
    <row r="21" spans="1:38" ht="15.75" thickBot="1" x14ac:dyDescent="0.3">
      <c r="A21" s="61"/>
      <c r="B21" s="8" t="s">
        <v>61</v>
      </c>
      <c r="C21" s="8">
        <v>2</v>
      </c>
      <c r="D21" s="8">
        <v>2</v>
      </c>
      <c r="E21" s="8">
        <v>2</v>
      </c>
      <c r="F21" s="8">
        <v>2</v>
      </c>
      <c r="G21" s="8">
        <v>2</v>
      </c>
      <c r="H21" s="8">
        <v>2</v>
      </c>
      <c r="I21" s="8">
        <v>2</v>
      </c>
      <c r="J21" s="8">
        <v>2</v>
      </c>
      <c r="K21" s="8">
        <v>2</v>
      </c>
      <c r="L21" s="8">
        <v>2</v>
      </c>
      <c r="M21" s="8">
        <v>2</v>
      </c>
      <c r="N21" s="8"/>
      <c r="O21" s="8">
        <v>2</v>
      </c>
      <c r="P21" s="8">
        <v>2</v>
      </c>
      <c r="Q21" s="8">
        <v>2</v>
      </c>
      <c r="R21" s="8">
        <v>2</v>
      </c>
      <c r="S21" s="8">
        <v>2</v>
      </c>
      <c r="T21" s="8">
        <v>2</v>
      </c>
      <c r="U21" s="8">
        <v>2</v>
      </c>
      <c r="V21" s="8">
        <v>2</v>
      </c>
      <c r="W21" s="8">
        <v>2</v>
      </c>
      <c r="X21" s="8">
        <v>2</v>
      </c>
      <c r="Y21" s="8">
        <v>2</v>
      </c>
      <c r="Z21" s="8">
        <v>2</v>
      </c>
      <c r="AA21" s="8">
        <v>2</v>
      </c>
      <c r="AB21" s="8">
        <v>2</v>
      </c>
      <c r="AC21" s="8">
        <v>2</v>
      </c>
      <c r="AD21" s="8">
        <v>2</v>
      </c>
      <c r="AE21" s="8">
        <v>2</v>
      </c>
      <c r="AF21" s="8">
        <v>2</v>
      </c>
      <c r="AG21" s="8">
        <v>2</v>
      </c>
      <c r="AK21" s="4" t="e">
        <f ca="1"/>
        <v>#NAME?</v>
      </c>
      <c r="AL21" s="14" t="e">
        <f ca="1"/>
        <v>#NAME?</v>
      </c>
    </row>
    <row r="22" spans="1:38" ht="26.25" thickBot="1" x14ac:dyDescent="0.3">
      <c r="A22" s="61"/>
      <c r="B22" s="8" t="s">
        <v>62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8">
        <v>2</v>
      </c>
      <c r="N22" s="8"/>
      <c r="O22" s="8">
        <v>2</v>
      </c>
      <c r="P22" s="8">
        <v>2</v>
      </c>
      <c r="Q22" s="8">
        <v>2</v>
      </c>
      <c r="R22" s="8">
        <v>2</v>
      </c>
      <c r="S22" s="8">
        <v>2</v>
      </c>
      <c r="T22" s="8">
        <v>2</v>
      </c>
      <c r="U22" s="8">
        <v>2</v>
      </c>
      <c r="V22" s="8">
        <v>2</v>
      </c>
      <c r="W22" s="8">
        <v>2</v>
      </c>
      <c r="X22" s="8">
        <v>2</v>
      </c>
      <c r="Y22" s="8">
        <v>2</v>
      </c>
      <c r="Z22" s="8">
        <v>2</v>
      </c>
      <c r="AA22" s="8">
        <v>2</v>
      </c>
      <c r="AB22" s="8">
        <v>2</v>
      </c>
      <c r="AC22" s="8">
        <v>2</v>
      </c>
      <c r="AD22" s="8">
        <v>2</v>
      </c>
      <c r="AE22" s="8">
        <v>2</v>
      </c>
      <c r="AF22" s="8">
        <v>2</v>
      </c>
      <c r="AG22" s="8">
        <v>2</v>
      </c>
      <c r="AK22" s="4" t="e">
        <f ca="1"/>
        <v>#NAME?</v>
      </c>
      <c r="AL22" s="14" t="e">
        <f ca="1"/>
        <v>#NAME?</v>
      </c>
    </row>
    <row r="23" spans="1:38" ht="26.25" thickBot="1" x14ac:dyDescent="0.3">
      <c r="A23" s="60"/>
      <c r="B23" s="8" t="s">
        <v>63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8">
        <v>2</v>
      </c>
      <c r="N23" s="8"/>
      <c r="O23" s="8">
        <v>2</v>
      </c>
      <c r="P23" s="8">
        <v>2</v>
      </c>
      <c r="Q23" s="8">
        <v>2</v>
      </c>
      <c r="R23" s="8">
        <v>2</v>
      </c>
      <c r="S23" s="8">
        <v>2</v>
      </c>
      <c r="T23" s="8">
        <v>2</v>
      </c>
      <c r="U23" s="8">
        <v>2</v>
      </c>
      <c r="V23" s="8">
        <v>2</v>
      </c>
      <c r="W23" s="8">
        <v>2</v>
      </c>
      <c r="X23" s="8">
        <v>2</v>
      </c>
      <c r="Y23" s="8">
        <v>2</v>
      </c>
      <c r="Z23" s="8">
        <v>2</v>
      </c>
      <c r="AA23" s="8">
        <v>2</v>
      </c>
      <c r="AB23" s="8">
        <v>2</v>
      </c>
      <c r="AC23" s="8">
        <v>2</v>
      </c>
      <c r="AD23" s="8">
        <v>2</v>
      </c>
      <c r="AE23" s="8">
        <v>2</v>
      </c>
      <c r="AF23" s="8">
        <v>2</v>
      </c>
      <c r="AG23" s="8">
        <v>2</v>
      </c>
      <c r="AK23" s="4" t="e">
        <f ca="1"/>
        <v>#NAME?</v>
      </c>
      <c r="AL23" s="14" t="e">
        <f ca="1"/>
        <v>#NAME?</v>
      </c>
    </row>
    <row r="24" spans="1:38" s="16" customFormat="1" x14ac:dyDescent="0.25">
      <c r="A24" s="63" t="s">
        <v>64</v>
      </c>
      <c r="B24" s="16" t="s">
        <v>65</v>
      </c>
      <c r="C24" s="17">
        <v>2</v>
      </c>
      <c r="D24" s="17">
        <v>2</v>
      </c>
      <c r="E24" s="17">
        <v>2</v>
      </c>
      <c r="F24" s="17">
        <v>2</v>
      </c>
      <c r="G24" s="17">
        <v>2</v>
      </c>
      <c r="H24" s="17">
        <v>2</v>
      </c>
      <c r="I24" s="17">
        <v>2</v>
      </c>
      <c r="J24" s="17">
        <v>2</v>
      </c>
      <c r="K24" s="17">
        <v>2</v>
      </c>
      <c r="L24" s="17">
        <v>2</v>
      </c>
      <c r="M24" s="17">
        <v>2</v>
      </c>
      <c r="N24" s="17"/>
      <c r="O24" s="17">
        <v>2</v>
      </c>
      <c r="P24" s="17">
        <v>2</v>
      </c>
      <c r="Q24" s="17">
        <v>2</v>
      </c>
      <c r="R24" s="17">
        <v>2</v>
      </c>
      <c r="S24" s="17">
        <v>2</v>
      </c>
      <c r="T24" s="17">
        <v>2</v>
      </c>
      <c r="U24" s="17">
        <v>2</v>
      </c>
      <c r="V24" s="17">
        <v>2</v>
      </c>
      <c r="W24" s="17">
        <v>2</v>
      </c>
      <c r="X24" s="17">
        <v>2</v>
      </c>
      <c r="Y24" s="17">
        <v>2</v>
      </c>
      <c r="Z24" s="17">
        <v>2</v>
      </c>
      <c r="AA24" s="17">
        <v>2</v>
      </c>
      <c r="AB24" s="17">
        <v>2</v>
      </c>
      <c r="AC24" s="17">
        <v>2</v>
      </c>
      <c r="AD24" s="17">
        <v>2</v>
      </c>
      <c r="AE24" s="17">
        <v>2</v>
      </c>
      <c r="AF24" s="17">
        <v>2</v>
      </c>
      <c r="AG24" s="17">
        <v>2</v>
      </c>
      <c r="AK24" s="4" t="e">
        <f ca="1"/>
        <v>#NAME?</v>
      </c>
      <c r="AL24" s="14" t="e">
        <f ca="1"/>
        <v>#NAME?</v>
      </c>
    </row>
    <row r="25" spans="1:38" ht="26.25" thickBot="1" x14ac:dyDescent="0.3">
      <c r="A25" s="64"/>
      <c r="B25" s="8" t="s">
        <v>66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1</v>
      </c>
      <c r="I25" s="8">
        <v>1</v>
      </c>
      <c r="J25" s="8">
        <v>1</v>
      </c>
      <c r="K25" s="8">
        <v>1</v>
      </c>
      <c r="L25" s="8">
        <v>1</v>
      </c>
      <c r="M25" s="8">
        <v>1</v>
      </c>
      <c r="N25" s="8"/>
      <c r="O25" s="8">
        <v>1</v>
      </c>
      <c r="P25" s="8">
        <v>1</v>
      </c>
      <c r="Q25" s="8">
        <v>1</v>
      </c>
      <c r="R25" s="8">
        <v>1</v>
      </c>
      <c r="S25" s="8">
        <v>1</v>
      </c>
      <c r="T25" s="8">
        <v>1</v>
      </c>
      <c r="U25" s="8">
        <v>1</v>
      </c>
      <c r="V25" s="8">
        <v>1</v>
      </c>
      <c r="W25" s="8">
        <v>1</v>
      </c>
      <c r="X25" s="8">
        <v>1</v>
      </c>
      <c r="Y25" s="8">
        <v>1</v>
      </c>
      <c r="Z25" s="8">
        <v>1</v>
      </c>
      <c r="AA25" s="8">
        <v>1</v>
      </c>
      <c r="AB25" s="8">
        <v>1</v>
      </c>
      <c r="AC25" s="8">
        <v>1</v>
      </c>
      <c r="AD25" s="8">
        <v>1</v>
      </c>
      <c r="AE25" s="8">
        <v>1</v>
      </c>
      <c r="AF25" s="8">
        <v>1</v>
      </c>
      <c r="AG25" s="8">
        <v>1</v>
      </c>
      <c r="AK25" s="4" t="e">
        <f ca="1"/>
        <v>#NAME?</v>
      </c>
      <c r="AL25" s="15" t="e">
        <f ca="1"/>
        <v>#NAME?</v>
      </c>
    </row>
    <row r="26" spans="1:38" ht="26.25" thickBot="1" x14ac:dyDescent="0.3">
      <c r="A26" s="59" t="s">
        <v>67</v>
      </c>
      <c r="B26" s="8" t="s">
        <v>68</v>
      </c>
      <c r="C26" s="8">
        <v>2</v>
      </c>
      <c r="D26" s="8">
        <v>2</v>
      </c>
      <c r="E26" s="8">
        <v>2</v>
      </c>
      <c r="F26" s="8">
        <v>2</v>
      </c>
      <c r="G26" s="8">
        <v>2</v>
      </c>
      <c r="H26" s="8">
        <v>2</v>
      </c>
      <c r="I26" s="8">
        <v>2</v>
      </c>
      <c r="J26" s="8">
        <v>2</v>
      </c>
      <c r="K26" s="8">
        <v>2</v>
      </c>
      <c r="L26" s="8">
        <v>2</v>
      </c>
      <c r="M26" s="8">
        <v>2</v>
      </c>
      <c r="N26" s="8"/>
      <c r="O26" s="8">
        <v>2</v>
      </c>
      <c r="P26" s="8">
        <v>2</v>
      </c>
      <c r="Q26" s="8">
        <v>2</v>
      </c>
      <c r="R26" s="8">
        <v>2</v>
      </c>
      <c r="S26" s="8">
        <v>2</v>
      </c>
      <c r="T26" s="8">
        <v>2</v>
      </c>
      <c r="U26" s="8">
        <v>2</v>
      </c>
      <c r="V26" s="8">
        <v>2</v>
      </c>
      <c r="W26" s="8">
        <v>2</v>
      </c>
      <c r="X26" s="8">
        <v>2</v>
      </c>
      <c r="Y26" s="8">
        <v>2</v>
      </c>
      <c r="Z26" s="8">
        <v>2</v>
      </c>
      <c r="AA26" s="8">
        <v>2</v>
      </c>
      <c r="AB26" s="8">
        <v>2</v>
      </c>
      <c r="AC26" s="8">
        <v>2</v>
      </c>
      <c r="AD26" s="8">
        <v>2</v>
      </c>
      <c r="AE26" s="8">
        <v>2</v>
      </c>
      <c r="AF26" s="8">
        <v>2</v>
      </c>
      <c r="AG26" s="8">
        <v>2</v>
      </c>
    </row>
    <row r="27" spans="1:38" ht="26.25" thickBot="1" x14ac:dyDescent="0.3">
      <c r="A27" s="61"/>
      <c r="B27" s="8" t="s">
        <v>69</v>
      </c>
      <c r="C27" s="8">
        <v>2</v>
      </c>
      <c r="D27" s="8">
        <v>2</v>
      </c>
      <c r="E27" s="8">
        <v>2</v>
      </c>
      <c r="F27" s="8">
        <v>2</v>
      </c>
      <c r="G27" s="8">
        <v>2</v>
      </c>
      <c r="H27" s="8">
        <v>2</v>
      </c>
      <c r="I27" s="8">
        <v>2</v>
      </c>
      <c r="J27" s="8">
        <v>2</v>
      </c>
      <c r="K27" s="8">
        <v>2</v>
      </c>
      <c r="L27" s="8">
        <v>2</v>
      </c>
      <c r="M27" s="8">
        <v>2</v>
      </c>
      <c r="N27" s="8"/>
      <c r="O27" s="8">
        <v>2</v>
      </c>
      <c r="P27" s="8">
        <v>2</v>
      </c>
      <c r="Q27" s="8">
        <v>2</v>
      </c>
      <c r="R27" s="8">
        <v>2</v>
      </c>
      <c r="S27" s="8">
        <v>2</v>
      </c>
      <c r="T27" s="8">
        <v>2</v>
      </c>
      <c r="U27" s="8">
        <v>2</v>
      </c>
      <c r="V27" s="8">
        <v>2</v>
      </c>
      <c r="W27" s="8">
        <v>2</v>
      </c>
      <c r="X27" s="8">
        <v>2</v>
      </c>
      <c r="Y27" s="8">
        <v>2</v>
      </c>
      <c r="Z27" s="8">
        <v>2</v>
      </c>
      <c r="AA27" s="8">
        <v>2</v>
      </c>
      <c r="AB27" s="8">
        <v>2</v>
      </c>
      <c r="AC27" s="8">
        <v>2</v>
      </c>
      <c r="AD27" s="8">
        <v>2</v>
      </c>
      <c r="AE27" s="8">
        <v>2</v>
      </c>
      <c r="AF27" s="8">
        <v>2</v>
      </c>
      <c r="AG27" s="8">
        <v>2</v>
      </c>
    </row>
    <row r="28" spans="1:38" ht="26.25" thickBot="1" x14ac:dyDescent="0.3">
      <c r="A28" s="61"/>
      <c r="B28" s="8" t="s">
        <v>70</v>
      </c>
      <c r="C28" s="8">
        <v>2</v>
      </c>
      <c r="D28" s="8">
        <v>2</v>
      </c>
      <c r="E28" s="8">
        <v>2</v>
      </c>
      <c r="F28" s="8">
        <v>2</v>
      </c>
      <c r="G28" s="8">
        <v>1</v>
      </c>
      <c r="H28" s="8">
        <v>1</v>
      </c>
      <c r="I28" s="8">
        <v>1</v>
      </c>
      <c r="J28" s="8">
        <v>1</v>
      </c>
      <c r="K28" s="8">
        <v>1</v>
      </c>
      <c r="L28" s="8">
        <v>1</v>
      </c>
      <c r="M28" s="8">
        <v>1</v>
      </c>
      <c r="N28" s="8"/>
      <c r="O28" s="8">
        <v>1</v>
      </c>
      <c r="P28" s="8">
        <v>1</v>
      </c>
      <c r="Q28" s="8">
        <v>1</v>
      </c>
      <c r="R28" s="8">
        <v>1</v>
      </c>
      <c r="S28" s="8">
        <v>1</v>
      </c>
      <c r="T28" s="8">
        <v>1</v>
      </c>
      <c r="U28" s="8">
        <v>1</v>
      </c>
      <c r="V28" s="8">
        <v>1</v>
      </c>
      <c r="W28" s="8">
        <v>1</v>
      </c>
      <c r="X28" s="8">
        <v>1</v>
      </c>
      <c r="Y28" s="8">
        <v>1</v>
      </c>
      <c r="Z28" s="8">
        <v>1</v>
      </c>
      <c r="AA28" s="8">
        <v>1</v>
      </c>
      <c r="AB28" s="8">
        <v>1</v>
      </c>
      <c r="AC28" s="8">
        <v>1</v>
      </c>
      <c r="AD28" s="8">
        <v>1</v>
      </c>
      <c r="AE28" s="8">
        <v>1</v>
      </c>
      <c r="AF28" s="8">
        <v>1</v>
      </c>
      <c r="AG28" s="8">
        <v>1</v>
      </c>
      <c r="AK28" s="4" t="s">
        <v>124</v>
      </c>
    </row>
    <row r="29" spans="1:38" ht="15.75" thickBot="1" x14ac:dyDescent="0.3">
      <c r="A29" s="61"/>
      <c r="B29" s="8" t="s">
        <v>71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1</v>
      </c>
      <c r="M29" s="8">
        <v>1</v>
      </c>
      <c r="N29" s="8"/>
      <c r="O29" s="8">
        <v>1</v>
      </c>
      <c r="P29" s="8">
        <v>1</v>
      </c>
      <c r="Q29" s="8">
        <v>1</v>
      </c>
      <c r="R29" s="8">
        <v>1</v>
      </c>
      <c r="S29" s="8">
        <v>1</v>
      </c>
      <c r="T29" s="8">
        <v>1</v>
      </c>
      <c r="U29" s="8">
        <v>1</v>
      </c>
      <c r="V29" s="8">
        <v>1</v>
      </c>
      <c r="W29" s="8">
        <v>1</v>
      </c>
      <c r="X29" s="8">
        <v>1</v>
      </c>
      <c r="Y29" s="8">
        <v>1</v>
      </c>
      <c r="Z29" s="8">
        <v>1</v>
      </c>
      <c r="AA29" s="8">
        <v>1</v>
      </c>
      <c r="AB29" s="8">
        <v>1</v>
      </c>
      <c r="AC29" s="8">
        <v>1</v>
      </c>
      <c r="AD29" s="8">
        <v>1</v>
      </c>
      <c r="AE29" s="8">
        <v>1</v>
      </c>
      <c r="AF29" s="8">
        <v>1</v>
      </c>
      <c r="AG29" s="8">
        <v>1</v>
      </c>
    </row>
    <row r="30" spans="1:38" ht="15.75" thickBot="1" x14ac:dyDescent="0.3">
      <c r="A30" s="61"/>
      <c r="B30" s="8" t="s">
        <v>72</v>
      </c>
      <c r="C30" s="8">
        <v>2</v>
      </c>
      <c r="D30" s="8">
        <v>2</v>
      </c>
      <c r="E30" s="8">
        <v>2</v>
      </c>
      <c r="F30" s="8">
        <v>2</v>
      </c>
      <c r="G30" s="8">
        <v>2</v>
      </c>
      <c r="H30" s="8">
        <v>2</v>
      </c>
      <c r="I30" s="8">
        <v>2</v>
      </c>
      <c r="J30" s="8">
        <v>2</v>
      </c>
      <c r="K30" s="8">
        <v>2</v>
      </c>
      <c r="L30" s="8">
        <v>2</v>
      </c>
      <c r="M30" s="8">
        <v>2</v>
      </c>
      <c r="N30" s="8"/>
      <c r="O30" s="8">
        <v>2</v>
      </c>
      <c r="P30" s="8">
        <v>2</v>
      </c>
      <c r="Q30" s="8">
        <v>2</v>
      </c>
      <c r="R30" s="8">
        <v>2</v>
      </c>
      <c r="S30" s="8">
        <v>2</v>
      </c>
      <c r="T30" s="8">
        <v>2</v>
      </c>
      <c r="U30" s="8">
        <v>2</v>
      </c>
      <c r="V30" s="8">
        <v>2</v>
      </c>
      <c r="W30" s="8">
        <v>2</v>
      </c>
      <c r="X30" s="8">
        <v>2</v>
      </c>
      <c r="Y30" s="8">
        <v>2</v>
      </c>
      <c r="Z30" s="8">
        <v>2</v>
      </c>
      <c r="AA30" s="8">
        <v>2</v>
      </c>
      <c r="AB30" s="8">
        <v>2</v>
      </c>
      <c r="AC30" s="8">
        <v>2</v>
      </c>
      <c r="AD30" s="8">
        <v>2</v>
      </c>
      <c r="AE30" s="8">
        <v>2</v>
      </c>
      <c r="AF30" s="8">
        <v>2</v>
      </c>
      <c r="AG30" s="8">
        <v>2</v>
      </c>
      <c r="AK30" s="4" t="s">
        <v>117</v>
      </c>
      <c r="AL30" s="13">
        <v>0.05</v>
      </c>
    </row>
    <row r="31" spans="1:38" ht="26.25" thickBot="1" x14ac:dyDescent="0.3">
      <c r="A31" s="60"/>
      <c r="B31" s="8" t="s">
        <v>73</v>
      </c>
      <c r="C31" s="8">
        <v>2</v>
      </c>
      <c r="D31" s="8">
        <v>2</v>
      </c>
      <c r="E31" s="8">
        <v>2</v>
      </c>
      <c r="F31" s="8">
        <v>2</v>
      </c>
      <c r="G31" s="8">
        <v>2</v>
      </c>
      <c r="H31" s="8">
        <v>2</v>
      </c>
      <c r="I31" s="8">
        <v>2</v>
      </c>
      <c r="J31" s="8">
        <v>2</v>
      </c>
      <c r="K31" s="8">
        <v>2</v>
      </c>
      <c r="L31" s="8">
        <v>2</v>
      </c>
      <c r="M31" s="8">
        <v>2</v>
      </c>
      <c r="N31" s="8"/>
      <c r="O31" s="8">
        <v>2</v>
      </c>
      <c r="P31" s="8">
        <v>2</v>
      </c>
      <c r="Q31" s="8">
        <v>2</v>
      </c>
      <c r="R31" s="8">
        <v>2</v>
      </c>
      <c r="S31" s="8">
        <v>2</v>
      </c>
      <c r="T31" s="8">
        <v>2</v>
      </c>
      <c r="U31" s="8">
        <v>2</v>
      </c>
      <c r="V31" s="8">
        <v>2</v>
      </c>
      <c r="W31" s="8">
        <v>2</v>
      </c>
      <c r="X31" s="8">
        <v>2</v>
      </c>
      <c r="Y31" s="8">
        <v>2</v>
      </c>
      <c r="Z31" s="8">
        <v>2</v>
      </c>
      <c r="AA31" s="8">
        <v>2</v>
      </c>
      <c r="AB31" s="8">
        <v>2</v>
      </c>
      <c r="AC31" s="8">
        <v>2</v>
      </c>
      <c r="AD31" s="8">
        <v>2</v>
      </c>
      <c r="AE31" s="8">
        <v>2</v>
      </c>
      <c r="AF31" s="8">
        <v>2</v>
      </c>
      <c r="AG31" s="8">
        <v>2</v>
      </c>
      <c r="AK31" s="4" t="s">
        <v>118</v>
      </c>
      <c r="AL31" s="14">
        <v>0</v>
      </c>
    </row>
    <row r="32" spans="1:38" ht="15.75" thickBot="1" x14ac:dyDescent="0.3">
      <c r="A32" s="59" t="s">
        <v>74</v>
      </c>
      <c r="B32" s="8" t="s">
        <v>75</v>
      </c>
      <c r="C32" s="8">
        <v>2</v>
      </c>
      <c r="D32" s="8">
        <v>2</v>
      </c>
      <c r="E32" s="8">
        <v>2</v>
      </c>
      <c r="F32" s="8">
        <v>2</v>
      </c>
      <c r="G32" s="8">
        <v>2</v>
      </c>
      <c r="H32" s="8">
        <v>2</v>
      </c>
      <c r="I32" s="8">
        <v>2</v>
      </c>
      <c r="J32" s="8">
        <v>2</v>
      </c>
      <c r="K32" s="8">
        <v>2</v>
      </c>
      <c r="L32" s="8">
        <v>2</v>
      </c>
      <c r="M32" s="8">
        <v>2</v>
      </c>
      <c r="N32" s="8"/>
      <c r="O32" s="8">
        <v>2</v>
      </c>
      <c r="P32" s="8">
        <v>2</v>
      </c>
      <c r="Q32" s="8">
        <v>2</v>
      </c>
      <c r="R32" s="8">
        <v>2</v>
      </c>
      <c r="S32" s="8">
        <v>2</v>
      </c>
      <c r="T32" s="8">
        <v>2</v>
      </c>
      <c r="U32" s="8">
        <v>2</v>
      </c>
      <c r="V32" s="8">
        <v>2</v>
      </c>
      <c r="W32" s="8">
        <v>2</v>
      </c>
      <c r="X32" s="8">
        <v>2</v>
      </c>
      <c r="Y32" s="8">
        <v>2</v>
      </c>
      <c r="Z32" s="8">
        <v>2</v>
      </c>
      <c r="AA32" s="8">
        <v>2</v>
      </c>
      <c r="AB32" s="8">
        <v>2</v>
      </c>
      <c r="AC32" s="8">
        <v>2</v>
      </c>
      <c r="AD32" s="8">
        <v>2</v>
      </c>
      <c r="AE32" s="8">
        <v>2</v>
      </c>
      <c r="AF32" s="8">
        <v>2</v>
      </c>
      <c r="AG32" s="8">
        <v>2</v>
      </c>
      <c r="AK32" s="4" t="s">
        <v>119</v>
      </c>
      <c r="AL32" s="15">
        <v>0</v>
      </c>
    </row>
    <row r="33" spans="1:38" ht="26.25" thickBot="1" x14ac:dyDescent="0.3">
      <c r="A33" s="61"/>
      <c r="B33" s="8" t="s">
        <v>76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8">
        <v>2</v>
      </c>
      <c r="N33" s="8"/>
      <c r="O33" s="8">
        <v>2</v>
      </c>
      <c r="P33" s="8">
        <v>2</v>
      </c>
      <c r="Q33" s="8">
        <v>2</v>
      </c>
      <c r="R33" s="8">
        <v>2</v>
      </c>
      <c r="S33" s="8">
        <v>2</v>
      </c>
      <c r="T33" s="8">
        <v>2</v>
      </c>
      <c r="U33" s="8">
        <v>2</v>
      </c>
      <c r="V33" s="8">
        <v>2</v>
      </c>
      <c r="W33" s="8">
        <v>2</v>
      </c>
      <c r="X33" s="8">
        <v>2</v>
      </c>
      <c r="Y33" s="8">
        <v>2</v>
      </c>
      <c r="Z33" s="8">
        <v>2</v>
      </c>
      <c r="AA33" s="8">
        <v>2</v>
      </c>
      <c r="AB33" s="8">
        <v>2</v>
      </c>
      <c r="AC33" s="8">
        <v>2</v>
      </c>
      <c r="AD33" s="8">
        <v>2</v>
      </c>
      <c r="AE33" s="8">
        <v>2</v>
      </c>
      <c r="AF33" s="8">
        <v>2</v>
      </c>
      <c r="AG33" s="8">
        <v>2</v>
      </c>
    </row>
    <row r="34" spans="1:38" ht="15.75" thickBot="1" x14ac:dyDescent="0.3">
      <c r="A34" s="61"/>
      <c r="B34" s="8" t="s">
        <v>77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8">
        <v>2</v>
      </c>
      <c r="N34" s="8"/>
      <c r="O34" s="8">
        <v>2</v>
      </c>
      <c r="P34" s="8">
        <v>2</v>
      </c>
      <c r="Q34" s="8">
        <v>2</v>
      </c>
      <c r="R34" s="8">
        <v>2</v>
      </c>
      <c r="S34" s="8">
        <v>2</v>
      </c>
      <c r="T34" s="8">
        <v>2</v>
      </c>
      <c r="U34" s="8">
        <v>2</v>
      </c>
      <c r="V34" s="8">
        <v>2</v>
      </c>
      <c r="W34" s="8">
        <v>2</v>
      </c>
      <c r="X34" s="8">
        <v>2</v>
      </c>
      <c r="Y34" s="8">
        <v>2</v>
      </c>
      <c r="Z34" s="8">
        <v>2</v>
      </c>
      <c r="AA34" s="8">
        <v>2</v>
      </c>
      <c r="AB34" s="8">
        <v>2</v>
      </c>
      <c r="AC34" s="8">
        <v>2</v>
      </c>
      <c r="AD34" s="8">
        <v>2</v>
      </c>
      <c r="AE34" s="8">
        <v>2</v>
      </c>
      <c r="AF34" s="8">
        <v>2</v>
      </c>
      <c r="AG34" s="8">
        <v>2</v>
      </c>
      <c r="AK34" s="4" t="e">
        <f t="array" aca="1" ref="AK34:AL40" ca="1">[1]!KRIP(O4:AG68,TRUE,2,AM2:AN2,AL30,AL31,AL32)</f>
        <v>#NAME?</v>
      </c>
      <c r="AL34" s="13" t="e">
        <f ca="1"/>
        <v>#NAME?</v>
      </c>
    </row>
    <row r="35" spans="1:38" ht="26.25" thickBot="1" x14ac:dyDescent="0.3">
      <c r="A35" s="61"/>
      <c r="B35" s="8" t="s">
        <v>78</v>
      </c>
      <c r="C35" s="8">
        <v>2</v>
      </c>
      <c r="D35" s="8">
        <v>2</v>
      </c>
      <c r="E35" s="8">
        <v>2</v>
      </c>
      <c r="F35" s="8">
        <v>2</v>
      </c>
      <c r="G35" s="8">
        <v>2</v>
      </c>
      <c r="H35" s="8">
        <v>2</v>
      </c>
      <c r="I35" s="8">
        <v>2</v>
      </c>
      <c r="J35" s="8">
        <v>2</v>
      </c>
      <c r="K35" s="8">
        <v>2</v>
      </c>
      <c r="L35" s="8">
        <v>2</v>
      </c>
      <c r="M35" s="8">
        <v>2</v>
      </c>
      <c r="N35" s="8"/>
      <c r="O35" s="8">
        <v>2</v>
      </c>
      <c r="P35" s="8">
        <v>2</v>
      </c>
      <c r="Q35" s="8">
        <v>2</v>
      </c>
      <c r="R35" s="8">
        <v>2</v>
      </c>
      <c r="S35" s="8">
        <v>2</v>
      </c>
      <c r="T35" s="8">
        <v>2</v>
      </c>
      <c r="U35" s="8">
        <v>2</v>
      </c>
      <c r="V35" s="8">
        <v>2</v>
      </c>
      <c r="W35" s="8">
        <v>2</v>
      </c>
      <c r="X35" s="8">
        <v>2</v>
      </c>
      <c r="Y35" s="8">
        <v>2</v>
      </c>
      <c r="Z35" s="8">
        <v>2</v>
      </c>
      <c r="AA35" s="8">
        <v>2</v>
      </c>
      <c r="AB35" s="8">
        <v>2</v>
      </c>
      <c r="AC35" s="8">
        <v>2</v>
      </c>
      <c r="AD35" s="8">
        <v>2</v>
      </c>
      <c r="AE35" s="8">
        <v>2</v>
      </c>
      <c r="AF35" s="8">
        <v>2</v>
      </c>
      <c r="AG35" s="8">
        <v>2</v>
      </c>
      <c r="AK35" s="4" t="e">
        <f ca="1"/>
        <v>#NAME?</v>
      </c>
      <c r="AL35" s="14" t="e">
        <f ca="1"/>
        <v>#NAME?</v>
      </c>
    </row>
    <row r="36" spans="1:38" ht="15.75" thickBot="1" x14ac:dyDescent="0.3">
      <c r="A36" s="61"/>
      <c r="B36" s="8" t="s">
        <v>79</v>
      </c>
      <c r="C36" s="8">
        <v>2</v>
      </c>
      <c r="D36" s="8">
        <v>2</v>
      </c>
      <c r="E36" s="8">
        <v>2</v>
      </c>
      <c r="F36" s="8">
        <v>2</v>
      </c>
      <c r="G36" s="8">
        <v>2</v>
      </c>
      <c r="H36" s="8">
        <v>2</v>
      </c>
      <c r="I36" s="8">
        <v>2</v>
      </c>
      <c r="J36" s="8">
        <v>2</v>
      </c>
      <c r="K36" s="8">
        <v>2</v>
      </c>
      <c r="L36" s="8">
        <v>2</v>
      </c>
      <c r="M36" s="8">
        <v>2</v>
      </c>
      <c r="N36" s="8"/>
      <c r="O36" s="8">
        <v>2</v>
      </c>
      <c r="P36" s="8">
        <v>2</v>
      </c>
      <c r="Q36" s="8">
        <v>2</v>
      </c>
      <c r="R36" s="8">
        <v>2</v>
      </c>
      <c r="S36" s="8">
        <v>2</v>
      </c>
      <c r="T36" s="8">
        <v>2</v>
      </c>
      <c r="U36" s="8">
        <v>2</v>
      </c>
      <c r="V36" s="8">
        <v>2</v>
      </c>
      <c r="W36" s="8">
        <v>2</v>
      </c>
      <c r="X36" s="8">
        <v>2</v>
      </c>
      <c r="Y36" s="8">
        <v>2</v>
      </c>
      <c r="Z36" s="8">
        <v>2</v>
      </c>
      <c r="AA36" s="8">
        <v>2</v>
      </c>
      <c r="AB36" s="8">
        <v>2</v>
      </c>
      <c r="AC36" s="8">
        <v>2</v>
      </c>
      <c r="AD36" s="8">
        <v>2</v>
      </c>
      <c r="AE36" s="8">
        <v>2</v>
      </c>
      <c r="AF36" s="8">
        <v>2</v>
      </c>
      <c r="AG36" s="8">
        <v>2</v>
      </c>
      <c r="AK36" s="4" t="e">
        <f ca="1"/>
        <v>#NAME?</v>
      </c>
      <c r="AL36" s="14" t="e">
        <f ca="1"/>
        <v>#NAME?</v>
      </c>
    </row>
    <row r="37" spans="1:38" ht="26.25" thickBot="1" x14ac:dyDescent="0.3">
      <c r="A37" s="61"/>
      <c r="B37" s="8" t="s">
        <v>80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8">
        <v>2</v>
      </c>
      <c r="N37" s="8"/>
      <c r="O37" s="8">
        <v>2</v>
      </c>
      <c r="P37" s="8">
        <v>2</v>
      </c>
      <c r="Q37" s="8">
        <v>2</v>
      </c>
      <c r="R37" s="8">
        <v>2</v>
      </c>
      <c r="S37" s="8">
        <v>2</v>
      </c>
      <c r="T37" s="8">
        <v>2</v>
      </c>
      <c r="U37" s="8">
        <v>2</v>
      </c>
      <c r="V37" s="8">
        <v>2</v>
      </c>
      <c r="W37" s="8">
        <v>2</v>
      </c>
      <c r="X37" s="8">
        <v>2</v>
      </c>
      <c r="Y37" s="8">
        <v>2</v>
      </c>
      <c r="Z37" s="8">
        <v>2</v>
      </c>
      <c r="AA37" s="8">
        <v>2</v>
      </c>
      <c r="AB37" s="8">
        <v>2</v>
      </c>
      <c r="AC37" s="8">
        <v>2</v>
      </c>
      <c r="AD37" s="8">
        <v>2</v>
      </c>
      <c r="AE37" s="8">
        <v>2</v>
      </c>
      <c r="AF37" s="8">
        <v>2</v>
      </c>
      <c r="AG37" s="8">
        <v>2</v>
      </c>
      <c r="AK37" s="4" t="e">
        <f ca="1"/>
        <v>#NAME?</v>
      </c>
      <c r="AL37" s="14" t="e">
        <f ca="1"/>
        <v>#NAME?</v>
      </c>
    </row>
    <row r="38" spans="1:38" ht="15.75" thickBot="1" x14ac:dyDescent="0.3">
      <c r="A38" s="60"/>
      <c r="B38" s="8" t="s">
        <v>81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8">
        <v>2</v>
      </c>
      <c r="N38" s="8"/>
      <c r="O38" s="8">
        <v>2</v>
      </c>
      <c r="P38" s="8">
        <v>2</v>
      </c>
      <c r="Q38" s="8">
        <v>2</v>
      </c>
      <c r="R38" s="8">
        <v>2</v>
      </c>
      <c r="S38" s="8">
        <v>2</v>
      </c>
      <c r="T38" s="8">
        <v>2</v>
      </c>
      <c r="U38" s="8">
        <v>2</v>
      </c>
      <c r="V38" s="8">
        <v>2</v>
      </c>
      <c r="W38" s="8">
        <v>2</v>
      </c>
      <c r="X38" s="8">
        <v>2</v>
      </c>
      <c r="Y38" s="8">
        <v>2</v>
      </c>
      <c r="Z38" s="8">
        <v>2</v>
      </c>
      <c r="AA38" s="8">
        <v>2</v>
      </c>
      <c r="AB38" s="8">
        <v>2</v>
      </c>
      <c r="AC38" s="8">
        <v>2</v>
      </c>
      <c r="AD38" s="8">
        <v>2</v>
      </c>
      <c r="AE38" s="8">
        <v>2</v>
      </c>
      <c r="AF38" s="8">
        <v>2</v>
      </c>
      <c r="AG38" s="8">
        <v>2</v>
      </c>
      <c r="AK38" s="4" t="e">
        <f ca="1"/>
        <v>#NAME?</v>
      </c>
      <c r="AL38" s="14" t="e">
        <f ca="1"/>
        <v>#NAME?</v>
      </c>
    </row>
    <row r="39" spans="1:38" ht="26.25" thickBot="1" x14ac:dyDescent="0.3">
      <c r="A39" s="59" t="s">
        <v>82</v>
      </c>
      <c r="B39" s="8" t="s">
        <v>83</v>
      </c>
      <c r="C39" s="8">
        <v>2</v>
      </c>
      <c r="D39" s="8">
        <v>2</v>
      </c>
      <c r="E39" s="8">
        <v>2</v>
      </c>
      <c r="F39" s="8">
        <v>2</v>
      </c>
      <c r="G39" s="8">
        <v>2</v>
      </c>
      <c r="H39" s="8">
        <v>2</v>
      </c>
      <c r="I39" s="8">
        <v>2</v>
      </c>
      <c r="J39" s="8">
        <v>2</v>
      </c>
      <c r="K39" s="8">
        <v>2</v>
      </c>
      <c r="L39" s="8">
        <v>2</v>
      </c>
      <c r="M39" s="8">
        <v>2</v>
      </c>
      <c r="N39" s="8"/>
      <c r="O39" s="8">
        <v>2</v>
      </c>
      <c r="P39" s="8">
        <v>2</v>
      </c>
      <c r="Q39" s="8">
        <v>2</v>
      </c>
      <c r="R39" s="8">
        <v>2</v>
      </c>
      <c r="S39" s="8">
        <v>2</v>
      </c>
      <c r="T39" s="8">
        <v>2</v>
      </c>
      <c r="U39" s="8">
        <v>2</v>
      </c>
      <c r="V39" s="8">
        <v>2</v>
      </c>
      <c r="W39" s="8">
        <v>2</v>
      </c>
      <c r="X39" s="8">
        <v>2</v>
      </c>
      <c r="Y39" s="8">
        <v>2</v>
      </c>
      <c r="Z39" s="8">
        <v>2</v>
      </c>
      <c r="AA39" s="8">
        <v>2</v>
      </c>
      <c r="AB39" s="8">
        <v>2</v>
      </c>
      <c r="AC39" s="8">
        <v>2</v>
      </c>
      <c r="AD39" s="8">
        <v>2</v>
      </c>
      <c r="AE39" s="8">
        <v>2</v>
      </c>
      <c r="AF39" s="8">
        <v>2</v>
      </c>
      <c r="AG39" s="8">
        <v>2</v>
      </c>
      <c r="AK39" s="4" t="e">
        <f ca="1"/>
        <v>#NAME?</v>
      </c>
      <c r="AL39" s="14" t="e">
        <f ca="1"/>
        <v>#NAME?</v>
      </c>
    </row>
    <row r="40" spans="1:38" ht="26.25" thickBot="1" x14ac:dyDescent="0.3">
      <c r="A40" s="61"/>
      <c r="B40" s="8" t="s">
        <v>84</v>
      </c>
      <c r="C40" s="8">
        <v>2</v>
      </c>
      <c r="D40" s="8">
        <v>2</v>
      </c>
      <c r="E40" s="8">
        <v>2</v>
      </c>
      <c r="F40" s="8">
        <v>2</v>
      </c>
      <c r="G40" s="8">
        <v>2</v>
      </c>
      <c r="H40" s="8">
        <v>2</v>
      </c>
      <c r="I40" s="8">
        <v>2</v>
      </c>
      <c r="J40" s="8">
        <v>2</v>
      </c>
      <c r="K40" s="8">
        <v>2</v>
      </c>
      <c r="L40" s="8">
        <v>2</v>
      </c>
      <c r="M40" s="8">
        <v>2</v>
      </c>
      <c r="N40" s="8"/>
      <c r="O40" s="8">
        <v>2</v>
      </c>
      <c r="P40" s="8">
        <v>2</v>
      </c>
      <c r="Q40" s="8">
        <v>2</v>
      </c>
      <c r="R40" s="8">
        <v>2</v>
      </c>
      <c r="S40" s="8">
        <v>2</v>
      </c>
      <c r="T40" s="8">
        <v>2</v>
      </c>
      <c r="U40" s="8">
        <v>2</v>
      </c>
      <c r="V40" s="8">
        <v>2</v>
      </c>
      <c r="W40" s="8">
        <v>2</v>
      </c>
      <c r="X40" s="8">
        <v>2</v>
      </c>
      <c r="Y40" s="8">
        <v>2</v>
      </c>
      <c r="Z40" s="8">
        <v>2</v>
      </c>
      <c r="AA40" s="8">
        <v>2</v>
      </c>
      <c r="AB40" s="8">
        <v>2</v>
      </c>
      <c r="AC40" s="8">
        <v>2</v>
      </c>
      <c r="AD40" s="8">
        <v>2</v>
      </c>
      <c r="AE40" s="8">
        <v>2</v>
      </c>
      <c r="AF40" s="8">
        <v>2</v>
      </c>
      <c r="AG40" s="8">
        <v>2</v>
      </c>
      <c r="AK40" s="4" t="e">
        <f ca="1"/>
        <v>#NAME?</v>
      </c>
      <c r="AL40" s="15" t="e">
        <f ca="1"/>
        <v>#NAME?</v>
      </c>
    </row>
    <row r="41" spans="1:38" ht="26.25" thickBot="1" x14ac:dyDescent="0.3">
      <c r="A41" s="61"/>
      <c r="B41" s="8" t="s">
        <v>85</v>
      </c>
      <c r="C41" s="8">
        <v>2</v>
      </c>
      <c r="D41" s="8">
        <v>2</v>
      </c>
      <c r="E41" s="8">
        <v>2</v>
      </c>
      <c r="F41" s="8">
        <v>2</v>
      </c>
      <c r="G41" s="8">
        <v>2</v>
      </c>
      <c r="H41" s="8">
        <v>2</v>
      </c>
      <c r="I41" s="8">
        <v>2</v>
      </c>
      <c r="J41" s="8">
        <v>2</v>
      </c>
      <c r="K41" s="8">
        <v>2</v>
      </c>
      <c r="L41" s="8">
        <v>2</v>
      </c>
      <c r="M41" s="8">
        <v>2</v>
      </c>
      <c r="N41" s="8"/>
      <c r="O41" s="8">
        <v>2</v>
      </c>
      <c r="P41" s="8">
        <v>2</v>
      </c>
      <c r="Q41" s="8">
        <v>2</v>
      </c>
      <c r="R41" s="8">
        <v>2</v>
      </c>
      <c r="S41" s="8">
        <v>2</v>
      </c>
      <c r="T41" s="8">
        <v>2</v>
      </c>
      <c r="U41" s="8">
        <v>2</v>
      </c>
      <c r="V41" s="8">
        <v>2</v>
      </c>
      <c r="W41" s="8">
        <v>2</v>
      </c>
      <c r="X41" s="8">
        <v>2</v>
      </c>
      <c r="Y41" s="8">
        <v>2</v>
      </c>
      <c r="Z41" s="8">
        <v>2</v>
      </c>
      <c r="AA41" s="8">
        <v>2</v>
      </c>
      <c r="AB41" s="8">
        <v>2</v>
      </c>
      <c r="AC41" s="8">
        <v>2</v>
      </c>
      <c r="AD41" s="8">
        <v>2</v>
      </c>
      <c r="AE41" s="8">
        <v>2</v>
      </c>
      <c r="AF41" s="8">
        <v>2</v>
      </c>
      <c r="AG41" s="8">
        <v>2</v>
      </c>
    </row>
    <row r="42" spans="1:38" ht="26.25" thickBot="1" x14ac:dyDescent="0.3">
      <c r="A42" s="61"/>
      <c r="B42" s="8" t="s">
        <v>86</v>
      </c>
      <c r="C42" s="8">
        <v>2</v>
      </c>
      <c r="D42" s="8">
        <v>2</v>
      </c>
      <c r="E42" s="8">
        <v>2</v>
      </c>
      <c r="F42" s="8">
        <v>2</v>
      </c>
      <c r="G42" s="8">
        <v>2</v>
      </c>
      <c r="H42" s="8">
        <v>2</v>
      </c>
      <c r="I42" s="8">
        <v>2</v>
      </c>
      <c r="J42" s="8">
        <v>2</v>
      </c>
      <c r="K42" s="8">
        <v>2</v>
      </c>
      <c r="L42" s="8">
        <v>2</v>
      </c>
      <c r="M42" s="8">
        <v>2</v>
      </c>
      <c r="N42" s="8"/>
      <c r="O42" s="8">
        <v>2</v>
      </c>
      <c r="P42" s="8">
        <v>2</v>
      </c>
      <c r="Q42" s="8">
        <v>2</v>
      </c>
      <c r="R42" s="8">
        <v>2</v>
      </c>
      <c r="S42" s="8">
        <v>2</v>
      </c>
      <c r="T42" s="8">
        <v>2</v>
      </c>
      <c r="U42" s="8">
        <v>2</v>
      </c>
      <c r="V42" s="8">
        <v>2</v>
      </c>
      <c r="W42" s="8">
        <v>2</v>
      </c>
      <c r="X42" s="8">
        <v>2</v>
      </c>
      <c r="Y42" s="8">
        <v>2</v>
      </c>
      <c r="Z42" s="8">
        <v>2</v>
      </c>
      <c r="AA42" s="8">
        <v>2</v>
      </c>
      <c r="AB42" s="8">
        <v>2</v>
      </c>
      <c r="AC42" s="8">
        <v>2</v>
      </c>
      <c r="AD42" s="8">
        <v>2</v>
      </c>
      <c r="AE42" s="8">
        <v>2</v>
      </c>
      <c r="AF42" s="8">
        <v>2</v>
      </c>
      <c r="AG42" s="8">
        <v>2</v>
      </c>
    </row>
    <row r="43" spans="1:38" ht="26.25" thickBot="1" x14ac:dyDescent="0.3">
      <c r="A43" s="61"/>
      <c r="B43" s="8" t="s">
        <v>87</v>
      </c>
      <c r="C43" s="8">
        <v>2</v>
      </c>
      <c r="D43" s="8">
        <v>2</v>
      </c>
      <c r="E43" s="8">
        <v>2</v>
      </c>
      <c r="F43" s="8">
        <v>2</v>
      </c>
      <c r="G43" s="8">
        <v>2</v>
      </c>
      <c r="H43" s="8">
        <v>2</v>
      </c>
      <c r="I43" s="8">
        <v>2</v>
      </c>
      <c r="J43" s="8">
        <v>2</v>
      </c>
      <c r="K43" s="8">
        <v>2</v>
      </c>
      <c r="L43" s="8">
        <v>2</v>
      </c>
      <c r="M43" s="8">
        <v>2</v>
      </c>
      <c r="N43" s="8"/>
      <c r="O43" s="8">
        <v>2</v>
      </c>
      <c r="P43" s="8">
        <v>2</v>
      </c>
      <c r="Q43" s="8">
        <v>2</v>
      </c>
      <c r="R43" s="8">
        <v>2</v>
      </c>
      <c r="S43" s="8">
        <v>2</v>
      </c>
      <c r="T43" s="8">
        <v>2</v>
      </c>
      <c r="U43" s="8">
        <v>2</v>
      </c>
      <c r="V43" s="8">
        <v>2</v>
      </c>
      <c r="W43" s="8">
        <v>2</v>
      </c>
      <c r="X43" s="8">
        <v>2</v>
      </c>
      <c r="Y43" s="8">
        <v>2</v>
      </c>
      <c r="Z43" s="8">
        <v>2</v>
      </c>
      <c r="AA43" s="8">
        <v>2</v>
      </c>
      <c r="AB43" s="8">
        <v>2</v>
      </c>
      <c r="AC43" s="8">
        <v>2</v>
      </c>
      <c r="AD43" s="8">
        <v>2</v>
      </c>
      <c r="AE43" s="8">
        <v>2</v>
      </c>
      <c r="AF43" s="8">
        <v>2</v>
      </c>
      <c r="AG43" s="8">
        <v>2</v>
      </c>
    </row>
    <row r="44" spans="1:38" ht="26.25" thickBot="1" x14ac:dyDescent="0.3">
      <c r="A44" s="61"/>
      <c r="B44" s="8" t="s">
        <v>88</v>
      </c>
      <c r="C44" s="8">
        <v>2</v>
      </c>
      <c r="D44" s="8">
        <v>2</v>
      </c>
      <c r="E44" s="8">
        <v>2</v>
      </c>
      <c r="F44" s="8">
        <v>2</v>
      </c>
      <c r="G44" s="8">
        <v>2</v>
      </c>
      <c r="H44" s="8">
        <v>2</v>
      </c>
      <c r="I44" s="8">
        <v>2</v>
      </c>
      <c r="J44" s="8">
        <v>2</v>
      </c>
      <c r="K44" s="8">
        <v>2</v>
      </c>
      <c r="L44" s="8">
        <v>2</v>
      </c>
      <c r="M44" s="8">
        <v>2</v>
      </c>
      <c r="N44" s="8"/>
      <c r="O44" s="8">
        <v>2</v>
      </c>
      <c r="P44" s="8">
        <v>2</v>
      </c>
      <c r="Q44" s="8">
        <v>2</v>
      </c>
      <c r="R44" s="8">
        <v>2</v>
      </c>
      <c r="S44" s="8">
        <v>2</v>
      </c>
      <c r="T44" s="8">
        <v>2</v>
      </c>
      <c r="U44" s="8">
        <v>2</v>
      </c>
      <c r="V44" s="8">
        <v>2</v>
      </c>
      <c r="W44" s="8">
        <v>2</v>
      </c>
      <c r="X44" s="8">
        <v>2</v>
      </c>
      <c r="Y44" s="8">
        <v>2</v>
      </c>
      <c r="Z44" s="8">
        <v>2</v>
      </c>
      <c r="AA44" s="8">
        <v>2</v>
      </c>
      <c r="AB44" s="8">
        <v>2</v>
      </c>
      <c r="AC44" s="8">
        <v>2</v>
      </c>
      <c r="AD44" s="8">
        <v>2</v>
      </c>
      <c r="AE44" s="8">
        <v>2</v>
      </c>
      <c r="AF44" s="8">
        <v>2</v>
      </c>
      <c r="AG44" s="8">
        <v>2</v>
      </c>
    </row>
    <row r="45" spans="1:38" ht="26.25" thickBot="1" x14ac:dyDescent="0.3">
      <c r="A45" s="60"/>
      <c r="B45" s="8" t="s">
        <v>89</v>
      </c>
      <c r="C45" s="8">
        <v>1</v>
      </c>
      <c r="D45" s="8">
        <v>1</v>
      </c>
      <c r="E45" s="8">
        <v>1</v>
      </c>
      <c r="F45" s="8">
        <v>1</v>
      </c>
      <c r="G45" s="8">
        <v>1</v>
      </c>
      <c r="H45" s="8">
        <v>1</v>
      </c>
      <c r="I45" s="8">
        <v>1</v>
      </c>
      <c r="J45" s="8">
        <v>1</v>
      </c>
      <c r="K45" s="8">
        <v>1</v>
      </c>
      <c r="L45" s="8">
        <v>1</v>
      </c>
      <c r="M45" s="8">
        <v>1</v>
      </c>
      <c r="N45" s="8"/>
      <c r="O45" s="8">
        <v>1</v>
      </c>
      <c r="P45" s="8">
        <v>1</v>
      </c>
      <c r="Q45" s="8">
        <v>1</v>
      </c>
      <c r="R45" s="8">
        <v>1</v>
      </c>
      <c r="S45" s="8">
        <v>1</v>
      </c>
      <c r="T45" s="8">
        <v>1</v>
      </c>
      <c r="U45" s="8">
        <v>1</v>
      </c>
      <c r="V45" s="8">
        <v>2</v>
      </c>
      <c r="W45" s="8">
        <v>2</v>
      </c>
      <c r="X45" s="8">
        <v>2</v>
      </c>
      <c r="Y45" s="8">
        <v>2</v>
      </c>
      <c r="Z45" s="8">
        <v>2</v>
      </c>
      <c r="AA45" s="8">
        <v>2</v>
      </c>
      <c r="AB45" s="8">
        <v>1</v>
      </c>
      <c r="AC45" s="8">
        <v>1</v>
      </c>
      <c r="AD45" s="8">
        <v>1</v>
      </c>
      <c r="AE45" s="8">
        <v>1</v>
      </c>
      <c r="AF45" s="8">
        <v>1</v>
      </c>
      <c r="AG45" s="8">
        <v>1</v>
      </c>
    </row>
    <row r="46" spans="1:38" ht="26.25" thickBot="1" x14ac:dyDescent="0.3">
      <c r="A46" s="59" t="s">
        <v>90</v>
      </c>
      <c r="B46" s="8" t="s">
        <v>91</v>
      </c>
      <c r="C46" s="8">
        <v>2</v>
      </c>
      <c r="D46" s="8">
        <v>2</v>
      </c>
      <c r="E46" s="8">
        <v>2</v>
      </c>
      <c r="F46" s="8">
        <v>2</v>
      </c>
      <c r="G46" s="8">
        <v>2</v>
      </c>
      <c r="H46" s="8">
        <v>2</v>
      </c>
      <c r="I46" s="8">
        <v>2</v>
      </c>
      <c r="J46" s="8">
        <v>2</v>
      </c>
      <c r="K46" s="8">
        <v>2</v>
      </c>
      <c r="L46" s="8">
        <v>2</v>
      </c>
      <c r="M46" s="8">
        <v>2</v>
      </c>
      <c r="N46" s="8"/>
      <c r="O46" s="8">
        <v>2</v>
      </c>
      <c r="P46" s="8">
        <v>2</v>
      </c>
      <c r="Q46" s="8">
        <v>2</v>
      </c>
      <c r="R46" s="8">
        <v>2</v>
      </c>
      <c r="S46" s="8">
        <v>2</v>
      </c>
      <c r="T46" s="8">
        <v>2</v>
      </c>
      <c r="U46" s="8">
        <v>2</v>
      </c>
      <c r="V46" s="8">
        <v>2</v>
      </c>
      <c r="W46" s="8">
        <v>2</v>
      </c>
      <c r="X46" s="8">
        <v>2</v>
      </c>
      <c r="Y46" s="8">
        <v>2</v>
      </c>
      <c r="Z46" s="8">
        <v>2</v>
      </c>
      <c r="AA46" s="8">
        <v>2</v>
      </c>
      <c r="AB46" s="8">
        <v>2</v>
      </c>
      <c r="AC46" s="8">
        <v>2</v>
      </c>
      <c r="AD46" s="8">
        <v>2</v>
      </c>
      <c r="AE46" s="8">
        <v>2</v>
      </c>
      <c r="AF46" s="8">
        <v>2</v>
      </c>
      <c r="AG46" s="8">
        <v>2</v>
      </c>
    </row>
    <row r="47" spans="1:38" ht="26.25" thickBot="1" x14ac:dyDescent="0.3">
      <c r="A47" s="61"/>
      <c r="B47" s="8" t="s">
        <v>92</v>
      </c>
      <c r="C47" s="8">
        <v>2</v>
      </c>
      <c r="D47" s="8">
        <v>2</v>
      </c>
      <c r="E47" s="8">
        <v>2</v>
      </c>
      <c r="F47" s="8">
        <v>2</v>
      </c>
      <c r="G47" s="8">
        <v>2</v>
      </c>
      <c r="H47" s="8">
        <v>2</v>
      </c>
      <c r="I47" s="8">
        <v>2</v>
      </c>
      <c r="J47" s="8">
        <v>2</v>
      </c>
      <c r="K47" s="8">
        <v>2</v>
      </c>
      <c r="L47" s="8">
        <v>2</v>
      </c>
      <c r="M47" s="8">
        <v>2</v>
      </c>
      <c r="N47" s="8"/>
      <c r="O47" s="8">
        <v>1</v>
      </c>
      <c r="P47" s="8">
        <v>1</v>
      </c>
      <c r="Q47" s="8">
        <v>1</v>
      </c>
      <c r="R47" s="8">
        <v>1</v>
      </c>
      <c r="S47" s="8">
        <v>1</v>
      </c>
      <c r="T47" s="8">
        <v>1</v>
      </c>
      <c r="U47" s="8">
        <v>1</v>
      </c>
      <c r="V47" s="8">
        <v>1</v>
      </c>
      <c r="W47" s="8">
        <v>1</v>
      </c>
      <c r="X47" s="8">
        <v>1</v>
      </c>
      <c r="Y47" s="8">
        <v>1</v>
      </c>
      <c r="Z47" s="8">
        <v>1</v>
      </c>
      <c r="AA47" s="8">
        <v>1</v>
      </c>
      <c r="AB47" s="8">
        <v>1</v>
      </c>
      <c r="AC47" s="8">
        <v>2</v>
      </c>
      <c r="AD47" s="8">
        <v>2</v>
      </c>
      <c r="AE47" s="8">
        <v>2</v>
      </c>
      <c r="AF47" s="8">
        <v>2</v>
      </c>
      <c r="AG47" s="8">
        <v>2</v>
      </c>
    </row>
    <row r="48" spans="1:38" ht="26.25" thickBot="1" x14ac:dyDescent="0.3">
      <c r="A48" s="61"/>
      <c r="B48" s="8" t="s">
        <v>93</v>
      </c>
      <c r="C48" s="8">
        <v>2</v>
      </c>
      <c r="D48" s="8">
        <v>2</v>
      </c>
      <c r="E48" s="8">
        <v>2</v>
      </c>
      <c r="F48" s="8">
        <v>2</v>
      </c>
      <c r="G48" s="8">
        <v>2</v>
      </c>
      <c r="H48" s="8">
        <v>2</v>
      </c>
      <c r="I48" s="8">
        <v>2</v>
      </c>
      <c r="J48" s="8">
        <v>2</v>
      </c>
      <c r="K48" s="8">
        <v>2</v>
      </c>
      <c r="L48" s="8">
        <v>2</v>
      </c>
      <c r="M48" s="8">
        <v>2</v>
      </c>
      <c r="N48" s="8"/>
      <c r="O48" s="8">
        <v>2</v>
      </c>
      <c r="P48" s="8">
        <v>2</v>
      </c>
      <c r="Q48" s="8">
        <v>2</v>
      </c>
      <c r="R48" s="8">
        <v>2</v>
      </c>
      <c r="S48" s="8">
        <v>2</v>
      </c>
      <c r="T48" s="8">
        <v>2</v>
      </c>
      <c r="U48" s="8">
        <v>2</v>
      </c>
      <c r="V48" s="8">
        <v>2</v>
      </c>
      <c r="W48" s="8">
        <v>2</v>
      </c>
      <c r="X48" s="8">
        <v>2</v>
      </c>
      <c r="Y48" s="8">
        <v>2</v>
      </c>
      <c r="Z48" s="8">
        <v>2</v>
      </c>
      <c r="AA48" s="8">
        <v>2</v>
      </c>
      <c r="AB48" s="8">
        <v>2</v>
      </c>
      <c r="AC48" s="8">
        <v>2</v>
      </c>
      <c r="AD48" s="8">
        <v>2</v>
      </c>
      <c r="AE48" s="8">
        <v>2</v>
      </c>
      <c r="AF48" s="8">
        <v>2</v>
      </c>
      <c r="AG48" s="8">
        <v>2</v>
      </c>
    </row>
    <row r="49" spans="1:33" ht="15.75" thickBot="1" x14ac:dyDescent="0.3">
      <c r="A49" s="61"/>
      <c r="B49" s="8" t="s">
        <v>94</v>
      </c>
      <c r="C49" s="8">
        <v>2</v>
      </c>
      <c r="D49" s="8">
        <v>2</v>
      </c>
      <c r="E49" s="8">
        <v>2</v>
      </c>
      <c r="F49" s="8">
        <v>2</v>
      </c>
      <c r="G49" s="8">
        <v>2</v>
      </c>
      <c r="H49" s="8">
        <v>2</v>
      </c>
      <c r="I49" s="8">
        <v>2</v>
      </c>
      <c r="J49" s="8">
        <v>2</v>
      </c>
      <c r="K49" s="8">
        <v>2</v>
      </c>
      <c r="L49" s="8">
        <v>2</v>
      </c>
      <c r="M49" s="8">
        <v>2</v>
      </c>
      <c r="N49" s="8"/>
      <c r="O49" s="8">
        <v>2</v>
      </c>
      <c r="P49" s="8">
        <v>2</v>
      </c>
      <c r="Q49" s="8">
        <v>2</v>
      </c>
      <c r="R49" s="8">
        <v>2</v>
      </c>
      <c r="S49" s="8">
        <v>2</v>
      </c>
      <c r="T49" s="8">
        <v>2</v>
      </c>
      <c r="U49" s="8">
        <v>2</v>
      </c>
      <c r="V49" s="8">
        <v>2</v>
      </c>
      <c r="W49" s="8">
        <v>2</v>
      </c>
      <c r="X49" s="8">
        <v>2</v>
      </c>
      <c r="Y49" s="8">
        <v>2</v>
      </c>
      <c r="Z49" s="8">
        <v>2</v>
      </c>
      <c r="AA49" s="8">
        <v>2</v>
      </c>
      <c r="AB49" s="8">
        <v>2</v>
      </c>
      <c r="AC49" s="8">
        <v>2</v>
      </c>
      <c r="AD49" s="8">
        <v>2</v>
      </c>
      <c r="AE49" s="8">
        <v>2</v>
      </c>
      <c r="AF49" s="8">
        <v>2</v>
      </c>
      <c r="AG49" s="8">
        <v>2</v>
      </c>
    </row>
    <row r="50" spans="1:33" ht="26.25" thickBot="1" x14ac:dyDescent="0.3">
      <c r="A50" s="61"/>
      <c r="B50" s="8" t="s">
        <v>95</v>
      </c>
      <c r="C50" s="8">
        <v>2</v>
      </c>
      <c r="D50" s="8">
        <v>2</v>
      </c>
      <c r="E50" s="8">
        <v>2</v>
      </c>
      <c r="F50" s="8">
        <v>1</v>
      </c>
      <c r="G50" s="8">
        <v>1</v>
      </c>
      <c r="H50" s="8">
        <v>1</v>
      </c>
      <c r="I50" s="8">
        <v>1</v>
      </c>
      <c r="J50" s="8">
        <v>1</v>
      </c>
      <c r="K50" s="8">
        <v>1</v>
      </c>
      <c r="L50" s="8">
        <v>1</v>
      </c>
      <c r="M50" s="8">
        <v>1</v>
      </c>
      <c r="N50" s="8"/>
      <c r="O50" s="8">
        <v>2</v>
      </c>
      <c r="P50" s="8">
        <v>1</v>
      </c>
      <c r="Q50" s="8">
        <v>1</v>
      </c>
      <c r="R50" s="8">
        <v>1</v>
      </c>
      <c r="S50" s="8">
        <v>1</v>
      </c>
      <c r="T50" s="8">
        <v>1</v>
      </c>
      <c r="U50" s="8">
        <v>1</v>
      </c>
      <c r="V50" s="8">
        <v>1</v>
      </c>
      <c r="W50" s="8">
        <v>1</v>
      </c>
      <c r="X50" s="8">
        <v>1</v>
      </c>
      <c r="Y50" s="8">
        <v>1</v>
      </c>
      <c r="Z50" s="8">
        <v>1</v>
      </c>
      <c r="AA50" s="8">
        <v>1</v>
      </c>
      <c r="AB50" s="8">
        <v>1</v>
      </c>
      <c r="AC50" s="8">
        <v>1</v>
      </c>
      <c r="AD50" s="8">
        <v>1</v>
      </c>
      <c r="AE50" s="8">
        <v>1</v>
      </c>
      <c r="AF50" s="8">
        <v>1</v>
      </c>
      <c r="AG50" s="8">
        <v>1</v>
      </c>
    </row>
    <row r="51" spans="1:33" ht="15.75" thickBot="1" x14ac:dyDescent="0.3">
      <c r="A51" s="61"/>
      <c r="B51" s="8" t="s">
        <v>96</v>
      </c>
      <c r="C51" s="8">
        <v>2</v>
      </c>
      <c r="D51" s="8">
        <v>2</v>
      </c>
      <c r="E51" s="8">
        <v>2</v>
      </c>
      <c r="F51" s="8">
        <v>2</v>
      </c>
      <c r="G51" s="8">
        <v>2</v>
      </c>
      <c r="H51" s="8">
        <v>2</v>
      </c>
      <c r="I51" s="8">
        <v>2</v>
      </c>
      <c r="J51" s="8">
        <v>2</v>
      </c>
      <c r="K51" s="8">
        <v>2</v>
      </c>
      <c r="L51" s="8">
        <v>2</v>
      </c>
      <c r="M51" s="8">
        <v>2</v>
      </c>
      <c r="N51" s="8"/>
      <c r="O51" s="8">
        <v>2</v>
      </c>
      <c r="P51" s="8">
        <v>2</v>
      </c>
      <c r="Q51" s="8">
        <v>2</v>
      </c>
      <c r="R51" s="8">
        <v>2</v>
      </c>
      <c r="S51" s="8">
        <v>2</v>
      </c>
      <c r="T51" s="8">
        <v>2</v>
      </c>
      <c r="U51" s="8">
        <v>2</v>
      </c>
      <c r="V51" s="8">
        <v>2</v>
      </c>
      <c r="W51" s="8">
        <v>2</v>
      </c>
      <c r="X51" s="8">
        <v>2</v>
      </c>
      <c r="Y51" s="8">
        <v>2</v>
      </c>
      <c r="Z51" s="8">
        <v>2</v>
      </c>
      <c r="AA51" s="8">
        <v>2</v>
      </c>
      <c r="AB51" s="8">
        <v>2</v>
      </c>
      <c r="AC51" s="8">
        <v>2</v>
      </c>
      <c r="AD51" s="8">
        <v>2</v>
      </c>
      <c r="AE51" s="8">
        <v>2</v>
      </c>
      <c r="AF51" s="8">
        <v>2</v>
      </c>
      <c r="AG51" s="8">
        <v>2</v>
      </c>
    </row>
    <row r="52" spans="1:33" ht="26.25" thickBot="1" x14ac:dyDescent="0.3">
      <c r="A52" s="60"/>
      <c r="B52" s="8" t="s">
        <v>97</v>
      </c>
      <c r="C52" s="8">
        <v>2</v>
      </c>
      <c r="D52" s="8">
        <v>2</v>
      </c>
      <c r="E52" s="8">
        <v>2</v>
      </c>
      <c r="F52" s="8">
        <v>2</v>
      </c>
      <c r="G52" s="8">
        <v>2</v>
      </c>
      <c r="H52" s="8">
        <v>2</v>
      </c>
      <c r="I52" s="8">
        <v>2</v>
      </c>
      <c r="J52" s="8">
        <v>2</v>
      </c>
      <c r="K52" s="8">
        <v>2</v>
      </c>
      <c r="L52" s="8">
        <v>2</v>
      </c>
      <c r="M52" s="8">
        <v>2</v>
      </c>
      <c r="N52" s="8"/>
      <c r="O52" s="8">
        <v>2</v>
      </c>
      <c r="P52" s="8">
        <v>2</v>
      </c>
      <c r="Q52" s="8">
        <v>2</v>
      </c>
      <c r="R52" s="8">
        <v>2</v>
      </c>
      <c r="S52" s="8">
        <v>2</v>
      </c>
      <c r="T52" s="8">
        <v>2</v>
      </c>
      <c r="U52" s="8">
        <v>2</v>
      </c>
      <c r="V52" s="8">
        <v>2</v>
      </c>
      <c r="W52" s="8">
        <v>2</v>
      </c>
      <c r="X52" s="8">
        <v>2</v>
      </c>
      <c r="Y52" s="8">
        <v>2</v>
      </c>
      <c r="Z52" s="8">
        <v>2</v>
      </c>
      <c r="AA52" s="8">
        <v>2</v>
      </c>
      <c r="AB52" s="8">
        <v>2</v>
      </c>
      <c r="AC52" s="8">
        <v>2</v>
      </c>
      <c r="AD52" s="8">
        <v>2</v>
      </c>
      <c r="AE52" s="8">
        <v>2</v>
      </c>
      <c r="AF52" s="8">
        <v>2</v>
      </c>
      <c r="AG52" s="8">
        <v>2</v>
      </c>
    </row>
    <row r="53" spans="1:33" ht="26.25" thickBot="1" x14ac:dyDescent="0.3">
      <c r="A53" s="59" t="s">
        <v>98</v>
      </c>
      <c r="B53" s="8" t="s">
        <v>99</v>
      </c>
      <c r="C53" s="8">
        <v>2</v>
      </c>
      <c r="D53" s="8">
        <v>2</v>
      </c>
      <c r="E53" s="8">
        <v>2</v>
      </c>
      <c r="F53" s="8">
        <v>2</v>
      </c>
      <c r="G53" s="8">
        <v>2</v>
      </c>
      <c r="H53" s="8">
        <v>2</v>
      </c>
      <c r="I53" s="8">
        <v>2</v>
      </c>
      <c r="J53" s="8">
        <v>2</v>
      </c>
      <c r="K53" s="8">
        <v>2</v>
      </c>
      <c r="L53" s="8">
        <v>2</v>
      </c>
      <c r="M53" s="8">
        <v>2</v>
      </c>
      <c r="N53" s="8"/>
      <c r="O53" s="8">
        <v>2</v>
      </c>
      <c r="P53" s="8">
        <v>2</v>
      </c>
      <c r="Q53" s="8">
        <v>2</v>
      </c>
      <c r="R53" s="8">
        <v>2</v>
      </c>
      <c r="S53" s="8">
        <v>2</v>
      </c>
      <c r="T53" s="8">
        <v>2</v>
      </c>
      <c r="U53" s="8">
        <v>2</v>
      </c>
      <c r="V53" s="8">
        <v>2</v>
      </c>
      <c r="W53" s="8">
        <v>2</v>
      </c>
      <c r="X53" s="8">
        <v>2</v>
      </c>
      <c r="Y53" s="8">
        <v>2</v>
      </c>
      <c r="Z53" s="8">
        <v>2</v>
      </c>
      <c r="AA53" s="8">
        <v>2</v>
      </c>
      <c r="AB53" s="8">
        <v>2</v>
      </c>
      <c r="AC53" s="8">
        <v>2</v>
      </c>
      <c r="AD53" s="8">
        <v>2</v>
      </c>
      <c r="AE53" s="8">
        <v>2</v>
      </c>
      <c r="AF53" s="8">
        <v>2</v>
      </c>
      <c r="AG53" s="8">
        <v>2</v>
      </c>
    </row>
    <row r="54" spans="1:33" ht="15.75" thickBot="1" x14ac:dyDescent="0.3">
      <c r="A54" s="65"/>
      <c r="B54" s="8" t="s">
        <v>100</v>
      </c>
      <c r="C54" s="8">
        <v>2</v>
      </c>
      <c r="D54" s="8">
        <v>2</v>
      </c>
      <c r="E54" s="8">
        <v>2</v>
      </c>
      <c r="F54" s="8">
        <v>2</v>
      </c>
      <c r="G54" s="8">
        <v>2</v>
      </c>
      <c r="H54" s="8">
        <v>2</v>
      </c>
      <c r="I54" s="8">
        <v>2</v>
      </c>
      <c r="J54" s="8">
        <v>2</v>
      </c>
      <c r="K54" s="8">
        <v>2</v>
      </c>
      <c r="L54" s="8">
        <v>2</v>
      </c>
      <c r="M54" s="8">
        <v>2</v>
      </c>
      <c r="N54" s="8"/>
      <c r="O54" s="8">
        <v>2</v>
      </c>
      <c r="P54" s="8">
        <v>2</v>
      </c>
      <c r="Q54" s="8">
        <v>2</v>
      </c>
      <c r="R54" s="8">
        <v>2</v>
      </c>
      <c r="S54" s="8">
        <v>2</v>
      </c>
      <c r="T54" s="8">
        <v>2</v>
      </c>
      <c r="U54" s="8">
        <v>2</v>
      </c>
      <c r="V54" s="8">
        <v>2</v>
      </c>
      <c r="W54" s="8">
        <v>2</v>
      </c>
      <c r="X54" s="8">
        <v>2</v>
      </c>
      <c r="Y54" s="8">
        <v>2</v>
      </c>
      <c r="Z54" s="8">
        <v>2</v>
      </c>
      <c r="AA54" s="8">
        <v>2</v>
      </c>
      <c r="AB54" s="8">
        <v>2</v>
      </c>
      <c r="AC54" s="8">
        <v>2</v>
      </c>
      <c r="AD54" s="8">
        <v>2</v>
      </c>
      <c r="AE54" s="8">
        <v>2</v>
      </c>
      <c r="AF54" s="8">
        <v>2</v>
      </c>
      <c r="AG54" s="8">
        <v>2</v>
      </c>
    </row>
    <row r="55" spans="1:33" ht="15.75" thickBot="1" x14ac:dyDescent="0.3">
      <c r="A55" s="65"/>
      <c r="B55" s="8" t="s">
        <v>101</v>
      </c>
      <c r="C55" s="8">
        <v>2</v>
      </c>
      <c r="D55" s="8">
        <v>2</v>
      </c>
      <c r="E55" s="8">
        <v>2</v>
      </c>
      <c r="F55" s="8">
        <v>2</v>
      </c>
      <c r="G55" s="8">
        <v>2</v>
      </c>
      <c r="H55" s="8">
        <v>2</v>
      </c>
      <c r="I55" s="8">
        <v>2</v>
      </c>
      <c r="J55" s="8">
        <v>2</v>
      </c>
      <c r="K55" s="8">
        <v>2</v>
      </c>
      <c r="L55" s="8">
        <v>2</v>
      </c>
      <c r="M55" s="8">
        <v>2</v>
      </c>
      <c r="N55" s="8"/>
      <c r="O55" s="8">
        <v>2</v>
      </c>
      <c r="P55" s="8">
        <v>2</v>
      </c>
      <c r="Q55" s="8">
        <v>2</v>
      </c>
      <c r="R55" s="8">
        <v>2</v>
      </c>
      <c r="S55" s="8">
        <v>2</v>
      </c>
      <c r="T55" s="8">
        <v>2</v>
      </c>
      <c r="U55" s="8">
        <v>2</v>
      </c>
      <c r="V55" s="8">
        <v>2</v>
      </c>
      <c r="W55" s="8">
        <v>2</v>
      </c>
      <c r="X55" s="8">
        <v>2</v>
      </c>
      <c r="Y55" s="8">
        <v>2</v>
      </c>
      <c r="Z55" s="8">
        <v>2</v>
      </c>
      <c r="AA55" s="8">
        <v>2</v>
      </c>
      <c r="AB55" s="8">
        <v>2</v>
      </c>
      <c r="AC55" s="8">
        <v>2</v>
      </c>
      <c r="AD55" s="8">
        <v>2</v>
      </c>
      <c r="AE55" s="8">
        <v>2</v>
      </c>
      <c r="AF55" s="8">
        <v>2</v>
      </c>
      <c r="AG55" s="8">
        <v>2</v>
      </c>
    </row>
    <row r="56" spans="1:33" ht="26.25" thickBot="1" x14ac:dyDescent="0.3">
      <c r="A56" s="65"/>
      <c r="B56" s="8" t="s">
        <v>102</v>
      </c>
      <c r="C56" s="8">
        <v>2</v>
      </c>
      <c r="D56" s="8">
        <v>2</v>
      </c>
      <c r="E56" s="8">
        <v>2</v>
      </c>
      <c r="F56" s="8">
        <v>2</v>
      </c>
      <c r="G56" s="8">
        <v>2</v>
      </c>
      <c r="H56" s="8">
        <v>2</v>
      </c>
      <c r="I56" s="8">
        <v>2</v>
      </c>
      <c r="J56" s="8">
        <v>2</v>
      </c>
      <c r="K56" s="8">
        <v>2</v>
      </c>
      <c r="L56" s="8">
        <v>2</v>
      </c>
      <c r="M56" s="8">
        <v>2</v>
      </c>
      <c r="N56" s="8"/>
      <c r="O56" s="8">
        <v>2</v>
      </c>
      <c r="P56" s="8">
        <v>2</v>
      </c>
      <c r="Q56" s="8">
        <v>2</v>
      </c>
      <c r="R56" s="8">
        <v>2</v>
      </c>
      <c r="S56" s="8">
        <v>2</v>
      </c>
      <c r="T56" s="8">
        <v>2</v>
      </c>
      <c r="U56" s="8">
        <v>2</v>
      </c>
      <c r="V56" s="8">
        <v>2</v>
      </c>
      <c r="W56" s="8">
        <v>2</v>
      </c>
      <c r="X56" s="8">
        <v>2</v>
      </c>
      <c r="Y56" s="8">
        <v>2</v>
      </c>
      <c r="Z56" s="8">
        <v>2</v>
      </c>
      <c r="AA56" s="8">
        <v>2</v>
      </c>
      <c r="AB56" s="8">
        <v>2</v>
      </c>
      <c r="AC56" s="8">
        <v>2</v>
      </c>
      <c r="AD56" s="8">
        <v>2</v>
      </c>
      <c r="AE56" s="8">
        <v>2</v>
      </c>
      <c r="AF56" s="8">
        <v>2</v>
      </c>
      <c r="AG56" s="8">
        <v>2</v>
      </c>
    </row>
    <row r="57" spans="1:33" ht="26.25" thickBot="1" x14ac:dyDescent="0.3">
      <c r="A57" s="65"/>
      <c r="B57" s="8" t="s">
        <v>103</v>
      </c>
      <c r="C57" s="8">
        <v>2</v>
      </c>
      <c r="D57" s="8">
        <v>2</v>
      </c>
      <c r="E57" s="8">
        <v>2</v>
      </c>
      <c r="F57" s="8">
        <v>2</v>
      </c>
      <c r="G57" s="8">
        <v>2</v>
      </c>
      <c r="H57" s="8">
        <v>1</v>
      </c>
      <c r="I57" s="8">
        <v>1</v>
      </c>
      <c r="J57" s="8">
        <v>1</v>
      </c>
      <c r="K57" s="8">
        <v>1</v>
      </c>
      <c r="L57" s="8">
        <v>1</v>
      </c>
      <c r="M57" s="8">
        <v>1</v>
      </c>
      <c r="N57" s="8"/>
      <c r="O57" s="8">
        <v>1</v>
      </c>
      <c r="P57" s="8">
        <v>1</v>
      </c>
      <c r="Q57" s="8">
        <v>1</v>
      </c>
      <c r="R57" s="8">
        <v>1</v>
      </c>
      <c r="S57" s="8">
        <v>1</v>
      </c>
      <c r="T57" s="8">
        <v>1</v>
      </c>
      <c r="U57" s="8">
        <v>1</v>
      </c>
      <c r="V57" s="8">
        <v>1</v>
      </c>
      <c r="W57" s="8">
        <v>1</v>
      </c>
      <c r="X57" s="8">
        <v>1</v>
      </c>
      <c r="Y57" s="8">
        <v>1</v>
      </c>
      <c r="Z57" s="8">
        <v>1</v>
      </c>
      <c r="AA57" s="8">
        <v>1</v>
      </c>
      <c r="AB57" s="8">
        <v>1</v>
      </c>
      <c r="AC57" s="8">
        <v>1</v>
      </c>
      <c r="AD57" s="8">
        <v>1</v>
      </c>
      <c r="AE57" s="8">
        <v>1</v>
      </c>
      <c r="AF57" s="8">
        <v>1</v>
      </c>
      <c r="AG57" s="8">
        <v>1</v>
      </c>
    </row>
    <row r="58" spans="1:33" ht="15.75" thickBot="1" x14ac:dyDescent="0.3">
      <c r="A58" s="65"/>
      <c r="B58" s="8" t="s">
        <v>104</v>
      </c>
      <c r="C58" s="8">
        <v>2</v>
      </c>
      <c r="D58" s="8">
        <v>2</v>
      </c>
      <c r="E58" s="8">
        <v>2</v>
      </c>
      <c r="F58" s="8">
        <v>2</v>
      </c>
      <c r="G58" s="8">
        <v>2</v>
      </c>
      <c r="H58" s="8">
        <v>2</v>
      </c>
      <c r="I58" s="8">
        <v>2</v>
      </c>
      <c r="J58" s="8">
        <v>2</v>
      </c>
      <c r="K58" s="8">
        <v>2</v>
      </c>
      <c r="L58" s="8">
        <v>2</v>
      </c>
      <c r="M58" s="8">
        <v>2</v>
      </c>
      <c r="N58" s="8"/>
      <c r="O58" s="8">
        <v>2</v>
      </c>
      <c r="P58" s="8">
        <v>2</v>
      </c>
      <c r="Q58" s="8">
        <v>2</v>
      </c>
      <c r="R58" s="8">
        <v>2</v>
      </c>
      <c r="S58" s="8">
        <v>2</v>
      </c>
      <c r="T58" s="8">
        <v>2</v>
      </c>
      <c r="U58" s="8">
        <v>2</v>
      </c>
      <c r="V58" s="8">
        <v>2</v>
      </c>
      <c r="W58" s="8">
        <v>2</v>
      </c>
      <c r="X58" s="8">
        <v>2</v>
      </c>
      <c r="Y58" s="8">
        <v>2</v>
      </c>
      <c r="Z58" s="8">
        <v>2</v>
      </c>
      <c r="AA58" s="8">
        <v>2</v>
      </c>
      <c r="AB58" s="8">
        <v>2</v>
      </c>
      <c r="AC58" s="8">
        <v>2</v>
      </c>
      <c r="AD58" s="8">
        <v>2</v>
      </c>
      <c r="AE58" s="8">
        <v>2</v>
      </c>
      <c r="AF58" s="8">
        <v>2</v>
      </c>
      <c r="AG58" s="8">
        <v>2</v>
      </c>
    </row>
    <row r="59" spans="1:33" ht="26.25" thickBot="1" x14ac:dyDescent="0.3">
      <c r="A59" s="66"/>
      <c r="B59" s="8" t="s">
        <v>105</v>
      </c>
      <c r="C59" s="8">
        <v>2</v>
      </c>
      <c r="D59" s="8">
        <v>2</v>
      </c>
      <c r="E59" s="8">
        <v>2</v>
      </c>
      <c r="F59" s="8">
        <v>2</v>
      </c>
      <c r="G59" s="8">
        <v>2</v>
      </c>
      <c r="H59" s="8">
        <v>2</v>
      </c>
      <c r="I59" s="8">
        <v>2</v>
      </c>
      <c r="J59" s="8">
        <v>2</v>
      </c>
      <c r="K59" s="8">
        <v>2</v>
      </c>
      <c r="L59" s="8">
        <v>2</v>
      </c>
      <c r="M59" s="8">
        <v>2</v>
      </c>
      <c r="N59" s="8"/>
      <c r="O59" s="8">
        <v>2</v>
      </c>
      <c r="P59" s="8">
        <v>2</v>
      </c>
      <c r="Q59" s="8">
        <v>2</v>
      </c>
      <c r="R59" s="8">
        <v>2</v>
      </c>
      <c r="S59" s="8">
        <v>2</v>
      </c>
      <c r="T59" s="8">
        <v>2</v>
      </c>
      <c r="U59" s="8">
        <v>2</v>
      </c>
      <c r="V59" s="8">
        <v>2</v>
      </c>
      <c r="W59" s="8">
        <v>2</v>
      </c>
      <c r="X59" s="8">
        <v>2</v>
      </c>
      <c r="Y59" s="8">
        <v>2</v>
      </c>
      <c r="Z59" s="8">
        <v>2</v>
      </c>
      <c r="AA59" s="8">
        <v>2</v>
      </c>
      <c r="AB59" s="8">
        <v>2</v>
      </c>
      <c r="AC59" s="8">
        <v>2</v>
      </c>
      <c r="AD59" s="8">
        <v>2</v>
      </c>
      <c r="AE59" s="8">
        <v>2</v>
      </c>
      <c r="AF59" s="8">
        <v>2</v>
      </c>
      <c r="AG59" s="8">
        <v>2</v>
      </c>
    </row>
    <row r="60" spans="1:33" ht="26.25" thickBot="1" x14ac:dyDescent="0.3">
      <c r="A60" s="59" t="s">
        <v>106</v>
      </c>
      <c r="B60" s="8" t="s">
        <v>107</v>
      </c>
      <c r="C60" s="8">
        <v>2</v>
      </c>
      <c r="D60" s="8">
        <v>2</v>
      </c>
      <c r="E60" s="8">
        <v>2</v>
      </c>
      <c r="F60" s="8">
        <v>2</v>
      </c>
      <c r="G60" s="8">
        <v>2</v>
      </c>
      <c r="H60" s="8">
        <v>2</v>
      </c>
      <c r="I60" s="8">
        <v>2</v>
      </c>
      <c r="J60" s="8">
        <v>2</v>
      </c>
      <c r="K60" s="8">
        <v>2</v>
      </c>
      <c r="L60" s="8">
        <v>2</v>
      </c>
      <c r="M60" s="8">
        <v>2</v>
      </c>
      <c r="N60" s="8"/>
      <c r="O60" s="8">
        <v>2</v>
      </c>
      <c r="P60" s="8">
        <v>2</v>
      </c>
      <c r="Q60" s="8">
        <v>2</v>
      </c>
      <c r="R60" s="8">
        <v>2</v>
      </c>
      <c r="S60" s="8">
        <v>2</v>
      </c>
      <c r="T60" s="8">
        <v>2</v>
      </c>
      <c r="U60" s="8">
        <v>2</v>
      </c>
      <c r="V60" s="8">
        <v>2</v>
      </c>
      <c r="W60" s="8">
        <v>2</v>
      </c>
      <c r="X60" s="8">
        <v>2</v>
      </c>
      <c r="Y60" s="8">
        <v>2</v>
      </c>
      <c r="Z60" s="8">
        <v>2</v>
      </c>
      <c r="AA60" s="8">
        <v>2</v>
      </c>
      <c r="AB60" s="8">
        <v>2</v>
      </c>
      <c r="AC60" s="8">
        <v>2</v>
      </c>
      <c r="AD60" s="8">
        <v>2</v>
      </c>
      <c r="AE60" s="8">
        <v>2</v>
      </c>
      <c r="AF60" s="8">
        <v>2</v>
      </c>
      <c r="AG60" s="8">
        <v>2</v>
      </c>
    </row>
    <row r="61" spans="1:33" ht="26.25" thickBot="1" x14ac:dyDescent="0.3">
      <c r="A61" s="65"/>
      <c r="B61" s="8" t="s">
        <v>108</v>
      </c>
      <c r="C61" s="8">
        <v>2</v>
      </c>
      <c r="D61" s="8">
        <v>2</v>
      </c>
      <c r="E61" s="8">
        <v>2</v>
      </c>
      <c r="F61" s="8">
        <v>2</v>
      </c>
      <c r="G61" s="8">
        <v>2</v>
      </c>
      <c r="H61" s="8">
        <v>2</v>
      </c>
      <c r="I61" s="8">
        <v>2</v>
      </c>
      <c r="J61" s="8">
        <v>2</v>
      </c>
      <c r="K61" s="8">
        <v>2</v>
      </c>
      <c r="L61" s="8">
        <v>2</v>
      </c>
      <c r="M61" s="8">
        <v>2</v>
      </c>
      <c r="N61" s="8"/>
      <c r="O61" s="8">
        <v>2</v>
      </c>
      <c r="P61" s="8">
        <v>2</v>
      </c>
      <c r="Q61" s="8">
        <v>2</v>
      </c>
      <c r="R61" s="8">
        <v>2</v>
      </c>
      <c r="S61" s="8">
        <v>2</v>
      </c>
      <c r="T61" s="8">
        <v>2</v>
      </c>
      <c r="U61" s="8">
        <v>2</v>
      </c>
      <c r="V61" s="8">
        <v>2</v>
      </c>
      <c r="W61" s="8">
        <v>2</v>
      </c>
      <c r="X61" s="8">
        <v>2</v>
      </c>
      <c r="Y61" s="8">
        <v>2</v>
      </c>
      <c r="Z61" s="8">
        <v>2</v>
      </c>
      <c r="AA61" s="8">
        <v>2</v>
      </c>
      <c r="AB61" s="8">
        <v>2</v>
      </c>
      <c r="AC61" s="8">
        <v>2</v>
      </c>
      <c r="AD61" s="8">
        <v>2</v>
      </c>
      <c r="AE61" s="8">
        <v>2</v>
      </c>
      <c r="AF61" s="8">
        <v>2</v>
      </c>
      <c r="AG61" s="8">
        <v>2</v>
      </c>
    </row>
    <row r="62" spans="1:33" ht="15.75" thickBot="1" x14ac:dyDescent="0.3">
      <c r="A62" s="66"/>
      <c r="B62" s="8" t="s">
        <v>109</v>
      </c>
      <c r="C62" s="8">
        <v>2</v>
      </c>
      <c r="D62" s="8">
        <v>2</v>
      </c>
      <c r="E62" s="8">
        <v>2</v>
      </c>
      <c r="F62" s="8">
        <v>2</v>
      </c>
      <c r="G62" s="8">
        <v>2</v>
      </c>
      <c r="H62" s="8">
        <v>2</v>
      </c>
      <c r="I62" s="8">
        <v>2</v>
      </c>
      <c r="J62" s="8">
        <v>2</v>
      </c>
      <c r="K62" s="8">
        <v>2</v>
      </c>
      <c r="L62" s="8">
        <v>2</v>
      </c>
      <c r="M62" s="8">
        <v>2</v>
      </c>
      <c r="N62" s="8"/>
      <c r="O62" s="8">
        <v>2</v>
      </c>
      <c r="P62" s="8">
        <v>2</v>
      </c>
      <c r="Q62" s="8">
        <v>2</v>
      </c>
      <c r="R62" s="8">
        <v>2</v>
      </c>
      <c r="S62" s="8">
        <v>2</v>
      </c>
      <c r="T62" s="8">
        <v>2</v>
      </c>
      <c r="U62" s="8">
        <v>2</v>
      </c>
      <c r="V62" s="8">
        <v>2</v>
      </c>
      <c r="W62" s="8">
        <v>2</v>
      </c>
      <c r="X62" s="8">
        <v>2</v>
      </c>
      <c r="Y62" s="8">
        <v>2</v>
      </c>
      <c r="Z62" s="8">
        <v>2</v>
      </c>
      <c r="AA62" s="8">
        <v>2</v>
      </c>
      <c r="AB62" s="8">
        <v>2</v>
      </c>
      <c r="AC62" s="8">
        <v>2</v>
      </c>
      <c r="AD62" s="8">
        <v>2</v>
      </c>
      <c r="AE62" s="8">
        <v>2</v>
      </c>
      <c r="AF62" s="8">
        <v>2</v>
      </c>
      <c r="AG62" s="8">
        <v>2</v>
      </c>
    </row>
    <row r="63" spans="1:33" ht="26.25" thickBot="1" x14ac:dyDescent="0.3">
      <c r="A63" s="59" t="s">
        <v>110</v>
      </c>
      <c r="B63" s="8" t="s">
        <v>111</v>
      </c>
      <c r="C63" s="8">
        <v>2</v>
      </c>
      <c r="D63" s="8">
        <v>2</v>
      </c>
      <c r="E63" s="8">
        <v>2</v>
      </c>
      <c r="F63" s="8">
        <v>2</v>
      </c>
      <c r="G63" s="8">
        <v>2</v>
      </c>
      <c r="H63" s="8">
        <v>2</v>
      </c>
      <c r="I63" s="8">
        <v>2</v>
      </c>
      <c r="J63" s="8">
        <v>2</v>
      </c>
      <c r="K63" s="8">
        <v>2</v>
      </c>
      <c r="L63" s="8">
        <v>2</v>
      </c>
      <c r="M63" s="8">
        <v>2</v>
      </c>
      <c r="N63" s="8"/>
      <c r="O63" s="8">
        <v>2</v>
      </c>
      <c r="P63" s="8">
        <v>2</v>
      </c>
      <c r="Q63" s="8">
        <v>2</v>
      </c>
      <c r="R63" s="8">
        <v>2</v>
      </c>
      <c r="S63" s="8">
        <v>2</v>
      </c>
      <c r="T63" s="8">
        <v>2</v>
      </c>
      <c r="U63" s="8">
        <v>2</v>
      </c>
      <c r="V63" s="8">
        <v>2</v>
      </c>
      <c r="W63" s="8">
        <v>2</v>
      </c>
      <c r="X63" s="8">
        <v>2</v>
      </c>
      <c r="Y63" s="8">
        <v>2</v>
      </c>
      <c r="Z63" s="8">
        <v>2</v>
      </c>
      <c r="AA63" s="8">
        <v>2</v>
      </c>
      <c r="AB63" s="8">
        <v>2</v>
      </c>
      <c r="AC63" s="8">
        <v>2</v>
      </c>
      <c r="AD63" s="8">
        <v>2</v>
      </c>
      <c r="AE63" s="8">
        <v>2</v>
      </c>
      <c r="AF63" s="8">
        <v>2</v>
      </c>
      <c r="AG63" s="8">
        <v>2</v>
      </c>
    </row>
    <row r="64" spans="1:33" ht="26.25" thickBot="1" x14ac:dyDescent="0.3">
      <c r="A64" s="65"/>
      <c r="B64" s="8" t="s">
        <v>112</v>
      </c>
      <c r="C64" s="8">
        <v>2</v>
      </c>
      <c r="D64" s="8">
        <v>2</v>
      </c>
      <c r="E64" s="8">
        <v>2</v>
      </c>
      <c r="F64" s="8">
        <v>2</v>
      </c>
      <c r="G64" s="8">
        <v>2</v>
      </c>
      <c r="H64" s="8">
        <v>2</v>
      </c>
      <c r="I64" s="8">
        <v>2</v>
      </c>
      <c r="J64" s="8">
        <v>2</v>
      </c>
      <c r="K64" s="8">
        <v>2</v>
      </c>
      <c r="L64" s="8">
        <v>2</v>
      </c>
      <c r="M64" s="8">
        <v>2</v>
      </c>
      <c r="N64" s="8"/>
      <c r="O64" s="8">
        <v>2</v>
      </c>
      <c r="P64" s="8">
        <v>2</v>
      </c>
      <c r="Q64" s="8">
        <v>2</v>
      </c>
      <c r="R64" s="8">
        <v>2</v>
      </c>
      <c r="S64" s="8">
        <v>2</v>
      </c>
      <c r="T64" s="8">
        <v>2</v>
      </c>
      <c r="U64" s="8">
        <v>2</v>
      </c>
      <c r="V64" s="8">
        <v>2</v>
      </c>
      <c r="W64" s="8">
        <v>2</v>
      </c>
      <c r="X64" s="8">
        <v>2</v>
      </c>
      <c r="Y64" s="8">
        <v>2</v>
      </c>
      <c r="Z64" s="8">
        <v>2</v>
      </c>
      <c r="AA64" s="8">
        <v>2</v>
      </c>
      <c r="AB64" s="8">
        <v>2</v>
      </c>
      <c r="AC64" s="8">
        <v>2</v>
      </c>
      <c r="AD64" s="8">
        <v>2</v>
      </c>
      <c r="AE64" s="8">
        <v>2</v>
      </c>
      <c r="AF64" s="8">
        <v>2</v>
      </c>
      <c r="AG64" s="8">
        <v>2</v>
      </c>
    </row>
    <row r="65" spans="1:35" ht="26.25" thickBot="1" x14ac:dyDescent="0.3">
      <c r="A65" s="65"/>
      <c r="B65" s="8" t="s">
        <v>113</v>
      </c>
      <c r="C65" s="8">
        <v>2</v>
      </c>
      <c r="D65" s="8">
        <v>2</v>
      </c>
      <c r="E65" s="8">
        <v>2</v>
      </c>
      <c r="F65" s="8">
        <v>2</v>
      </c>
      <c r="G65" s="8">
        <v>2</v>
      </c>
      <c r="H65" s="8">
        <v>2</v>
      </c>
      <c r="I65" s="8">
        <v>2</v>
      </c>
      <c r="J65" s="8">
        <v>2</v>
      </c>
      <c r="K65" s="8">
        <v>2</v>
      </c>
      <c r="L65" s="8">
        <v>2</v>
      </c>
      <c r="M65" s="8">
        <v>2</v>
      </c>
      <c r="N65" s="8"/>
      <c r="O65" s="8">
        <v>2</v>
      </c>
      <c r="P65" s="8">
        <v>2</v>
      </c>
      <c r="Q65" s="8">
        <v>2</v>
      </c>
      <c r="R65" s="8">
        <v>2</v>
      </c>
      <c r="S65" s="8">
        <v>2</v>
      </c>
      <c r="T65" s="8">
        <v>2</v>
      </c>
      <c r="U65" s="8">
        <v>2</v>
      </c>
      <c r="V65" s="8">
        <v>2</v>
      </c>
      <c r="W65" s="8">
        <v>2</v>
      </c>
      <c r="X65" s="8">
        <v>2</v>
      </c>
      <c r="Y65" s="8">
        <v>2</v>
      </c>
      <c r="Z65" s="8">
        <v>2</v>
      </c>
      <c r="AA65" s="8">
        <v>2</v>
      </c>
      <c r="AB65" s="8">
        <v>2</v>
      </c>
      <c r="AC65" s="8">
        <v>2</v>
      </c>
      <c r="AD65" s="8">
        <v>2</v>
      </c>
      <c r="AE65" s="8">
        <v>2</v>
      </c>
      <c r="AF65" s="8">
        <v>2</v>
      </c>
      <c r="AG65" s="8">
        <v>2</v>
      </c>
    </row>
    <row r="66" spans="1:35" ht="26.25" thickBot="1" x14ac:dyDescent="0.3">
      <c r="A66" s="65"/>
      <c r="B66" s="8" t="s">
        <v>114</v>
      </c>
      <c r="C66" s="8">
        <v>2</v>
      </c>
      <c r="D66" s="8">
        <v>2</v>
      </c>
      <c r="E66" s="8">
        <v>2</v>
      </c>
      <c r="F66" s="8">
        <v>2</v>
      </c>
      <c r="G66" s="8">
        <v>2</v>
      </c>
      <c r="H66" s="8">
        <v>2</v>
      </c>
      <c r="I66" s="8">
        <v>2</v>
      </c>
      <c r="J66" s="8">
        <v>2</v>
      </c>
      <c r="K66" s="8">
        <v>2</v>
      </c>
      <c r="L66" s="8">
        <v>2</v>
      </c>
      <c r="M66" s="8">
        <v>2</v>
      </c>
      <c r="N66" s="8"/>
      <c r="O66" s="8">
        <v>2</v>
      </c>
      <c r="P66" s="8">
        <v>2</v>
      </c>
      <c r="Q66" s="8">
        <v>2</v>
      </c>
      <c r="R66" s="8">
        <v>2</v>
      </c>
      <c r="S66" s="8">
        <v>2</v>
      </c>
      <c r="T66" s="8">
        <v>2</v>
      </c>
      <c r="U66" s="8">
        <v>2</v>
      </c>
      <c r="V66" s="8">
        <v>2</v>
      </c>
      <c r="W66" s="8">
        <v>2</v>
      </c>
      <c r="X66" s="8">
        <v>2</v>
      </c>
      <c r="Y66" s="8">
        <v>2</v>
      </c>
      <c r="Z66" s="8">
        <v>2</v>
      </c>
      <c r="AA66" s="8">
        <v>2</v>
      </c>
      <c r="AB66" s="8">
        <v>2</v>
      </c>
      <c r="AC66" s="8">
        <v>2</v>
      </c>
      <c r="AD66" s="8">
        <v>2</v>
      </c>
      <c r="AE66" s="8">
        <v>2</v>
      </c>
      <c r="AF66" s="8">
        <v>2</v>
      </c>
      <c r="AG66" s="8">
        <v>2</v>
      </c>
    </row>
    <row r="67" spans="1:35" ht="26.25" thickBot="1" x14ac:dyDescent="0.3">
      <c r="A67" s="65"/>
      <c r="B67" s="8" t="s">
        <v>115</v>
      </c>
      <c r="C67" s="8">
        <v>2</v>
      </c>
      <c r="D67" s="8">
        <v>2</v>
      </c>
      <c r="E67" s="8">
        <v>2</v>
      </c>
      <c r="F67" s="8">
        <v>2</v>
      </c>
      <c r="G67" s="8">
        <v>2</v>
      </c>
      <c r="H67" s="8">
        <v>2</v>
      </c>
      <c r="I67" s="8">
        <v>2</v>
      </c>
      <c r="J67" s="8">
        <v>2</v>
      </c>
      <c r="K67" s="8">
        <v>2</v>
      </c>
      <c r="L67" s="8">
        <v>2</v>
      </c>
      <c r="M67" s="8">
        <v>2</v>
      </c>
      <c r="N67" s="8"/>
      <c r="O67" s="8">
        <v>2</v>
      </c>
      <c r="P67" s="8">
        <v>2</v>
      </c>
      <c r="Q67" s="8">
        <v>2</v>
      </c>
      <c r="R67" s="8">
        <v>2</v>
      </c>
      <c r="S67" s="8">
        <v>2</v>
      </c>
      <c r="T67" s="8">
        <v>2</v>
      </c>
      <c r="U67" s="8">
        <v>2</v>
      </c>
      <c r="V67" s="8">
        <v>2</v>
      </c>
      <c r="W67" s="8">
        <v>2</v>
      </c>
      <c r="X67" s="8">
        <v>2</v>
      </c>
      <c r="Y67" s="8">
        <v>2</v>
      </c>
      <c r="Z67" s="8">
        <v>2</v>
      </c>
      <c r="AA67" s="8">
        <v>2</v>
      </c>
      <c r="AB67" s="8">
        <v>2</v>
      </c>
      <c r="AC67" s="8">
        <v>2</v>
      </c>
      <c r="AD67" s="8">
        <v>2</v>
      </c>
      <c r="AE67" s="8">
        <v>2</v>
      </c>
      <c r="AF67" s="8">
        <v>2</v>
      </c>
      <c r="AG67" s="8">
        <v>2</v>
      </c>
    </row>
    <row r="68" spans="1:35" ht="15.75" thickBot="1" x14ac:dyDescent="0.3">
      <c r="A68" s="66"/>
      <c r="B68" s="8" t="s">
        <v>116</v>
      </c>
      <c r="C68" s="18">
        <v>2</v>
      </c>
      <c r="D68" s="8">
        <v>2</v>
      </c>
      <c r="E68" s="8">
        <v>2</v>
      </c>
      <c r="F68" s="8">
        <v>2</v>
      </c>
      <c r="G68" s="8">
        <v>2</v>
      </c>
      <c r="H68" s="8">
        <v>1</v>
      </c>
      <c r="I68" s="8">
        <v>1</v>
      </c>
      <c r="J68" s="8">
        <v>1</v>
      </c>
      <c r="K68" s="8">
        <v>1</v>
      </c>
      <c r="L68" s="8">
        <v>1</v>
      </c>
      <c r="M68" s="8">
        <v>1</v>
      </c>
      <c r="N68" s="8"/>
      <c r="O68" s="8">
        <v>1</v>
      </c>
      <c r="P68" s="8">
        <v>1</v>
      </c>
      <c r="Q68" s="8">
        <v>1</v>
      </c>
      <c r="R68" s="8">
        <v>1</v>
      </c>
      <c r="S68" s="8">
        <v>1</v>
      </c>
      <c r="T68" s="8">
        <v>1</v>
      </c>
      <c r="U68" s="8">
        <v>1</v>
      </c>
      <c r="V68" s="8">
        <v>1</v>
      </c>
      <c r="W68" s="8">
        <v>1</v>
      </c>
      <c r="X68" s="8">
        <v>1</v>
      </c>
      <c r="Y68" s="8">
        <v>1</v>
      </c>
      <c r="Z68" s="8">
        <v>1</v>
      </c>
      <c r="AA68" s="8">
        <v>1</v>
      </c>
      <c r="AB68" s="8">
        <v>1</v>
      </c>
      <c r="AC68" s="8">
        <v>1</v>
      </c>
      <c r="AD68" s="8">
        <v>1</v>
      </c>
      <c r="AE68" s="8">
        <v>1</v>
      </c>
      <c r="AF68" s="8">
        <v>1</v>
      </c>
      <c r="AG68" s="8">
        <v>1</v>
      </c>
    </row>
    <row r="69" spans="1:35" x14ac:dyDescent="0.25">
      <c r="B69" s="4" t="s">
        <v>226</v>
      </c>
      <c r="C69" s="4">
        <f>COUNTIF(C4:C68,"=1")</f>
        <v>2</v>
      </c>
      <c r="D69" s="4">
        <f t="shared" ref="D69:AG69" si="0">COUNTIF(D4:D68,"=1")</f>
        <v>2</v>
      </c>
      <c r="E69" s="4">
        <f t="shared" si="0"/>
        <v>1</v>
      </c>
      <c r="F69" s="4">
        <f t="shared" si="0"/>
        <v>2</v>
      </c>
      <c r="G69" s="4">
        <f t="shared" si="0"/>
        <v>4</v>
      </c>
      <c r="H69" s="4">
        <f t="shared" si="0"/>
        <v>7</v>
      </c>
      <c r="I69" s="4">
        <f t="shared" si="0"/>
        <v>7</v>
      </c>
      <c r="J69" s="4">
        <f t="shared" si="0"/>
        <v>7</v>
      </c>
      <c r="K69" s="4">
        <f t="shared" si="0"/>
        <v>7</v>
      </c>
      <c r="L69" s="4">
        <f t="shared" si="0"/>
        <v>9</v>
      </c>
      <c r="M69" s="4">
        <f t="shared" si="0"/>
        <v>10</v>
      </c>
      <c r="N69" s="4">
        <f t="shared" si="0"/>
        <v>0</v>
      </c>
      <c r="O69" s="4">
        <f t="shared" si="0"/>
        <v>10</v>
      </c>
      <c r="P69" s="4">
        <f t="shared" si="0"/>
        <v>11</v>
      </c>
      <c r="Q69" s="4">
        <f t="shared" si="0"/>
        <v>12</v>
      </c>
      <c r="R69" s="4">
        <f t="shared" si="0"/>
        <v>12</v>
      </c>
      <c r="S69" s="4">
        <f t="shared" si="0"/>
        <v>12</v>
      </c>
      <c r="T69" s="4">
        <f t="shared" si="0"/>
        <v>12</v>
      </c>
      <c r="U69" s="4">
        <f t="shared" si="0"/>
        <v>12</v>
      </c>
      <c r="V69" s="4">
        <f t="shared" si="0"/>
        <v>11</v>
      </c>
      <c r="W69" s="4">
        <f t="shared" si="0"/>
        <v>11</v>
      </c>
      <c r="X69" s="4">
        <f t="shared" si="0"/>
        <v>11</v>
      </c>
      <c r="Y69" s="4">
        <f t="shared" si="0"/>
        <v>11</v>
      </c>
      <c r="Z69" s="4">
        <f t="shared" si="0"/>
        <v>11</v>
      </c>
      <c r="AA69" s="4">
        <f t="shared" si="0"/>
        <v>11</v>
      </c>
      <c r="AB69" s="4">
        <f t="shared" si="0"/>
        <v>12</v>
      </c>
      <c r="AC69" s="4">
        <f t="shared" si="0"/>
        <v>11</v>
      </c>
      <c r="AD69" s="4">
        <f t="shared" si="0"/>
        <v>11</v>
      </c>
      <c r="AE69" s="4">
        <f t="shared" si="0"/>
        <v>11</v>
      </c>
      <c r="AF69" s="4">
        <f t="shared" si="0"/>
        <v>12</v>
      </c>
      <c r="AG69" s="4">
        <f t="shared" si="0"/>
        <v>12</v>
      </c>
    </row>
    <row r="70" spans="1:35" x14ac:dyDescent="0.25">
      <c r="B70" s="4" t="s">
        <v>227</v>
      </c>
      <c r="C70" s="4">
        <f>COUNTIF(C4:C68,"=2")</f>
        <v>63</v>
      </c>
      <c r="D70" s="4">
        <f t="shared" ref="D70:AG70" si="1">COUNTIF(D4:D68,"=2")</f>
        <v>63</v>
      </c>
      <c r="E70" s="4">
        <f t="shared" si="1"/>
        <v>64</v>
      </c>
      <c r="F70" s="4">
        <f t="shared" si="1"/>
        <v>63</v>
      </c>
      <c r="G70" s="4">
        <f t="shared" si="1"/>
        <v>61</v>
      </c>
      <c r="H70" s="4">
        <f t="shared" si="1"/>
        <v>58</v>
      </c>
      <c r="I70" s="4">
        <f t="shared" si="1"/>
        <v>58</v>
      </c>
      <c r="J70" s="4">
        <f t="shared" si="1"/>
        <v>58</v>
      </c>
      <c r="K70" s="4">
        <f t="shared" si="1"/>
        <v>58</v>
      </c>
      <c r="L70" s="4">
        <f t="shared" si="1"/>
        <v>56</v>
      </c>
      <c r="M70" s="4">
        <f t="shared" si="1"/>
        <v>55</v>
      </c>
      <c r="N70" s="4">
        <f t="shared" si="1"/>
        <v>0</v>
      </c>
      <c r="O70" s="4">
        <f t="shared" si="1"/>
        <v>55</v>
      </c>
      <c r="P70" s="4">
        <f t="shared" si="1"/>
        <v>54</v>
      </c>
      <c r="Q70" s="4">
        <f t="shared" si="1"/>
        <v>53</v>
      </c>
      <c r="R70" s="4">
        <f t="shared" si="1"/>
        <v>53</v>
      </c>
      <c r="S70" s="4">
        <f t="shared" si="1"/>
        <v>53</v>
      </c>
      <c r="T70" s="4">
        <f t="shared" si="1"/>
        <v>53</v>
      </c>
      <c r="U70" s="4">
        <f t="shared" si="1"/>
        <v>53</v>
      </c>
      <c r="V70" s="4">
        <f t="shared" si="1"/>
        <v>54</v>
      </c>
      <c r="W70" s="4">
        <f t="shared" si="1"/>
        <v>54</v>
      </c>
      <c r="X70" s="4">
        <f t="shared" si="1"/>
        <v>54</v>
      </c>
      <c r="Y70" s="4">
        <f t="shared" si="1"/>
        <v>54</v>
      </c>
      <c r="Z70" s="4">
        <f t="shared" si="1"/>
        <v>54</v>
      </c>
      <c r="AA70" s="4">
        <f t="shared" si="1"/>
        <v>54</v>
      </c>
      <c r="AB70" s="4">
        <f t="shared" si="1"/>
        <v>53</v>
      </c>
      <c r="AC70" s="4">
        <f t="shared" si="1"/>
        <v>54</v>
      </c>
      <c r="AD70" s="4">
        <f t="shared" si="1"/>
        <v>54</v>
      </c>
      <c r="AE70" s="4">
        <f t="shared" si="1"/>
        <v>54</v>
      </c>
      <c r="AF70" s="4">
        <f t="shared" si="1"/>
        <v>53</v>
      </c>
      <c r="AG70" s="4">
        <f t="shared" si="1"/>
        <v>53</v>
      </c>
    </row>
    <row r="73" spans="1:35" x14ac:dyDescent="0.25">
      <c r="D73" s="26" t="s">
        <v>218</v>
      </c>
      <c r="Q73" s="26" t="s">
        <v>223</v>
      </c>
    </row>
    <row r="75" spans="1:35" x14ac:dyDescent="0.25">
      <c r="D75" s="9" t="e">
        <f ca="1">[1]!CRONALPHA(C4:M68)</f>
        <v>#NAME?</v>
      </c>
      <c r="Q75" s="56" t="e">
        <f ca="1">[1]!CRONALPHA(O4:AG68)</f>
        <v>#NAME?</v>
      </c>
    </row>
    <row r="77" spans="1:35" x14ac:dyDescent="0.25">
      <c r="D77" s="4" t="s">
        <v>121</v>
      </c>
      <c r="Q77" s="4" t="s">
        <v>121</v>
      </c>
    </row>
    <row r="79" spans="1:35" x14ac:dyDescent="0.25">
      <c r="D79" s="10" t="e">
        <f t="array" aca="1" ref="D79:N79" ca="1">[1]!CALPHA(C4:M68)</f>
        <v>#NAME?</v>
      </c>
      <c r="E79" s="11" t="e">
        <f ca="1"/>
        <v>#NAME?</v>
      </c>
      <c r="F79" s="11" t="e">
        <f ca="1"/>
        <v>#NAME?</v>
      </c>
      <c r="G79" s="11" t="e">
        <f ca="1"/>
        <v>#NAME?</v>
      </c>
      <c r="H79" s="11" t="e">
        <f ca="1"/>
        <v>#NAME?</v>
      </c>
      <c r="I79" s="11" t="e">
        <f ca="1"/>
        <v>#NAME?</v>
      </c>
      <c r="J79" s="11" t="e">
        <f ca="1"/>
        <v>#NAME?</v>
      </c>
      <c r="K79" s="11" t="e">
        <f ca="1"/>
        <v>#NAME?</v>
      </c>
      <c r="L79" s="11" t="e">
        <f ca="1"/>
        <v>#NAME?</v>
      </c>
      <c r="M79" s="11" t="e">
        <f ca="1"/>
        <v>#NAME?</v>
      </c>
      <c r="N79" s="12" t="e">
        <f ca="1"/>
        <v>#NAME?</v>
      </c>
      <c r="Q79" s="10" t="e">
        <f t="array" aca="1" ref="Q79:AI79" ca="1">[1]!CALPHA(O4:AG68)</f>
        <v>#NAME?</v>
      </c>
      <c r="R79" s="11" t="e">
        <f ca="1"/>
        <v>#NAME?</v>
      </c>
      <c r="S79" s="11" t="e">
        <f ca="1"/>
        <v>#NAME?</v>
      </c>
      <c r="T79" s="11" t="e">
        <f ca="1"/>
        <v>#NAME?</v>
      </c>
      <c r="U79" s="11" t="e">
        <f ca="1"/>
        <v>#NAME?</v>
      </c>
      <c r="V79" s="11" t="e">
        <f ca="1"/>
        <v>#NAME?</v>
      </c>
      <c r="W79" s="11" t="e">
        <f ca="1"/>
        <v>#NAME?</v>
      </c>
      <c r="X79" s="11" t="e">
        <f ca="1"/>
        <v>#NAME?</v>
      </c>
      <c r="Y79" s="11" t="e">
        <f ca="1"/>
        <v>#NAME?</v>
      </c>
      <c r="Z79" s="11" t="e">
        <f ca="1"/>
        <v>#NAME?</v>
      </c>
      <c r="AA79" s="11" t="e">
        <f ca="1"/>
        <v>#NAME?</v>
      </c>
      <c r="AB79" s="11" t="e">
        <f ca="1"/>
        <v>#NAME?</v>
      </c>
      <c r="AC79" s="11" t="e">
        <f ca="1"/>
        <v>#NAME?</v>
      </c>
      <c r="AD79" s="11" t="e">
        <f ca="1"/>
        <v>#NAME?</v>
      </c>
      <c r="AE79" s="11" t="e">
        <f ca="1"/>
        <v>#NAME?</v>
      </c>
      <c r="AF79" s="11" t="e">
        <f ca="1"/>
        <v>#NAME?</v>
      </c>
      <c r="AG79" s="11" t="e">
        <f ca="1"/>
        <v>#NAME?</v>
      </c>
      <c r="AH79" s="11" t="e">
        <f ca="1"/>
        <v>#NAME?</v>
      </c>
      <c r="AI79" s="12" t="e">
        <f ca="1"/>
        <v>#NAME?</v>
      </c>
    </row>
    <row r="82" spans="4:23" x14ac:dyDescent="0.25">
      <c r="D82" s="27" t="s">
        <v>219</v>
      </c>
      <c r="E82"/>
      <c r="F82"/>
      <c r="G82"/>
      <c r="H82"/>
      <c r="I82"/>
      <c r="J82"/>
      <c r="Q82" s="27" t="s">
        <v>236</v>
      </c>
      <c r="R82" s="27"/>
      <c r="S82" s="27"/>
      <c r="T82" s="27"/>
      <c r="U82" s="27"/>
      <c r="V82"/>
      <c r="W82"/>
    </row>
    <row r="83" spans="4:23" ht="15.75" thickBot="1" x14ac:dyDescent="0.3">
      <c r="D83"/>
      <c r="E83"/>
      <c r="F83"/>
      <c r="G83"/>
      <c r="H83"/>
      <c r="I83"/>
      <c r="J83"/>
      <c r="Q83"/>
      <c r="R83"/>
      <c r="S83"/>
      <c r="T83"/>
      <c r="U83"/>
      <c r="V83"/>
      <c r="W83"/>
    </row>
    <row r="84" spans="4:23" x14ac:dyDescent="0.25">
      <c r="D84" s="25" t="s">
        <v>129</v>
      </c>
      <c r="E84" s="25" t="s">
        <v>126</v>
      </c>
      <c r="F84" s="25" t="s">
        <v>125</v>
      </c>
      <c r="G84" s="25" t="s">
        <v>130</v>
      </c>
      <c r="H84" s="25" t="s">
        <v>131</v>
      </c>
      <c r="I84" s="29" t="s">
        <v>221</v>
      </c>
      <c r="J84" s="29" t="s">
        <v>222</v>
      </c>
      <c r="Q84" s="25" t="s">
        <v>129</v>
      </c>
      <c r="R84" s="25" t="s">
        <v>126</v>
      </c>
      <c r="S84" s="25" t="s">
        <v>125</v>
      </c>
      <c r="T84" s="25" t="s">
        <v>130</v>
      </c>
      <c r="U84" s="25" t="s">
        <v>131</v>
      </c>
      <c r="V84" s="29" t="s">
        <v>221</v>
      </c>
      <c r="W84" s="29" t="s">
        <v>222</v>
      </c>
    </row>
    <row r="85" spans="4:23" x14ac:dyDescent="0.25">
      <c r="D85" s="23" t="s">
        <v>127</v>
      </c>
      <c r="E85" s="23">
        <v>11</v>
      </c>
      <c r="F85" s="23">
        <v>22</v>
      </c>
      <c r="G85" s="23">
        <v>2</v>
      </c>
      <c r="H85" s="23">
        <v>0</v>
      </c>
      <c r="I85">
        <f t="shared" ref="I85:I87" si="2">SQRT(H85)</f>
        <v>0</v>
      </c>
      <c r="J85">
        <f t="shared" ref="J85:J87" si="3">(I85/G85)</f>
        <v>0</v>
      </c>
      <c r="Q85" s="23" t="s">
        <v>127</v>
      </c>
      <c r="R85" s="23">
        <v>19</v>
      </c>
      <c r="S85" s="23">
        <v>38</v>
      </c>
      <c r="T85" s="23">
        <v>2</v>
      </c>
      <c r="U85" s="23">
        <v>0</v>
      </c>
      <c r="V85">
        <f t="shared" ref="V85:V87" si="4">SQRT(U85)</f>
        <v>0</v>
      </c>
      <c r="W85">
        <f t="shared" ref="W85:W87" si="5">(V85/T85)</f>
        <v>0</v>
      </c>
    </row>
    <row r="86" spans="4:23" x14ac:dyDescent="0.25">
      <c r="D86" s="23" t="s">
        <v>128</v>
      </c>
      <c r="E86" s="23">
        <v>11</v>
      </c>
      <c r="F86" s="23">
        <v>22</v>
      </c>
      <c r="G86" s="23">
        <v>2</v>
      </c>
      <c r="H86" s="23">
        <v>0</v>
      </c>
      <c r="I86">
        <f t="shared" si="2"/>
        <v>0</v>
      </c>
      <c r="J86">
        <f t="shared" si="3"/>
        <v>0</v>
      </c>
      <c r="Q86" s="23" t="s">
        <v>128</v>
      </c>
      <c r="R86" s="23">
        <v>19</v>
      </c>
      <c r="S86" s="23">
        <v>38</v>
      </c>
      <c r="T86" s="23">
        <v>2</v>
      </c>
      <c r="U86" s="23">
        <v>0</v>
      </c>
      <c r="V86">
        <f t="shared" si="4"/>
        <v>0</v>
      </c>
      <c r="W86">
        <f t="shared" si="5"/>
        <v>0</v>
      </c>
    </row>
    <row r="87" spans="4:23" x14ac:dyDescent="0.25">
      <c r="D87" s="23" t="s">
        <v>152</v>
      </c>
      <c r="E87" s="23">
        <v>11</v>
      </c>
      <c r="F87" s="23">
        <v>22</v>
      </c>
      <c r="G87" s="23">
        <v>2</v>
      </c>
      <c r="H87" s="23">
        <v>0</v>
      </c>
      <c r="I87">
        <f t="shared" si="2"/>
        <v>0</v>
      </c>
      <c r="J87">
        <f t="shared" si="3"/>
        <v>0</v>
      </c>
      <c r="Q87" s="23" t="s">
        <v>152</v>
      </c>
      <c r="R87" s="23">
        <v>19</v>
      </c>
      <c r="S87" s="23">
        <v>38</v>
      </c>
      <c r="T87" s="23">
        <v>2</v>
      </c>
      <c r="U87" s="23">
        <v>0</v>
      </c>
      <c r="V87">
        <f t="shared" si="4"/>
        <v>0</v>
      </c>
      <c r="W87">
        <f t="shared" si="5"/>
        <v>0</v>
      </c>
    </row>
    <row r="88" spans="4:23" x14ac:dyDescent="0.25">
      <c r="D88" s="23" t="s">
        <v>153</v>
      </c>
      <c r="E88" s="23">
        <v>11</v>
      </c>
      <c r="F88" s="23">
        <v>16</v>
      </c>
      <c r="G88" s="23">
        <v>1.4545454545454546</v>
      </c>
      <c r="H88" s="23">
        <v>0.27272727272727265</v>
      </c>
      <c r="I88">
        <f>SQRT(H88)</f>
        <v>0.52223296786709339</v>
      </c>
      <c r="J88">
        <f>(I88/G88)</f>
        <v>0.35903516540862668</v>
      </c>
      <c r="Q88" s="23" t="s">
        <v>153</v>
      </c>
      <c r="R88" s="23">
        <v>19</v>
      </c>
      <c r="S88" s="23">
        <v>19</v>
      </c>
      <c r="T88" s="23">
        <v>1</v>
      </c>
      <c r="U88" s="23">
        <v>0</v>
      </c>
      <c r="V88">
        <f>SQRT(U88)</f>
        <v>0</v>
      </c>
      <c r="W88">
        <f>(V88/T88)</f>
        <v>0</v>
      </c>
    </row>
    <row r="89" spans="4:23" x14ac:dyDescent="0.25">
      <c r="D89" s="23" t="s">
        <v>154</v>
      </c>
      <c r="E89" s="23">
        <v>11</v>
      </c>
      <c r="F89" s="23">
        <v>22</v>
      </c>
      <c r="G89" s="23">
        <v>2</v>
      </c>
      <c r="H89" s="23">
        <v>0</v>
      </c>
      <c r="I89">
        <f t="shared" ref="I89:I149" si="6">SQRT(H89)</f>
        <v>0</v>
      </c>
      <c r="J89">
        <f t="shared" ref="J89:J149" si="7">(I89/G89)</f>
        <v>0</v>
      </c>
      <c r="Q89" s="23" t="s">
        <v>154</v>
      </c>
      <c r="R89" s="23">
        <v>19</v>
      </c>
      <c r="S89" s="23">
        <v>38</v>
      </c>
      <c r="T89" s="23">
        <v>2</v>
      </c>
      <c r="U89" s="23">
        <v>0</v>
      </c>
      <c r="V89">
        <f t="shared" ref="V89:V149" si="8">SQRT(U89)</f>
        <v>0</v>
      </c>
      <c r="W89">
        <f t="shared" ref="W89:W149" si="9">(V89/T89)</f>
        <v>0</v>
      </c>
    </row>
    <row r="90" spans="4:23" x14ac:dyDescent="0.25">
      <c r="D90" s="23" t="s">
        <v>155</v>
      </c>
      <c r="E90" s="23">
        <v>11</v>
      </c>
      <c r="F90" s="23">
        <v>22</v>
      </c>
      <c r="G90" s="23">
        <v>2</v>
      </c>
      <c r="H90" s="23">
        <v>0</v>
      </c>
      <c r="I90">
        <f t="shared" si="6"/>
        <v>0</v>
      </c>
      <c r="J90">
        <f t="shared" si="7"/>
        <v>0</v>
      </c>
      <c r="Q90" s="23" t="s">
        <v>155</v>
      </c>
      <c r="R90" s="23">
        <v>19</v>
      </c>
      <c r="S90" s="23">
        <v>38</v>
      </c>
      <c r="T90" s="23">
        <v>2</v>
      </c>
      <c r="U90" s="23">
        <v>0</v>
      </c>
      <c r="V90">
        <f t="shared" si="8"/>
        <v>0</v>
      </c>
      <c r="W90">
        <f t="shared" si="9"/>
        <v>0</v>
      </c>
    </row>
    <row r="91" spans="4:23" x14ac:dyDescent="0.25">
      <c r="D91" s="23" t="s">
        <v>156</v>
      </c>
      <c r="E91" s="23">
        <v>11</v>
      </c>
      <c r="F91" s="23">
        <v>22</v>
      </c>
      <c r="G91" s="23">
        <v>2</v>
      </c>
      <c r="H91" s="23">
        <v>0</v>
      </c>
      <c r="I91">
        <f t="shared" si="6"/>
        <v>0</v>
      </c>
      <c r="J91">
        <f>(I91/G91)</f>
        <v>0</v>
      </c>
      <c r="Q91" s="23" t="s">
        <v>156</v>
      </c>
      <c r="R91" s="23">
        <v>19</v>
      </c>
      <c r="S91" s="23">
        <v>36</v>
      </c>
      <c r="T91" s="23">
        <v>1.8947368421052631</v>
      </c>
      <c r="U91" s="23">
        <v>9.9415204678362235E-2</v>
      </c>
      <c r="V91">
        <f t="shared" si="8"/>
        <v>0.31530176764230522</v>
      </c>
      <c r="W91">
        <f t="shared" si="9"/>
        <v>0.1664092662556611</v>
      </c>
    </row>
    <row r="92" spans="4:23" x14ac:dyDescent="0.25">
      <c r="D92" s="23" t="s">
        <v>157</v>
      </c>
      <c r="E92" s="23">
        <v>11</v>
      </c>
      <c r="F92" s="23">
        <v>17</v>
      </c>
      <c r="G92" s="23">
        <v>1.5454545454545454</v>
      </c>
      <c r="H92" s="23">
        <v>0.27272727272727265</v>
      </c>
      <c r="I92">
        <f t="shared" si="6"/>
        <v>0.52223296786709339</v>
      </c>
      <c r="J92">
        <f t="shared" si="7"/>
        <v>0.33791544979635457</v>
      </c>
      <c r="Q92" s="23" t="s">
        <v>157</v>
      </c>
      <c r="R92" s="23">
        <v>19</v>
      </c>
      <c r="S92" s="23">
        <v>19</v>
      </c>
      <c r="T92" s="23">
        <v>1</v>
      </c>
      <c r="U92" s="23">
        <v>0</v>
      </c>
      <c r="V92">
        <f t="shared" si="8"/>
        <v>0</v>
      </c>
      <c r="W92">
        <f t="shared" si="9"/>
        <v>0</v>
      </c>
    </row>
    <row r="93" spans="4:23" x14ac:dyDescent="0.25">
      <c r="D93" s="23" t="s">
        <v>158</v>
      </c>
      <c r="E93" s="23">
        <v>11</v>
      </c>
      <c r="F93" s="23">
        <v>22</v>
      </c>
      <c r="G93" s="23">
        <v>2</v>
      </c>
      <c r="H93" s="23">
        <v>0</v>
      </c>
      <c r="I93">
        <f t="shared" si="6"/>
        <v>0</v>
      </c>
      <c r="J93">
        <f t="shared" si="7"/>
        <v>0</v>
      </c>
      <c r="Q93" s="23" t="s">
        <v>158</v>
      </c>
      <c r="R93" s="23">
        <v>19</v>
      </c>
      <c r="S93" s="23">
        <v>38</v>
      </c>
      <c r="T93" s="23">
        <v>2</v>
      </c>
      <c r="U93" s="23">
        <v>0</v>
      </c>
      <c r="V93">
        <f t="shared" si="8"/>
        <v>0</v>
      </c>
      <c r="W93">
        <f t="shared" si="9"/>
        <v>0</v>
      </c>
    </row>
    <row r="94" spans="4:23" x14ac:dyDescent="0.25">
      <c r="D94" s="23" t="s">
        <v>159</v>
      </c>
      <c r="E94" s="23">
        <v>11</v>
      </c>
      <c r="F94" s="23">
        <v>22</v>
      </c>
      <c r="G94" s="23">
        <v>2</v>
      </c>
      <c r="H94" s="23">
        <v>0</v>
      </c>
      <c r="I94">
        <f t="shared" si="6"/>
        <v>0</v>
      </c>
      <c r="J94">
        <f t="shared" si="7"/>
        <v>0</v>
      </c>
      <c r="Q94" s="23" t="s">
        <v>159</v>
      </c>
      <c r="R94" s="23">
        <v>19</v>
      </c>
      <c r="S94" s="23">
        <v>38</v>
      </c>
      <c r="T94" s="23">
        <v>2</v>
      </c>
      <c r="U94" s="23">
        <v>0</v>
      </c>
      <c r="V94">
        <f t="shared" si="8"/>
        <v>0</v>
      </c>
      <c r="W94">
        <f t="shared" si="9"/>
        <v>0</v>
      </c>
    </row>
    <row r="95" spans="4:23" x14ac:dyDescent="0.25">
      <c r="D95" s="23" t="s">
        <v>160</v>
      </c>
      <c r="E95" s="23">
        <v>11</v>
      </c>
      <c r="F95" s="23">
        <v>21</v>
      </c>
      <c r="G95" s="23">
        <v>1.9090909090909092</v>
      </c>
      <c r="H95" s="23">
        <v>9.0909090909090648E-2</v>
      </c>
      <c r="I95">
        <f t="shared" si="6"/>
        <v>0.30151134457776319</v>
      </c>
      <c r="J95">
        <f t="shared" si="7"/>
        <v>0.15793451382644738</v>
      </c>
      <c r="Q95" s="23" t="s">
        <v>160</v>
      </c>
      <c r="R95" s="23">
        <v>19</v>
      </c>
      <c r="S95" s="23">
        <v>19</v>
      </c>
      <c r="T95" s="23">
        <v>1</v>
      </c>
      <c r="U95" s="23">
        <v>0</v>
      </c>
      <c r="V95">
        <f t="shared" si="8"/>
        <v>0</v>
      </c>
      <c r="W95">
        <f t="shared" si="9"/>
        <v>0</v>
      </c>
    </row>
    <row r="96" spans="4:23" x14ac:dyDescent="0.25">
      <c r="D96" s="23" t="s">
        <v>161</v>
      </c>
      <c r="E96" s="23">
        <v>11</v>
      </c>
      <c r="F96" s="23">
        <v>22</v>
      </c>
      <c r="G96" s="23">
        <v>2</v>
      </c>
      <c r="H96" s="23">
        <v>0</v>
      </c>
      <c r="I96">
        <f t="shared" si="6"/>
        <v>0</v>
      </c>
      <c r="J96">
        <f t="shared" si="7"/>
        <v>0</v>
      </c>
      <c r="Q96" s="23" t="s">
        <v>161</v>
      </c>
      <c r="R96" s="23">
        <v>19</v>
      </c>
      <c r="S96" s="23">
        <v>38</v>
      </c>
      <c r="T96" s="23">
        <v>2</v>
      </c>
      <c r="U96" s="23">
        <v>0</v>
      </c>
      <c r="V96">
        <f t="shared" si="8"/>
        <v>0</v>
      </c>
      <c r="W96">
        <f t="shared" si="9"/>
        <v>0</v>
      </c>
    </row>
    <row r="97" spans="4:23" x14ac:dyDescent="0.25">
      <c r="D97" s="23" t="s">
        <v>162</v>
      </c>
      <c r="E97" s="23">
        <v>11</v>
      </c>
      <c r="F97" s="23">
        <v>22</v>
      </c>
      <c r="G97" s="23">
        <v>2</v>
      </c>
      <c r="H97" s="23">
        <v>0</v>
      </c>
      <c r="I97">
        <f t="shared" si="6"/>
        <v>0</v>
      </c>
      <c r="J97">
        <f t="shared" si="7"/>
        <v>0</v>
      </c>
      <c r="Q97" s="23" t="s">
        <v>162</v>
      </c>
      <c r="R97" s="23">
        <v>19</v>
      </c>
      <c r="S97" s="23">
        <v>38</v>
      </c>
      <c r="T97" s="23">
        <v>2</v>
      </c>
      <c r="U97" s="23">
        <v>0</v>
      </c>
      <c r="V97">
        <f t="shared" si="8"/>
        <v>0</v>
      </c>
      <c r="W97">
        <f t="shared" si="9"/>
        <v>0</v>
      </c>
    </row>
    <row r="98" spans="4:23" x14ac:dyDescent="0.25">
      <c r="D98" s="23" t="s">
        <v>163</v>
      </c>
      <c r="E98" s="23">
        <v>11</v>
      </c>
      <c r="F98" s="23">
        <v>22</v>
      </c>
      <c r="G98" s="23">
        <v>2</v>
      </c>
      <c r="H98" s="23">
        <v>0</v>
      </c>
      <c r="I98">
        <f t="shared" si="6"/>
        <v>0</v>
      </c>
      <c r="J98">
        <f t="shared" si="7"/>
        <v>0</v>
      </c>
      <c r="Q98" s="23" t="s">
        <v>163</v>
      </c>
      <c r="R98" s="23">
        <v>19</v>
      </c>
      <c r="S98" s="23">
        <v>21</v>
      </c>
      <c r="T98" s="23">
        <v>1.1052631578947369</v>
      </c>
      <c r="U98" s="23">
        <v>9.9415204678362637E-2</v>
      </c>
      <c r="V98">
        <f t="shared" si="8"/>
        <v>0.31530176764230589</v>
      </c>
      <c r="W98">
        <f t="shared" si="9"/>
        <v>0.28527302786684816</v>
      </c>
    </row>
    <row r="99" spans="4:23" x14ac:dyDescent="0.25">
      <c r="D99" s="23" t="s">
        <v>164</v>
      </c>
      <c r="E99" s="23">
        <v>11</v>
      </c>
      <c r="F99" s="23">
        <v>22</v>
      </c>
      <c r="G99" s="23">
        <v>2</v>
      </c>
      <c r="H99" s="23">
        <v>0</v>
      </c>
      <c r="I99">
        <f t="shared" si="6"/>
        <v>0</v>
      </c>
      <c r="J99">
        <f t="shared" si="7"/>
        <v>0</v>
      </c>
      <c r="Q99" s="23" t="s">
        <v>164</v>
      </c>
      <c r="R99" s="23">
        <v>19</v>
      </c>
      <c r="S99" s="23">
        <v>38</v>
      </c>
      <c r="T99" s="23">
        <v>2</v>
      </c>
      <c r="U99" s="23">
        <v>0</v>
      </c>
      <c r="V99">
        <f t="shared" si="8"/>
        <v>0</v>
      </c>
      <c r="W99">
        <f t="shared" si="9"/>
        <v>0</v>
      </c>
    </row>
    <row r="100" spans="4:23" x14ac:dyDescent="0.25">
      <c r="D100" s="23" t="s">
        <v>165</v>
      </c>
      <c r="E100" s="23">
        <v>11</v>
      </c>
      <c r="F100" s="23">
        <v>22</v>
      </c>
      <c r="G100" s="23">
        <v>2</v>
      </c>
      <c r="H100" s="23">
        <v>0</v>
      </c>
      <c r="I100">
        <f t="shared" si="6"/>
        <v>0</v>
      </c>
      <c r="J100">
        <f t="shared" si="7"/>
        <v>0</v>
      </c>
      <c r="Q100" s="23" t="s">
        <v>165</v>
      </c>
      <c r="R100" s="23">
        <v>19</v>
      </c>
      <c r="S100" s="23">
        <v>38</v>
      </c>
      <c r="T100" s="23">
        <v>2</v>
      </c>
      <c r="U100" s="23">
        <v>0</v>
      </c>
      <c r="V100">
        <f t="shared" si="8"/>
        <v>0</v>
      </c>
      <c r="W100">
        <f t="shared" si="9"/>
        <v>0</v>
      </c>
    </row>
    <row r="101" spans="4:23" x14ac:dyDescent="0.25">
      <c r="D101" s="23" t="s">
        <v>166</v>
      </c>
      <c r="E101" s="23">
        <v>11</v>
      </c>
      <c r="F101" s="23">
        <v>22</v>
      </c>
      <c r="G101" s="23">
        <v>2</v>
      </c>
      <c r="H101" s="23">
        <v>0</v>
      </c>
      <c r="I101">
        <f t="shared" si="6"/>
        <v>0</v>
      </c>
      <c r="J101">
        <f t="shared" si="7"/>
        <v>0</v>
      </c>
      <c r="Q101" s="23" t="s">
        <v>166</v>
      </c>
      <c r="R101" s="23">
        <v>19</v>
      </c>
      <c r="S101" s="23">
        <v>38</v>
      </c>
      <c r="T101" s="23">
        <v>2</v>
      </c>
      <c r="U101" s="23">
        <v>0</v>
      </c>
      <c r="V101">
        <f t="shared" si="8"/>
        <v>0</v>
      </c>
      <c r="W101">
        <f t="shared" si="9"/>
        <v>0</v>
      </c>
    </row>
    <row r="102" spans="4:23" x14ac:dyDescent="0.25">
      <c r="D102" s="23" t="s">
        <v>167</v>
      </c>
      <c r="E102" s="23">
        <v>11</v>
      </c>
      <c r="F102" s="23">
        <v>22</v>
      </c>
      <c r="G102" s="23">
        <v>2</v>
      </c>
      <c r="H102" s="23">
        <v>0</v>
      </c>
      <c r="I102">
        <f t="shared" si="6"/>
        <v>0</v>
      </c>
      <c r="J102">
        <f t="shared" si="7"/>
        <v>0</v>
      </c>
      <c r="Q102" s="23" t="s">
        <v>167</v>
      </c>
      <c r="R102" s="23">
        <v>19</v>
      </c>
      <c r="S102" s="23">
        <v>38</v>
      </c>
      <c r="T102" s="23">
        <v>2</v>
      </c>
      <c r="U102" s="23">
        <v>0</v>
      </c>
      <c r="V102">
        <f t="shared" si="8"/>
        <v>0</v>
      </c>
      <c r="W102">
        <f t="shared" si="9"/>
        <v>0</v>
      </c>
    </row>
    <row r="103" spans="4:23" x14ac:dyDescent="0.25">
      <c r="D103" s="23" t="s">
        <v>168</v>
      </c>
      <c r="E103" s="23">
        <v>11</v>
      </c>
      <c r="F103" s="23">
        <v>22</v>
      </c>
      <c r="G103" s="23">
        <v>2</v>
      </c>
      <c r="H103" s="23">
        <v>0</v>
      </c>
      <c r="I103">
        <f t="shared" si="6"/>
        <v>0</v>
      </c>
      <c r="J103">
        <f t="shared" si="7"/>
        <v>0</v>
      </c>
      <c r="Q103" s="23" t="s">
        <v>168</v>
      </c>
      <c r="R103" s="23">
        <v>19</v>
      </c>
      <c r="S103" s="23">
        <v>38</v>
      </c>
      <c r="T103" s="23">
        <v>2</v>
      </c>
      <c r="U103" s="23">
        <v>0</v>
      </c>
      <c r="V103">
        <f t="shared" si="8"/>
        <v>0</v>
      </c>
      <c r="W103">
        <f t="shared" si="9"/>
        <v>0</v>
      </c>
    </row>
    <row r="104" spans="4:23" x14ac:dyDescent="0.25">
      <c r="D104" s="23" t="s">
        <v>169</v>
      </c>
      <c r="E104" s="23">
        <v>11</v>
      </c>
      <c r="F104" s="23">
        <v>22</v>
      </c>
      <c r="G104" s="23">
        <v>2</v>
      </c>
      <c r="H104" s="23">
        <v>0</v>
      </c>
      <c r="I104">
        <f t="shared" si="6"/>
        <v>0</v>
      </c>
      <c r="J104">
        <f t="shared" si="7"/>
        <v>0</v>
      </c>
      <c r="Q104" s="23" t="s">
        <v>169</v>
      </c>
      <c r="R104" s="23">
        <v>19</v>
      </c>
      <c r="S104" s="23">
        <v>38</v>
      </c>
      <c r="T104" s="23">
        <v>2</v>
      </c>
      <c r="U104" s="23">
        <v>0</v>
      </c>
      <c r="V104">
        <f t="shared" si="8"/>
        <v>0</v>
      </c>
      <c r="W104">
        <f>(V104/T104)</f>
        <v>0</v>
      </c>
    </row>
    <row r="105" spans="4:23" x14ac:dyDescent="0.25">
      <c r="D105" s="23" t="s">
        <v>170</v>
      </c>
      <c r="E105" s="23">
        <v>11</v>
      </c>
      <c r="F105" s="23">
        <v>22</v>
      </c>
      <c r="G105" s="23">
        <v>2</v>
      </c>
      <c r="H105" s="23">
        <v>0</v>
      </c>
      <c r="I105">
        <f t="shared" si="6"/>
        <v>0</v>
      </c>
      <c r="J105">
        <f t="shared" si="7"/>
        <v>0</v>
      </c>
      <c r="Q105" s="23" t="s">
        <v>170</v>
      </c>
      <c r="R105" s="23">
        <v>19</v>
      </c>
      <c r="S105" s="23">
        <v>38</v>
      </c>
      <c r="T105" s="23">
        <v>2</v>
      </c>
      <c r="U105" s="23">
        <v>0</v>
      </c>
      <c r="V105">
        <f t="shared" si="8"/>
        <v>0</v>
      </c>
      <c r="W105">
        <f t="shared" si="9"/>
        <v>0</v>
      </c>
    </row>
    <row r="106" spans="4:23" x14ac:dyDescent="0.25">
      <c r="D106" s="23" t="s">
        <v>171</v>
      </c>
      <c r="E106" s="23">
        <v>11</v>
      </c>
      <c r="F106" s="23">
        <v>16</v>
      </c>
      <c r="G106" s="23">
        <v>1.4545454545454546</v>
      </c>
      <c r="H106" s="23">
        <v>0.27272727272727265</v>
      </c>
      <c r="I106">
        <f t="shared" si="6"/>
        <v>0.52223296786709339</v>
      </c>
      <c r="J106">
        <f t="shared" si="7"/>
        <v>0.35903516540862668</v>
      </c>
      <c r="Q106" s="23" t="s">
        <v>171</v>
      </c>
      <c r="R106" s="23">
        <v>19</v>
      </c>
      <c r="S106" s="23">
        <v>19</v>
      </c>
      <c r="T106" s="23">
        <v>1</v>
      </c>
      <c r="U106" s="23">
        <v>0</v>
      </c>
      <c r="V106">
        <f t="shared" si="8"/>
        <v>0</v>
      </c>
      <c r="W106">
        <f t="shared" si="9"/>
        <v>0</v>
      </c>
    </row>
    <row r="107" spans="4:23" x14ac:dyDescent="0.25">
      <c r="D107" s="23" t="s">
        <v>172</v>
      </c>
      <c r="E107" s="23">
        <v>11</v>
      </c>
      <c r="F107" s="23">
        <v>22</v>
      </c>
      <c r="G107" s="23">
        <v>2</v>
      </c>
      <c r="H107" s="23">
        <v>0</v>
      </c>
      <c r="I107">
        <f t="shared" si="6"/>
        <v>0</v>
      </c>
      <c r="J107">
        <f t="shared" si="7"/>
        <v>0</v>
      </c>
      <c r="Q107" s="23" t="s">
        <v>172</v>
      </c>
      <c r="R107" s="23">
        <v>19</v>
      </c>
      <c r="S107" s="23">
        <v>38</v>
      </c>
      <c r="T107" s="23">
        <v>2</v>
      </c>
      <c r="U107" s="23">
        <v>0</v>
      </c>
      <c r="V107">
        <f t="shared" si="8"/>
        <v>0</v>
      </c>
      <c r="W107">
        <f t="shared" si="9"/>
        <v>0</v>
      </c>
    </row>
    <row r="108" spans="4:23" x14ac:dyDescent="0.25">
      <c r="D108" s="23" t="s">
        <v>173</v>
      </c>
      <c r="E108" s="23">
        <v>11</v>
      </c>
      <c r="F108" s="23">
        <v>22</v>
      </c>
      <c r="G108" s="23">
        <v>2</v>
      </c>
      <c r="H108" s="23">
        <v>0</v>
      </c>
      <c r="I108">
        <f t="shared" si="6"/>
        <v>0</v>
      </c>
      <c r="J108">
        <f t="shared" si="7"/>
        <v>0</v>
      </c>
      <c r="Q108" s="23" t="s">
        <v>173</v>
      </c>
      <c r="R108" s="23">
        <v>19</v>
      </c>
      <c r="S108" s="23">
        <v>38</v>
      </c>
      <c r="T108" s="23">
        <v>2</v>
      </c>
      <c r="U108" s="23">
        <v>0</v>
      </c>
      <c r="V108">
        <f t="shared" si="8"/>
        <v>0</v>
      </c>
      <c r="W108">
        <f t="shared" si="9"/>
        <v>0</v>
      </c>
    </row>
    <row r="109" spans="4:23" x14ac:dyDescent="0.25">
      <c r="D109" s="23" t="s">
        <v>174</v>
      </c>
      <c r="E109" s="23">
        <v>11</v>
      </c>
      <c r="F109" s="23">
        <v>15</v>
      </c>
      <c r="G109" s="23">
        <v>1.3636363636363635</v>
      </c>
      <c r="H109" s="23">
        <v>0.25454545454545469</v>
      </c>
      <c r="I109">
        <f t="shared" si="6"/>
        <v>0.50452497910951311</v>
      </c>
      <c r="J109">
        <f t="shared" si="7"/>
        <v>0.36998498468030966</v>
      </c>
      <c r="Q109" s="23" t="s">
        <v>174</v>
      </c>
      <c r="R109" s="23">
        <v>19</v>
      </c>
      <c r="S109" s="23">
        <v>19</v>
      </c>
      <c r="T109" s="23">
        <v>1</v>
      </c>
      <c r="U109" s="23">
        <v>0</v>
      </c>
      <c r="V109">
        <f t="shared" si="8"/>
        <v>0</v>
      </c>
      <c r="W109">
        <f t="shared" si="9"/>
        <v>0</v>
      </c>
    </row>
    <row r="110" spans="4:23" x14ac:dyDescent="0.25">
      <c r="D110" s="23" t="s">
        <v>175</v>
      </c>
      <c r="E110" s="23">
        <v>11</v>
      </c>
      <c r="F110" s="23">
        <v>20</v>
      </c>
      <c r="G110" s="23">
        <v>1.8181818181818181</v>
      </c>
      <c r="H110" s="23">
        <v>0.1636363636363633</v>
      </c>
      <c r="I110">
        <f t="shared" si="6"/>
        <v>0.40451991747794486</v>
      </c>
      <c r="J110">
        <f t="shared" si="7"/>
        <v>0.22248595461286969</v>
      </c>
      <c r="Q110" s="23" t="s">
        <v>175</v>
      </c>
      <c r="R110" s="23">
        <v>19</v>
      </c>
      <c r="S110" s="23">
        <v>19</v>
      </c>
      <c r="T110" s="23">
        <v>1</v>
      </c>
      <c r="U110" s="23">
        <v>0</v>
      </c>
      <c r="V110">
        <f t="shared" si="8"/>
        <v>0</v>
      </c>
      <c r="W110">
        <f t="shared" si="9"/>
        <v>0</v>
      </c>
    </row>
    <row r="111" spans="4:23" x14ac:dyDescent="0.25">
      <c r="D111" s="23" t="s">
        <v>176</v>
      </c>
      <c r="E111" s="23">
        <v>11</v>
      </c>
      <c r="F111" s="23">
        <v>22</v>
      </c>
      <c r="G111" s="23">
        <v>2</v>
      </c>
      <c r="H111" s="23">
        <v>0</v>
      </c>
      <c r="I111">
        <f t="shared" si="6"/>
        <v>0</v>
      </c>
      <c r="J111">
        <f t="shared" si="7"/>
        <v>0</v>
      </c>
      <c r="Q111" s="23" t="s">
        <v>176</v>
      </c>
      <c r="R111" s="23">
        <v>19</v>
      </c>
      <c r="S111" s="23">
        <v>38</v>
      </c>
      <c r="T111" s="23">
        <v>2</v>
      </c>
      <c r="U111" s="23">
        <v>0</v>
      </c>
      <c r="V111">
        <f t="shared" si="8"/>
        <v>0</v>
      </c>
      <c r="W111">
        <f t="shared" si="9"/>
        <v>0</v>
      </c>
    </row>
    <row r="112" spans="4:23" x14ac:dyDescent="0.25">
      <c r="D112" s="23" t="s">
        <v>177</v>
      </c>
      <c r="E112" s="23">
        <v>11</v>
      </c>
      <c r="F112" s="23">
        <v>22</v>
      </c>
      <c r="G112" s="23">
        <v>2</v>
      </c>
      <c r="H112" s="23">
        <v>0</v>
      </c>
      <c r="I112">
        <f t="shared" si="6"/>
        <v>0</v>
      </c>
      <c r="J112">
        <f t="shared" si="7"/>
        <v>0</v>
      </c>
      <c r="Q112" s="23" t="s">
        <v>177</v>
      </c>
      <c r="R112" s="23">
        <v>19</v>
      </c>
      <c r="S112" s="23">
        <v>38</v>
      </c>
      <c r="T112" s="23">
        <v>2</v>
      </c>
      <c r="U112" s="23">
        <v>0</v>
      </c>
      <c r="V112">
        <f t="shared" si="8"/>
        <v>0</v>
      </c>
      <c r="W112">
        <f t="shared" si="9"/>
        <v>0</v>
      </c>
    </row>
    <row r="113" spans="4:23" x14ac:dyDescent="0.25">
      <c r="D113" s="23" t="s">
        <v>178</v>
      </c>
      <c r="E113" s="23">
        <v>11</v>
      </c>
      <c r="F113" s="23">
        <v>22</v>
      </c>
      <c r="G113" s="23">
        <v>2</v>
      </c>
      <c r="H113" s="23">
        <v>0</v>
      </c>
      <c r="I113">
        <f t="shared" si="6"/>
        <v>0</v>
      </c>
      <c r="J113">
        <f t="shared" si="7"/>
        <v>0</v>
      </c>
      <c r="Q113" s="23" t="s">
        <v>178</v>
      </c>
      <c r="R113" s="23">
        <v>19</v>
      </c>
      <c r="S113" s="23">
        <v>38</v>
      </c>
      <c r="T113" s="23">
        <v>2</v>
      </c>
      <c r="U113" s="23">
        <v>0</v>
      </c>
      <c r="V113">
        <f t="shared" si="8"/>
        <v>0</v>
      </c>
      <c r="W113">
        <f t="shared" si="9"/>
        <v>0</v>
      </c>
    </row>
    <row r="114" spans="4:23" x14ac:dyDescent="0.25">
      <c r="D114" s="23" t="s">
        <v>179</v>
      </c>
      <c r="E114" s="23">
        <v>11</v>
      </c>
      <c r="F114" s="23">
        <v>22</v>
      </c>
      <c r="G114" s="23">
        <v>2</v>
      </c>
      <c r="H114" s="23">
        <v>0</v>
      </c>
      <c r="I114">
        <f t="shared" si="6"/>
        <v>0</v>
      </c>
      <c r="J114">
        <f t="shared" si="7"/>
        <v>0</v>
      </c>
      <c r="Q114" s="23" t="s">
        <v>179</v>
      </c>
      <c r="R114" s="23">
        <v>19</v>
      </c>
      <c r="S114" s="23">
        <v>38</v>
      </c>
      <c r="T114" s="23">
        <v>2</v>
      </c>
      <c r="U114" s="23">
        <v>0</v>
      </c>
      <c r="V114">
        <f t="shared" si="8"/>
        <v>0</v>
      </c>
      <c r="W114">
        <f t="shared" si="9"/>
        <v>0</v>
      </c>
    </row>
    <row r="115" spans="4:23" x14ac:dyDescent="0.25">
      <c r="D115" s="23" t="s">
        <v>180</v>
      </c>
      <c r="E115" s="23">
        <v>11</v>
      </c>
      <c r="F115" s="23">
        <v>22</v>
      </c>
      <c r="G115" s="23">
        <v>2</v>
      </c>
      <c r="H115" s="23">
        <v>0</v>
      </c>
      <c r="I115">
        <f t="shared" si="6"/>
        <v>0</v>
      </c>
      <c r="J115">
        <f t="shared" si="7"/>
        <v>0</v>
      </c>
      <c r="Q115" s="23" t="s">
        <v>180</v>
      </c>
      <c r="R115" s="23">
        <v>19</v>
      </c>
      <c r="S115" s="23">
        <v>38</v>
      </c>
      <c r="T115" s="23">
        <v>2</v>
      </c>
      <c r="U115" s="23">
        <v>0</v>
      </c>
      <c r="V115">
        <f t="shared" si="8"/>
        <v>0</v>
      </c>
      <c r="W115">
        <f t="shared" si="9"/>
        <v>0</v>
      </c>
    </row>
    <row r="116" spans="4:23" x14ac:dyDescent="0.25">
      <c r="D116" s="23" t="s">
        <v>181</v>
      </c>
      <c r="E116" s="23">
        <v>11</v>
      </c>
      <c r="F116" s="23">
        <v>22</v>
      </c>
      <c r="G116" s="23">
        <v>2</v>
      </c>
      <c r="H116" s="23">
        <v>0</v>
      </c>
      <c r="I116">
        <f t="shared" si="6"/>
        <v>0</v>
      </c>
      <c r="J116">
        <f t="shared" si="7"/>
        <v>0</v>
      </c>
      <c r="Q116" s="23" t="s">
        <v>181</v>
      </c>
      <c r="R116" s="23">
        <v>19</v>
      </c>
      <c r="S116" s="23">
        <v>38</v>
      </c>
      <c r="T116" s="23">
        <v>2</v>
      </c>
      <c r="U116" s="23">
        <v>0</v>
      </c>
      <c r="V116">
        <f t="shared" si="8"/>
        <v>0</v>
      </c>
      <c r="W116">
        <f t="shared" si="9"/>
        <v>0</v>
      </c>
    </row>
    <row r="117" spans="4:23" x14ac:dyDescent="0.25">
      <c r="D117" s="23" t="s">
        <v>182</v>
      </c>
      <c r="E117" s="23">
        <v>11</v>
      </c>
      <c r="F117" s="23">
        <v>22</v>
      </c>
      <c r="G117" s="23">
        <v>2</v>
      </c>
      <c r="H117" s="23">
        <v>0</v>
      </c>
      <c r="I117">
        <f t="shared" si="6"/>
        <v>0</v>
      </c>
      <c r="J117">
        <f t="shared" si="7"/>
        <v>0</v>
      </c>
      <c r="Q117" s="23" t="s">
        <v>182</v>
      </c>
      <c r="R117" s="23">
        <v>19</v>
      </c>
      <c r="S117" s="23">
        <v>38</v>
      </c>
      <c r="T117" s="23">
        <v>2</v>
      </c>
      <c r="U117" s="23">
        <v>0</v>
      </c>
      <c r="V117">
        <f t="shared" si="8"/>
        <v>0</v>
      </c>
      <c r="W117">
        <f t="shared" si="9"/>
        <v>0</v>
      </c>
    </row>
    <row r="118" spans="4:23" x14ac:dyDescent="0.25">
      <c r="D118" s="23" t="s">
        <v>183</v>
      </c>
      <c r="E118" s="23">
        <v>11</v>
      </c>
      <c r="F118" s="23">
        <v>22</v>
      </c>
      <c r="G118" s="23">
        <v>2</v>
      </c>
      <c r="H118" s="23">
        <v>0</v>
      </c>
      <c r="I118">
        <f t="shared" si="6"/>
        <v>0</v>
      </c>
      <c r="J118">
        <f t="shared" si="7"/>
        <v>0</v>
      </c>
      <c r="Q118" s="23" t="s">
        <v>183</v>
      </c>
      <c r="R118" s="23">
        <v>19</v>
      </c>
      <c r="S118" s="23">
        <v>38</v>
      </c>
      <c r="T118" s="23">
        <v>2</v>
      </c>
      <c r="U118" s="23">
        <v>0</v>
      </c>
      <c r="V118">
        <f t="shared" si="8"/>
        <v>0</v>
      </c>
      <c r="W118">
        <f>(V118/T118)</f>
        <v>0</v>
      </c>
    </row>
    <row r="119" spans="4:23" x14ac:dyDescent="0.25">
      <c r="D119" s="23" t="s">
        <v>184</v>
      </c>
      <c r="E119" s="23">
        <v>11</v>
      </c>
      <c r="F119" s="23">
        <v>22</v>
      </c>
      <c r="G119" s="23">
        <v>2</v>
      </c>
      <c r="H119" s="23">
        <v>0</v>
      </c>
      <c r="I119">
        <f t="shared" si="6"/>
        <v>0</v>
      </c>
      <c r="J119">
        <f t="shared" si="7"/>
        <v>0</v>
      </c>
      <c r="Q119" s="23" t="s">
        <v>184</v>
      </c>
      <c r="R119" s="23">
        <v>19</v>
      </c>
      <c r="S119" s="23">
        <v>38</v>
      </c>
      <c r="T119" s="23">
        <v>2</v>
      </c>
      <c r="U119" s="23">
        <v>0</v>
      </c>
      <c r="V119">
        <f t="shared" si="8"/>
        <v>0</v>
      </c>
      <c r="W119">
        <f t="shared" si="9"/>
        <v>0</v>
      </c>
    </row>
    <row r="120" spans="4:23" x14ac:dyDescent="0.25">
      <c r="D120" s="23" t="s">
        <v>185</v>
      </c>
      <c r="E120" s="23">
        <v>11</v>
      </c>
      <c r="F120" s="23">
        <v>22</v>
      </c>
      <c r="G120" s="23">
        <v>2</v>
      </c>
      <c r="H120" s="23">
        <v>0</v>
      </c>
      <c r="I120">
        <f t="shared" si="6"/>
        <v>0</v>
      </c>
      <c r="J120">
        <f t="shared" si="7"/>
        <v>0</v>
      </c>
      <c r="Q120" s="23" t="s">
        <v>185</v>
      </c>
      <c r="R120" s="23">
        <v>19</v>
      </c>
      <c r="S120" s="23">
        <v>38</v>
      </c>
      <c r="T120" s="23">
        <v>2</v>
      </c>
      <c r="U120" s="23">
        <v>0</v>
      </c>
      <c r="V120">
        <f t="shared" si="8"/>
        <v>0</v>
      </c>
      <c r="W120">
        <f t="shared" si="9"/>
        <v>0</v>
      </c>
    </row>
    <row r="121" spans="4:23" x14ac:dyDescent="0.25">
      <c r="D121" s="23" t="s">
        <v>186</v>
      </c>
      <c r="E121" s="23">
        <v>11</v>
      </c>
      <c r="F121" s="23">
        <v>22</v>
      </c>
      <c r="G121" s="23">
        <v>2</v>
      </c>
      <c r="H121" s="23">
        <v>0</v>
      </c>
      <c r="I121">
        <f t="shared" si="6"/>
        <v>0</v>
      </c>
      <c r="J121">
        <f t="shared" si="7"/>
        <v>0</v>
      </c>
      <c r="Q121" s="23" t="s">
        <v>186</v>
      </c>
      <c r="R121" s="23">
        <v>19</v>
      </c>
      <c r="S121" s="23">
        <v>38</v>
      </c>
      <c r="T121" s="23">
        <v>2</v>
      </c>
      <c r="U121" s="23">
        <v>0</v>
      </c>
      <c r="V121">
        <f t="shared" si="8"/>
        <v>0</v>
      </c>
      <c r="W121">
        <f t="shared" si="9"/>
        <v>0</v>
      </c>
    </row>
    <row r="122" spans="4:23" x14ac:dyDescent="0.25">
      <c r="D122" s="23" t="s">
        <v>187</v>
      </c>
      <c r="E122" s="23">
        <v>11</v>
      </c>
      <c r="F122" s="23">
        <v>22</v>
      </c>
      <c r="G122" s="23">
        <v>2</v>
      </c>
      <c r="H122" s="23">
        <v>0</v>
      </c>
      <c r="I122">
        <f t="shared" si="6"/>
        <v>0</v>
      </c>
      <c r="J122">
        <f t="shared" si="7"/>
        <v>0</v>
      </c>
      <c r="Q122" s="23" t="s">
        <v>187</v>
      </c>
      <c r="R122" s="23">
        <v>19</v>
      </c>
      <c r="S122" s="23">
        <v>38</v>
      </c>
      <c r="T122" s="23">
        <v>2</v>
      </c>
      <c r="U122" s="23">
        <v>0</v>
      </c>
      <c r="V122">
        <f t="shared" si="8"/>
        <v>0</v>
      </c>
      <c r="W122">
        <f t="shared" si="9"/>
        <v>0</v>
      </c>
    </row>
    <row r="123" spans="4:23" x14ac:dyDescent="0.25">
      <c r="D123" s="23" t="s">
        <v>188</v>
      </c>
      <c r="E123" s="23">
        <v>11</v>
      </c>
      <c r="F123" s="23">
        <v>22</v>
      </c>
      <c r="G123" s="23">
        <v>2</v>
      </c>
      <c r="H123" s="23">
        <v>0</v>
      </c>
      <c r="I123">
        <f t="shared" si="6"/>
        <v>0</v>
      </c>
      <c r="J123">
        <f t="shared" si="7"/>
        <v>0</v>
      </c>
      <c r="Q123" s="23" t="s">
        <v>188</v>
      </c>
      <c r="R123" s="23">
        <v>19</v>
      </c>
      <c r="S123" s="23">
        <v>38</v>
      </c>
      <c r="T123" s="23">
        <v>2</v>
      </c>
      <c r="U123" s="23">
        <v>0</v>
      </c>
      <c r="V123">
        <f t="shared" si="8"/>
        <v>0</v>
      </c>
      <c r="W123">
        <f t="shared" si="9"/>
        <v>0</v>
      </c>
    </row>
    <row r="124" spans="4:23" x14ac:dyDescent="0.25">
      <c r="D124" s="23" t="s">
        <v>189</v>
      </c>
      <c r="E124" s="23">
        <v>11</v>
      </c>
      <c r="F124" s="23">
        <v>22</v>
      </c>
      <c r="G124" s="23">
        <v>2</v>
      </c>
      <c r="H124" s="23">
        <v>0</v>
      </c>
      <c r="I124">
        <f t="shared" si="6"/>
        <v>0</v>
      </c>
      <c r="J124">
        <f t="shared" si="7"/>
        <v>0</v>
      </c>
      <c r="Q124" s="23" t="s">
        <v>189</v>
      </c>
      <c r="R124" s="23">
        <v>19</v>
      </c>
      <c r="S124" s="23">
        <v>38</v>
      </c>
      <c r="T124" s="23">
        <v>2</v>
      </c>
      <c r="U124" s="23">
        <v>0</v>
      </c>
      <c r="V124">
        <f t="shared" si="8"/>
        <v>0</v>
      </c>
      <c r="W124">
        <f t="shared" si="9"/>
        <v>0</v>
      </c>
    </row>
    <row r="125" spans="4:23" x14ac:dyDescent="0.25">
      <c r="D125" s="23" t="s">
        <v>190</v>
      </c>
      <c r="E125" s="23">
        <v>11</v>
      </c>
      <c r="F125" s="23">
        <v>22</v>
      </c>
      <c r="G125" s="23">
        <v>2</v>
      </c>
      <c r="H125" s="23">
        <v>0</v>
      </c>
      <c r="I125">
        <f t="shared" si="6"/>
        <v>0</v>
      </c>
      <c r="J125">
        <f t="shared" si="7"/>
        <v>0</v>
      </c>
      <c r="Q125" s="23" t="s">
        <v>190</v>
      </c>
      <c r="R125" s="23">
        <v>19</v>
      </c>
      <c r="S125" s="23">
        <v>38</v>
      </c>
      <c r="T125" s="23">
        <v>2</v>
      </c>
      <c r="U125" s="23">
        <v>0</v>
      </c>
      <c r="V125">
        <f t="shared" si="8"/>
        <v>0</v>
      </c>
      <c r="W125">
        <f t="shared" si="9"/>
        <v>0</v>
      </c>
    </row>
    <row r="126" spans="4:23" x14ac:dyDescent="0.25">
      <c r="D126" s="23" t="s">
        <v>191</v>
      </c>
      <c r="E126" s="23">
        <v>11</v>
      </c>
      <c r="F126" s="23">
        <v>11</v>
      </c>
      <c r="G126" s="23">
        <v>1</v>
      </c>
      <c r="H126" s="23">
        <v>0</v>
      </c>
      <c r="I126">
        <f t="shared" si="6"/>
        <v>0</v>
      </c>
      <c r="J126">
        <f t="shared" si="7"/>
        <v>0</v>
      </c>
      <c r="Q126" s="23" t="s">
        <v>191</v>
      </c>
      <c r="R126" s="23">
        <v>19</v>
      </c>
      <c r="S126" s="23">
        <v>25</v>
      </c>
      <c r="T126" s="23">
        <v>1.3157894736842106</v>
      </c>
      <c r="U126" s="23">
        <v>0.22807017543859665</v>
      </c>
      <c r="V126">
        <f t="shared" si="8"/>
        <v>0.47756693294091945</v>
      </c>
      <c r="W126">
        <f t="shared" si="9"/>
        <v>0.36295086903509877</v>
      </c>
    </row>
    <row r="127" spans="4:23" x14ac:dyDescent="0.25">
      <c r="D127" s="23" t="s">
        <v>192</v>
      </c>
      <c r="E127" s="23">
        <v>11</v>
      </c>
      <c r="F127" s="23">
        <v>22</v>
      </c>
      <c r="G127" s="23">
        <v>2</v>
      </c>
      <c r="H127" s="23">
        <v>0</v>
      </c>
      <c r="I127">
        <f t="shared" si="6"/>
        <v>0</v>
      </c>
      <c r="J127">
        <f t="shared" si="7"/>
        <v>0</v>
      </c>
      <c r="Q127" s="23" t="s">
        <v>192</v>
      </c>
      <c r="R127" s="23">
        <v>19</v>
      </c>
      <c r="S127" s="23">
        <v>38</v>
      </c>
      <c r="T127" s="23">
        <v>2</v>
      </c>
      <c r="U127" s="23">
        <v>0</v>
      </c>
      <c r="V127">
        <f t="shared" si="8"/>
        <v>0</v>
      </c>
      <c r="W127">
        <f t="shared" si="9"/>
        <v>0</v>
      </c>
    </row>
    <row r="128" spans="4:23" x14ac:dyDescent="0.25">
      <c r="D128" s="23" t="s">
        <v>193</v>
      </c>
      <c r="E128" s="23">
        <v>11</v>
      </c>
      <c r="F128" s="23">
        <v>22</v>
      </c>
      <c r="G128" s="23">
        <v>2</v>
      </c>
      <c r="H128" s="23">
        <v>0</v>
      </c>
      <c r="I128">
        <f t="shared" si="6"/>
        <v>0</v>
      </c>
      <c r="J128">
        <f t="shared" si="7"/>
        <v>0</v>
      </c>
      <c r="Q128" s="23" t="s">
        <v>193</v>
      </c>
      <c r="R128" s="23">
        <v>19</v>
      </c>
      <c r="S128" s="23">
        <v>24</v>
      </c>
      <c r="T128" s="23">
        <v>1.263157894736842</v>
      </c>
      <c r="U128" s="23">
        <v>0.20467836257309951</v>
      </c>
      <c r="V128">
        <f t="shared" si="8"/>
        <v>0.45241392835886418</v>
      </c>
      <c r="W128">
        <f t="shared" si="9"/>
        <v>0.35816102661743415</v>
      </c>
    </row>
    <row r="129" spans="4:23" x14ac:dyDescent="0.25">
      <c r="D129" s="23" t="s">
        <v>194</v>
      </c>
      <c r="E129" s="23">
        <v>11</v>
      </c>
      <c r="F129" s="23">
        <v>22</v>
      </c>
      <c r="G129" s="23">
        <v>2</v>
      </c>
      <c r="H129" s="23">
        <v>0</v>
      </c>
      <c r="I129">
        <f t="shared" si="6"/>
        <v>0</v>
      </c>
      <c r="J129">
        <f t="shared" si="7"/>
        <v>0</v>
      </c>
      <c r="Q129" s="23" t="s">
        <v>194</v>
      </c>
      <c r="R129" s="23">
        <v>19</v>
      </c>
      <c r="S129" s="23">
        <v>38</v>
      </c>
      <c r="T129" s="23">
        <v>2</v>
      </c>
      <c r="U129" s="23">
        <v>0</v>
      </c>
      <c r="V129">
        <f t="shared" si="8"/>
        <v>0</v>
      </c>
      <c r="W129">
        <f t="shared" si="9"/>
        <v>0</v>
      </c>
    </row>
    <row r="130" spans="4:23" x14ac:dyDescent="0.25">
      <c r="D130" s="23" t="s">
        <v>195</v>
      </c>
      <c r="E130" s="23">
        <v>11</v>
      </c>
      <c r="F130" s="23">
        <v>22</v>
      </c>
      <c r="G130" s="23">
        <v>2</v>
      </c>
      <c r="H130" s="23">
        <v>0</v>
      </c>
      <c r="I130">
        <f t="shared" si="6"/>
        <v>0</v>
      </c>
      <c r="J130">
        <f t="shared" si="7"/>
        <v>0</v>
      </c>
      <c r="Q130" s="23" t="s">
        <v>195</v>
      </c>
      <c r="R130" s="23">
        <v>19</v>
      </c>
      <c r="S130" s="23">
        <v>38</v>
      </c>
      <c r="T130" s="23">
        <v>2</v>
      </c>
      <c r="U130" s="23">
        <v>0</v>
      </c>
      <c r="V130">
        <f t="shared" si="8"/>
        <v>0</v>
      </c>
      <c r="W130">
        <f t="shared" si="9"/>
        <v>0</v>
      </c>
    </row>
    <row r="131" spans="4:23" x14ac:dyDescent="0.25">
      <c r="D131" s="23" t="s">
        <v>196</v>
      </c>
      <c r="E131" s="23">
        <v>11</v>
      </c>
      <c r="F131" s="23">
        <v>14</v>
      </c>
      <c r="G131" s="23">
        <v>1.2727272727272727</v>
      </c>
      <c r="H131" s="23">
        <v>0.21818181818181834</v>
      </c>
      <c r="I131">
        <f t="shared" si="6"/>
        <v>0.46709936649691397</v>
      </c>
      <c r="J131">
        <f t="shared" si="7"/>
        <v>0.36700664510471814</v>
      </c>
      <c r="Q131" s="23" t="s">
        <v>196</v>
      </c>
      <c r="R131" s="23">
        <v>19</v>
      </c>
      <c r="S131" s="23">
        <v>20</v>
      </c>
      <c r="T131" s="23">
        <v>1.0526315789473684</v>
      </c>
      <c r="U131" s="23">
        <v>5.2631578947368335E-2</v>
      </c>
      <c r="V131">
        <f t="shared" si="8"/>
        <v>0.22941573387056158</v>
      </c>
      <c r="W131">
        <f t="shared" si="9"/>
        <v>0.2179449471770335</v>
      </c>
    </row>
    <row r="132" spans="4:23" x14ac:dyDescent="0.25">
      <c r="D132" s="23" t="s">
        <v>197</v>
      </c>
      <c r="E132" s="23">
        <v>11</v>
      </c>
      <c r="F132" s="23">
        <v>22</v>
      </c>
      <c r="G132" s="23">
        <v>2</v>
      </c>
      <c r="H132" s="23">
        <v>0</v>
      </c>
      <c r="I132">
        <f t="shared" si="6"/>
        <v>0</v>
      </c>
      <c r="J132">
        <f t="shared" si="7"/>
        <v>0</v>
      </c>
      <c r="Q132" s="23" t="s">
        <v>197</v>
      </c>
      <c r="R132" s="23">
        <v>19</v>
      </c>
      <c r="S132" s="23">
        <v>38</v>
      </c>
      <c r="T132" s="23">
        <v>2</v>
      </c>
      <c r="U132" s="23">
        <v>0</v>
      </c>
      <c r="V132">
        <f t="shared" si="8"/>
        <v>0</v>
      </c>
      <c r="W132">
        <f t="shared" si="9"/>
        <v>0</v>
      </c>
    </row>
    <row r="133" spans="4:23" x14ac:dyDescent="0.25">
      <c r="D133" s="23" t="s">
        <v>198</v>
      </c>
      <c r="E133" s="23">
        <v>11</v>
      </c>
      <c r="F133" s="23">
        <v>22</v>
      </c>
      <c r="G133" s="23">
        <v>2</v>
      </c>
      <c r="H133" s="23">
        <v>0</v>
      </c>
      <c r="I133">
        <f t="shared" si="6"/>
        <v>0</v>
      </c>
      <c r="J133">
        <f t="shared" si="7"/>
        <v>0</v>
      </c>
      <c r="Q133" s="23" t="s">
        <v>198</v>
      </c>
      <c r="R133" s="23">
        <v>19</v>
      </c>
      <c r="S133" s="23">
        <v>38</v>
      </c>
      <c r="T133" s="23">
        <v>2</v>
      </c>
      <c r="U133" s="23">
        <v>0</v>
      </c>
      <c r="V133">
        <f t="shared" si="8"/>
        <v>0</v>
      </c>
      <c r="W133">
        <f>(V133/T133)</f>
        <v>0</v>
      </c>
    </row>
    <row r="134" spans="4:23" x14ac:dyDescent="0.25">
      <c r="D134" s="23" t="s">
        <v>199</v>
      </c>
      <c r="E134" s="23">
        <v>11</v>
      </c>
      <c r="F134" s="23">
        <v>22</v>
      </c>
      <c r="G134" s="23">
        <v>2</v>
      </c>
      <c r="H134" s="23">
        <v>0</v>
      </c>
      <c r="I134">
        <f t="shared" si="6"/>
        <v>0</v>
      </c>
      <c r="J134">
        <f t="shared" si="7"/>
        <v>0</v>
      </c>
      <c r="Q134" s="23" t="s">
        <v>199</v>
      </c>
      <c r="R134" s="23">
        <v>19</v>
      </c>
      <c r="S134" s="23">
        <v>38</v>
      </c>
      <c r="T134" s="23">
        <v>2</v>
      </c>
      <c r="U134" s="23">
        <v>0</v>
      </c>
      <c r="V134">
        <f t="shared" si="8"/>
        <v>0</v>
      </c>
      <c r="W134">
        <f t="shared" si="9"/>
        <v>0</v>
      </c>
    </row>
    <row r="135" spans="4:23" x14ac:dyDescent="0.25">
      <c r="D135" s="23" t="s">
        <v>200</v>
      </c>
      <c r="E135" s="23">
        <v>11</v>
      </c>
      <c r="F135" s="23">
        <v>22</v>
      </c>
      <c r="G135" s="23">
        <v>2</v>
      </c>
      <c r="H135" s="23">
        <v>0</v>
      </c>
      <c r="I135">
        <f t="shared" si="6"/>
        <v>0</v>
      </c>
      <c r="J135">
        <f t="shared" si="7"/>
        <v>0</v>
      </c>
      <c r="Q135" s="23" t="s">
        <v>200</v>
      </c>
      <c r="R135" s="23">
        <v>19</v>
      </c>
      <c r="S135" s="23">
        <v>38</v>
      </c>
      <c r="T135" s="23">
        <v>2</v>
      </c>
      <c r="U135" s="23">
        <v>0</v>
      </c>
      <c r="V135">
        <f t="shared" si="8"/>
        <v>0</v>
      </c>
      <c r="W135">
        <f t="shared" si="9"/>
        <v>0</v>
      </c>
    </row>
    <row r="136" spans="4:23" x14ac:dyDescent="0.25">
      <c r="D136" s="23" t="s">
        <v>201</v>
      </c>
      <c r="E136" s="23">
        <v>11</v>
      </c>
      <c r="F136" s="23">
        <v>22</v>
      </c>
      <c r="G136" s="23">
        <v>2</v>
      </c>
      <c r="H136" s="23">
        <v>0</v>
      </c>
      <c r="I136">
        <f t="shared" si="6"/>
        <v>0</v>
      </c>
      <c r="J136">
        <f t="shared" si="7"/>
        <v>0</v>
      </c>
      <c r="Q136" s="23" t="s">
        <v>201</v>
      </c>
      <c r="R136" s="23">
        <v>19</v>
      </c>
      <c r="S136" s="23">
        <v>38</v>
      </c>
      <c r="T136" s="23">
        <v>2</v>
      </c>
      <c r="U136" s="23">
        <v>0</v>
      </c>
      <c r="V136">
        <f t="shared" si="8"/>
        <v>0</v>
      </c>
      <c r="W136">
        <f t="shared" si="9"/>
        <v>0</v>
      </c>
    </row>
    <row r="137" spans="4:23" x14ac:dyDescent="0.25">
      <c r="D137" s="23" t="s">
        <v>202</v>
      </c>
      <c r="E137" s="23">
        <v>11</v>
      </c>
      <c r="F137" s="23">
        <v>22</v>
      </c>
      <c r="G137" s="23">
        <v>2</v>
      </c>
      <c r="H137" s="23">
        <v>0</v>
      </c>
      <c r="I137">
        <f t="shared" si="6"/>
        <v>0</v>
      </c>
      <c r="J137">
        <f t="shared" si="7"/>
        <v>0</v>
      </c>
      <c r="Q137" s="23" t="s">
        <v>202</v>
      </c>
      <c r="R137" s="23">
        <v>19</v>
      </c>
      <c r="S137" s="23">
        <v>38</v>
      </c>
      <c r="T137" s="23">
        <v>2</v>
      </c>
      <c r="U137" s="23">
        <v>0</v>
      </c>
      <c r="V137">
        <f t="shared" si="8"/>
        <v>0</v>
      </c>
      <c r="W137">
        <f t="shared" si="9"/>
        <v>0</v>
      </c>
    </row>
    <row r="138" spans="4:23" x14ac:dyDescent="0.25">
      <c r="D138" s="23" t="s">
        <v>203</v>
      </c>
      <c r="E138" s="23">
        <v>11</v>
      </c>
      <c r="F138" s="23">
        <v>16</v>
      </c>
      <c r="G138" s="23">
        <v>1.4545454545454546</v>
      </c>
      <c r="H138" s="23">
        <v>0.27272727272727265</v>
      </c>
      <c r="I138">
        <f t="shared" si="6"/>
        <v>0.52223296786709339</v>
      </c>
      <c r="J138">
        <f t="shared" si="7"/>
        <v>0.35903516540862668</v>
      </c>
      <c r="Q138" s="23" t="s">
        <v>203</v>
      </c>
      <c r="R138" s="23">
        <v>19</v>
      </c>
      <c r="S138" s="23">
        <v>19</v>
      </c>
      <c r="T138" s="23">
        <v>1</v>
      </c>
      <c r="U138" s="23">
        <v>0</v>
      </c>
      <c r="V138">
        <f t="shared" si="8"/>
        <v>0</v>
      </c>
      <c r="W138">
        <f t="shared" si="9"/>
        <v>0</v>
      </c>
    </row>
    <row r="139" spans="4:23" x14ac:dyDescent="0.25">
      <c r="D139" s="23" t="s">
        <v>204</v>
      </c>
      <c r="E139" s="23">
        <v>11</v>
      </c>
      <c r="F139" s="23">
        <v>22</v>
      </c>
      <c r="G139" s="23">
        <v>2</v>
      </c>
      <c r="H139" s="23">
        <v>0</v>
      </c>
      <c r="I139">
        <f t="shared" si="6"/>
        <v>0</v>
      </c>
      <c r="J139">
        <f t="shared" si="7"/>
        <v>0</v>
      </c>
      <c r="Q139" s="23" t="s">
        <v>204</v>
      </c>
      <c r="R139" s="23">
        <v>19</v>
      </c>
      <c r="S139" s="23">
        <v>38</v>
      </c>
      <c r="T139" s="23">
        <v>2</v>
      </c>
      <c r="U139" s="23">
        <v>0</v>
      </c>
      <c r="V139">
        <f t="shared" si="8"/>
        <v>0</v>
      </c>
      <c r="W139">
        <f t="shared" si="9"/>
        <v>0</v>
      </c>
    </row>
    <row r="140" spans="4:23" x14ac:dyDescent="0.25">
      <c r="D140" s="23" t="s">
        <v>205</v>
      </c>
      <c r="E140" s="23">
        <v>11</v>
      </c>
      <c r="F140" s="23">
        <v>22</v>
      </c>
      <c r="G140" s="23">
        <v>2</v>
      </c>
      <c r="H140" s="23">
        <v>0</v>
      </c>
      <c r="I140">
        <f t="shared" si="6"/>
        <v>0</v>
      </c>
      <c r="J140">
        <f t="shared" si="7"/>
        <v>0</v>
      </c>
      <c r="Q140" s="23" t="s">
        <v>205</v>
      </c>
      <c r="R140" s="23">
        <v>19</v>
      </c>
      <c r="S140" s="23">
        <v>38</v>
      </c>
      <c r="T140" s="23">
        <v>2</v>
      </c>
      <c r="U140" s="23">
        <v>0</v>
      </c>
      <c r="V140">
        <f t="shared" si="8"/>
        <v>0</v>
      </c>
      <c r="W140">
        <f t="shared" si="9"/>
        <v>0</v>
      </c>
    </row>
    <row r="141" spans="4:23" x14ac:dyDescent="0.25">
      <c r="D141" s="23" t="s">
        <v>206</v>
      </c>
      <c r="E141" s="23">
        <v>11</v>
      </c>
      <c r="F141" s="23">
        <v>22</v>
      </c>
      <c r="G141" s="23">
        <v>2</v>
      </c>
      <c r="H141" s="23">
        <v>0</v>
      </c>
      <c r="I141">
        <f t="shared" si="6"/>
        <v>0</v>
      </c>
      <c r="J141">
        <f t="shared" si="7"/>
        <v>0</v>
      </c>
      <c r="Q141" s="23" t="s">
        <v>206</v>
      </c>
      <c r="R141" s="23">
        <v>19</v>
      </c>
      <c r="S141" s="23">
        <v>38</v>
      </c>
      <c r="T141" s="23">
        <v>2</v>
      </c>
      <c r="U141" s="23">
        <v>0</v>
      </c>
      <c r="V141">
        <f t="shared" si="8"/>
        <v>0</v>
      </c>
      <c r="W141">
        <f t="shared" si="9"/>
        <v>0</v>
      </c>
    </row>
    <row r="142" spans="4:23" x14ac:dyDescent="0.25">
      <c r="D142" s="23" t="s">
        <v>207</v>
      </c>
      <c r="E142" s="23">
        <v>11</v>
      </c>
      <c r="F142" s="23">
        <v>22</v>
      </c>
      <c r="G142" s="23">
        <v>2</v>
      </c>
      <c r="H142" s="23">
        <v>0</v>
      </c>
      <c r="I142">
        <f t="shared" si="6"/>
        <v>0</v>
      </c>
      <c r="J142">
        <f t="shared" si="7"/>
        <v>0</v>
      </c>
      <c r="Q142" s="23" t="s">
        <v>207</v>
      </c>
      <c r="R142" s="23">
        <v>19</v>
      </c>
      <c r="S142" s="23">
        <v>38</v>
      </c>
      <c r="T142" s="23">
        <v>2</v>
      </c>
      <c r="U142" s="23">
        <v>0</v>
      </c>
      <c r="V142">
        <f t="shared" si="8"/>
        <v>0</v>
      </c>
      <c r="W142">
        <f t="shared" si="9"/>
        <v>0</v>
      </c>
    </row>
    <row r="143" spans="4:23" x14ac:dyDescent="0.25">
      <c r="D143" s="23" t="s">
        <v>208</v>
      </c>
      <c r="E143" s="23">
        <v>11</v>
      </c>
      <c r="F143" s="23">
        <v>22</v>
      </c>
      <c r="G143" s="23">
        <v>2</v>
      </c>
      <c r="H143" s="23">
        <v>0</v>
      </c>
      <c r="I143">
        <f t="shared" si="6"/>
        <v>0</v>
      </c>
      <c r="J143">
        <f t="shared" si="7"/>
        <v>0</v>
      </c>
      <c r="Q143" s="23" t="s">
        <v>208</v>
      </c>
      <c r="R143" s="23">
        <v>19</v>
      </c>
      <c r="S143" s="23">
        <v>38</v>
      </c>
      <c r="T143" s="23">
        <v>2</v>
      </c>
      <c r="U143" s="23">
        <v>0</v>
      </c>
      <c r="V143">
        <f t="shared" si="8"/>
        <v>0</v>
      </c>
      <c r="W143">
        <f t="shared" si="9"/>
        <v>0</v>
      </c>
    </row>
    <row r="144" spans="4:23" x14ac:dyDescent="0.25">
      <c r="D144" s="23" t="s">
        <v>209</v>
      </c>
      <c r="E144" s="23">
        <v>11</v>
      </c>
      <c r="F144" s="23">
        <v>22</v>
      </c>
      <c r="G144" s="23">
        <v>2</v>
      </c>
      <c r="H144" s="23">
        <v>0</v>
      </c>
      <c r="I144">
        <f t="shared" si="6"/>
        <v>0</v>
      </c>
      <c r="J144">
        <f t="shared" si="7"/>
        <v>0</v>
      </c>
      <c r="Q144" s="23" t="s">
        <v>209</v>
      </c>
      <c r="R144" s="23">
        <v>19</v>
      </c>
      <c r="S144" s="23">
        <v>38</v>
      </c>
      <c r="T144" s="23">
        <v>2</v>
      </c>
      <c r="U144" s="23">
        <v>0</v>
      </c>
      <c r="V144">
        <f t="shared" si="8"/>
        <v>0</v>
      </c>
      <c r="W144">
        <f t="shared" si="9"/>
        <v>0</v>
      </c>
    </row>
    <row r="145" spans="4:23" x14ac:dyDescent="0.25">
      <c r="D145" s="23" t="s">
        <v>210</v>
      </c>
      <c r="E145" s="23">
        <v>11</v>
      </c>
      <c r="F145" s="23">
        <v>22</v>
      </c>
      <c r="G145" s="23">
        <v>2</v>
      </c>
      <c r="H145" s="23">
        <v>0</v>
      </c>
      <c r="I145">
        <f t="shared" si="6"/>
        <v>0</v>
      </c>
      <c r="J145">
        <f t="shared" si="7"/>
        <v>0</v>
      </c>
      <c r="Q145" s="23" t="s">
        <v>210</v>
      </c>
      <c r="R145" s="23">
        <v>19</v>
      </c>
      <c r="S145" s="23">
        <v>38</v>
      </c>
      <c r="T145" s="23">
        <v>2</v>
      </c>
      <c r="U145" s="23">
        <v>0</v>
      </c>
      <c r="V145">
        <f t="shared" si="8"/>
        <v>0</v>
      </c>
      <c r="W145">
        <f>(V145/T145)</f>
        <v>0</v>
      </c>
    </row>
    <row r="146" spans="4:23" x14ac:dyDescent="0.25">
      <c r="D146" s="23" t="s">
        <v>211</v>
      </c>
      <c r="E146" s="23">
        <v>11</v>
      </c>
      <c r="F146" s="23">
        <v>22</v>
      </c>
      <c r="G146" s="23">
        <v>2</v>
      </c>
      <c r="H146" s="23">
        <v>0</v>
      </c>
      <c r="I146">
        <f t="shared" si="6"/>
        <v>0</v>
      </c>
      <c r="J146">
        <f t="shared" si="7"/>
        <v>0</v>
      </c>
      <c r="Q146" s="23" t="s">
        <v>211</v>
      </c>
      <c r="R146" s="23">
        <v>19</v>
      </c>
      <c r="S146" s="23">
        <v>38</v>
      </c>
      <c r="T146" s="23">
        <v>2</v>
      </c>
      <c r="U146" s="23">
        <v>0</v>
      </c>
      <c r="V146">
        <f t="shared" si="8"/>
        <v>0</v>
      </c>
      <c r="W146">
        <f t="shared" si="9"/>
        <v>0</v>
      </c>
    </row>
    <row r="147" spans="4:23" x14ac:dyDescent="0.25">
      <c r="D147" s="23" t="s">
        <v>212</v>
      </c>
      <c r="E147" s="23">
        <v>11</v>
      </c>
      <c r="F147" s="23">
        <v>22</v>
      </c>
      <c r="G147" s="23">
        <v>2</v>
      </c>
      <c r="H147" s="23">
        <v>0</v>
      </c>
      <c r="I147">
        <f t="shared" si="6"/>
        <v>0</v>
      </c>
      <c r="J147">
        <f t="shared" si="7"/>
        <v>0</v>
      </c>
      <c r="Q147" s="23" t="s">
        <v>212</v>
      </c>
      <c r="R147" s="23">
        <v>19</v>
      </c>
      <c r="S147" s="23">
        <v>38</v>
      </c>
      <c r="T147" s="23">
        <v>2</v>
      </c>
      <c r="U147" s="23">
        <v>0</v>
      </c>
      <c r="V147">
        <f t="shared" si="8"/>
        <v>0</v>
      </c>
      <c r="W147">
        <f t="shared" si="9"/>
        <v>0</v>
      </c>
    </row>
    <row r="148" spans="4:23" x14ac:dyDescent="0.25">
      <c r="D148" s="23" t="s">
        <v>213</v>
      </c>
      <c r="E148" s="23">
        <v>11</v>
      </c>
      <c r="F148" s="23">
        <v>22</v>
      </c>
      <c r="G148" s="23">
        <v>2</v>
      </c>
      <c r="H148" s="23">
        <v>0</v>
      </c>
      <c r="I148">
        <f t="shared" si="6"/>
        <v>0</v>
      </c>
      <c r="J148">
        <f t="shared" si="7"/>
        <v>0</v>
      </c>
      <c r="Q148" s="23" t="s">
        <v>213</v>
      </c>
      <c r="R148" s="23">
        <v>19</v>
      </c>
      <c r="S148" s="23">
        <v>38</v>
      </c>
      <c r="T148" s="23">
        <v>2</v>
      </c>
      <c r="U148" s="23">
        <v>0</v>
      </c>
      <c r="V148">
        <f t="shared" si="8"/>
        <v>0</v>
      </c>
      <c r="W148">
        <f t="shared" si="9"/>
        <v>0</v>
      </c>
    </row>
    <row r="149" spans="4:23" x14ac:dyDescent="0.25">
      <c r="D149" s="23" t="s">
        <v>214</v>
      </c>
      <c r="E149" s="23">
        <v>11</v>
      </c>
      <c r="F149" s="23">
        <v>16</v>
      </c>
      <c r="G149" s="23">
        <v>1.4545454545454546</v>
      </c>
      <c r="H149" s="23">
        <v>0.27272727272727265</v>
      </c>
      <c r="I149">
        <f t="shared" si="6"/>
        <v>0.52223296786709339</v>
      </c>
      <c r="J149">
        <f t="shared" si="7"/>
        <v>0.35903516540862668</v>
      </c>
      <c r="Q149" s="23" t="s">
        <v>214</v>
      </c>
      <c r="R149" s="23">
        <v>19</v>
      </c>
      <c r="S149" s="23">
        <v>19</v>
      </c>
      <c r="T149" s="23">
        <v>1</v>
      </c>
      <c r="U149" s="23">
        <v>0</v>
      </c>
      <c r="V149">
        <f t="shared" si="8"/>
        <v>0</v>
      </c>
      <c r="W149">
        <f t="shared" si="9"/>
        <v>0</v>
      </c>
    </row>
    <row r="150" spans="4:23" x14ac:dyDescent="0.25">
      <c r="D150" s="23"/>
      <c r="E150" s="23"/>
      <c r="F150" s="23"/>
      <c r="G150" s="23"/>
      <c r="H150" s="23"/>
      <c r="I150"/>
      <c r="J150"/>
      <c r="Q150" s="23"/>
      <c r="R150" s="23"/>
      <c r="S150" s="23"/>
      <c r="T150" s="23"/>
      <c r="U150" s="23"/>
      <c r="V150"/>
      <c r="W150"/>
    </row>
    <row r="151" spans="4:23" x14ac:dyDescent="0.25">
      <c r="D151" s="23" t="s">
        <v>132</v>
      </c>
      <c r="E151" s="23">
        <v>65</v>
      </c>
      <c r="F151" s="23">
        <v>128</v>
      </c>
      <c r="G151" s="23">
        <v>1.9692307692307693</v>
      </c>
      <c r="H151" s="23">
        <v>3.0288461538461518E-2</v>
      </c>
      <c r="I151"/>
      <c r="J151"/>
      <c r="Q151" s="23" t="s">
        <v>132</v>
      </c>
      <c r="R151" s="23">
        <v>65</v>
      </c>
      <c r="S151" s="23">
        <v>120</v>
      </c>
      <c r="T151" s="23">
        <v>1.8461538461538463</v>
      </c>
      <c r="U151" s="23">
        <v>0.13221153846153832</v>
      </c>
      <c r="V151"/>
      <c r="W151"/>
    </row>
    <row r="152" spans="4:23" x14ac:dyDescent="0.25">
      <c r="D152" s="23" t="s">
        <v>133</v>
      </c>
      <c r="E152" s="23">
        <v>65</v>
      </c>
      <c r="F152" s="23">
        <v>128</v>
      </c>
      <c r="G152" s="23">
        <v>1.9692307692307693</v>
      </c>
      <c r="H152" s="23">
        <v>3.0288461538461518E-2</v>
      </c>
      <c r="I152"/>
      <c r="J152"/>
      <c r="Q152" s="23" t="s">
        <v>133</v>
      </c>
      <c r="R152" s="23">
        <v>65</v>
      </c>
      <c r="S152" s="23">
        <v>119</v>
      </c>
      <c r="T152" s="23">
        <v>1.8307692307692307</v>
      </c>
      <c r="U152" s="23">
        <v>0.14278846153846159</v>
      </c>
      <c r="V152"/>
      <c r="W152"/>
    </row>
    <row r="153" spans="4:23" x14ac:dyDescent="0.25">
      <c r="D153" s="23" t="s">
        <v>134</v>
      </c>
      <c r="E153" s="23">
        <v>65</v>
      </c>
      <c r="F153" s="23">
        <v>129</v>
      </c>
      <c r="G153" s="23">
        <v>1.9846153846153847</v>
      </c>
      <c r="H153" s="23">
        <v>1.5384615384615382E-2</v>
      </c>
      <c r="I153"/>
      <c r="J153"/>
      <c r="Q153" s="23" t="s">
        <v>134</v>
      </c>
      <c r="R153" s="23">
        <v>65</v>
      </c>
      <c r="S153" s="23">
        <v>118</v>
      </c>
      <c r="T153" s="23">
        <v>1.8153846153846154</v>
      </c>
      <c r="U153" s="23">
        <v>0.15288461538461551</v>
      </c>
      <c r="V153"/>
      <c r="W153"/>
    </row>
    <row r="154" spans="4:23" x14ac:dyDescent="0.25">
      <c r="D154" s="23" t="s">
        <v>135</v>
      </c>
      <c r="E154" s="23">
        <v>65</v>
      </c>
      <c r="F154" s="23">
        <v>128</v>
      </c>
      <c r="G154" s="23">
        <v>1.9692307692307693</v>
      </c>
      <c r="H154" s="23">
        <v>3.0288461538461528E-2</v>
      </c>
      <c r="I154"/>
      <c r="J154"/>
      <c r="Q154" s="23" t="s">
        <v>135</v>
      </c>
      <c r="R154" s="23">
        <v>65</v>
      </c>
      <c r="S154" s="23">
        <v>118</v>
      </c>
      <c r="T154" s="23">
        <v>1.8153846153846154</v>
      </c>
      <c r="U154" s="23">
        <v>0.15288461538461551</v>
      </c>
      <c r="V154"/>
      <c r="W154"/>
    </row>
    <row r="155" spans="4:23" x14ac:dyDescent="0.25">
      <c r="D155" s="23" t="s">
        <v>136</v>
      </c>
      <c r="E155" s="23">
        <v>65</v>
      </c>
      <c r="F155" s="23">
        <v>126</v>
      </c>
      <c r="G155" s="23">
        <v>1.9384615384615385</v>
      </c>
      <c r="H155" s="23">
        <v>5.8653846153846168E-2</v>
      </c>
      <c r="I155"/>
      <c r="J155"/>
      <c r="Q155" s="23" t="s">
        <v>136</v>
      </c>
      <c r="R155" s="23">
        <v>65</v>
      </c>
      <c r="S155" s="23">
        <v>118</v>
      </c>
      <c r="T155" s="23">
        <v>1.8153846153846154</v>
      </c>
      <c r="U155" s="23">
        <v>0.15288461538461551</v>
      </c>
      <c r="V155"/>
      <c r="W155"/>
    </row>
    <row r="156" spans="4:23" x14ac:dyDescent="0.25">
      <c r="D156" s="23" t="s">
        <v>137</v>
      </c>
      <c r="E156" s="23">
        <v>65</v>
      </c>
      <c r="F156" s="23">
        <v>123</v>
      </c>
      <c r="G156" s="23">
        <v>1.8923076923076922</v>
      </c>
      <c r="H156" s="23">
        <v>9.7596153846153832E-2</v>
      </c>
      <c r="I156"/>
      <c r="J156"/>
      <c r="Q156" s="23" t="s">
        <v>137</v>
      </c>
      <c r="R156" s="23">
        <v>65</v>
      </c>
      <c r="S156" s="23">
        <v>118</v>
      </c>
      <c r="T156" s="23">
        <v>1.8153846153846154</v>
      </c>
      <c r="U156" s="23">
        <v>0.15288461538461551</v>
      </c>
      <c r="V156"/>
      <c r="W156"/>
    </row>
    <row r="157" spans="4:23" x14ac:dyDescent="0.25">
      <c r="D157" s="23" t="s">
        <v>138</v>
      </c>
      <c r="E157" s="23">
        <v>65</v>
      </c>
      <c r="F157" s="23">
        <v>123</v>
      </c>
      <c r="G157" s="23">
        <v>1.8923076923076922</v>
      </c>
      <c r="H157" s="23">
        <v>9.7596153846153832E-2</v>
      </c>
      <c r="I157"/>
      <c r="J157"/>
      <c r="Q157" s="23" t="s">
        <v>138</v>
      </c>
      <c r="R157" s="23">
        <v>65</v>
      </c>
      <c r="S157" s="23">
        <v>118</v>
      </c>
      <c r="T157" s="23">
        <v>1.8153846153846154</v>
      </c>
      <c r="U157" s="23">
        <v>0.15288461538461551</v>
      </c>
      <c r="V157"/>
      <c r="W157"/>
    </row>
    <row r="158" spans="4:23" x14ac:dyDescent="0.25">
      <c r="D158" s="23" t="s">
        <v>139</v>
      </c>
      <c r="E158" s="23">
        <v>65</v>
      </c>
      <c r="F158" s="23">
        <v>123</v>
      </c>
      <c r="G158" s="23">
        <v>1.8923076923076922</v>
      </c>
      <c r="H158" s="23">
        <v>9.7596153846153832E-2</v>
      </c>
      <c r="I158"/>
      <c r="J158"/>
      <c r="Q158" s="23" t="s">
        <v>139</v>
      </c>
      <c r="R158" s="23">
        <v>65</v>
      </c>
      <c r="S158" s="23">
        <v>119</v>
      </c>
      <c r="T158" s="23">
        <v>1.8307692307692307</v>
      </c>
      <c r="U158" s="23">
        <v>0.14278846153846159</v>
      </c>
      <c r="V158"/>
      <c r="W158"/>
    </row>
    <row r="159" spans="4:23" x14ac:dyDescent="0.25">
      <c r="D159" s="23" t="s">
        <v>215</v>
      </c>
      <c r="E159" s="23">
        <v>65</v>
      </c>
      <c r="F159" s="23">
        <v>123</v>
      </c>
      <c r="G159" s="23">
        <v>1.8923076923076922</v>
      </c>
      <c r="H159" s="23">
        <v>9.7596153846153832E-2</v>
      </c>
      <c r="I159"/>
      <c r="J159"/>
      <c r="Q159" s="23" t="s">
        <v>215</v>
      </c>
      <c r="R159" s="23">
        <v>65</v>
      </c>
      <c r="S159" s="23">
        <v>119</v>
      </c>
      <c r="T159" s="23">
        <v>1.8307692307692307</v>
      </c>
      <c r="U159" s="23">
        <v>0.14278846153846159</v>
      </c>
      <c r="V159"/>
      <c r="W159"/>
    </row>
    <row r="160" spans="4:23" x14ac:dyDescent="0.25">
      <c r="D160" s="23" t="s">
        <v>216</v>
      </c>
      <c r="E160" s="23">
        <v>65</v>
      </c>
      <c r="F160" s="23">
        <v>121</v>
      </c>
      <c r="G160" s="23">
        <v>1.8615384615384616</v>
      </c>
      <c r="H160" s="23">
        <v>0.12115384615384617</v>
      </c>
      <c r="I160"/>
      <c r="J160"/>
      <c r="Q160" s="23" t="s">
        <v>216</v>
      </c>
      <c r="R160" s="23">
        <v>65</v>
      </c>
      <c r="S160" s="23">
        <v>119</v>
      </c>
      <c r="T160" s="23">
        <v>1.8307692307692307</v>
      </c>
      <c r="U160" s="23">
        <v>0.14278846153846159</v>
      </c>
      <c r="V160"/>
      <c r="W160"/>
    </row>
    <row r="161" spans="4:23" ht="15.75" thickBot="1" x14ac:dyDescent="0.3">
      <c r="D161" s="24" t="s">
        <v>217</v>
      </c>
      <c r="E161" s="24">
        <v>65</v>
      </c>
      <c r="F161" s="24">
        <v>120</v>
      </c>
      <c r="G161" s="24">
        <v>1.8461538461538463</v>
      </c>
      <c r="H161" s="24">
        <v>0.13221153846153832</v>
      </c>
      <c r="I161"/>
      <c r="J161"/>
      <c r="Q161" s="23" t="s">
        <v>217</v>
      </c>
      <c r="R161" s="23">
        <v>65</v>
      </c>
      <c r="S161" s="23">
        <v>119</v>
      </c>
      <c r="T161" s="23">
        <v>1.8307692307692307</v>
      </c>
      <c r="U161" s="23">
        <v>0.14278846153846159</v>
      </c>
      <c r="V161"/>
      <c r="W161"/>
    </row>
    <row r="162" spans="4:23" x14ac:dyDescent="0.25">
      <c r="D162"/>
      <c r="E162"/>
      <c r="F162"/>
      <c r="G162"/>
      <c r="H162"/>
      <c r="I162"/>
      <c r="J162"/>
      <c r="Q162" s="23" t="s">
        <v>228</v>
      </c>
      <c r="R162" s="23">
        <v>65</v>
      </c>
      <c r="S162" s="23">
        <v>119</v>
      </c>
      <c r="T162" s="23">
        <v>1.8307692307692307</v>
      </c>
      <c r="U162" s="23">
        <v>0.14278846153846159</v>
      </c>
      <c r="V162"/>
      <c r="W162"/>
    </row>
    <row r="163" spans="4:23" x14ac:dyDescent="0.25">
      <c r="D163"/>
      <c r="E163"/>
      <c r="F163"/>
      <c r="G163"/>
      <c r="H163"/>
      <c r="I163"/>
      <c r="J163"/>
      <c r="Q163" s="23" t="s">
        <v>229</v>
      </c>
      <c r="R163" s="23">
        <v>65</v>
      </c>
      <c r="S163" s="23">
        <v>119</v>
      </c>
      <c r="T163" s="23">
        <v>1.8307692307692307</v>
      </c>
      <c r="U163" s="23">
        <v>0.14278846153846159</v>
      </c>
      <c r="V163"/>
      <c r="W163"/>
    </row>
    <row r="164" spans="4:23" ht="15.75" thickBot="1" x14ac:dyDescent="0.3">
      <c r="D164" t="s">
        <v>140</v>
      </c>
      <c r="E164"/>
      <c r="F164"/>
      <c r="G164"/>
      <c r="H164"/>
      <c r="I164"/>
      <c r="J164"/>
      <c r="Q164" s="23" t="s">
        <v>230</v>
      </c>
      <c r="R164" s="23">
        <v>65</v>
      </c>
      <c r="S164" s="23">
        <v>118</v>
      </c>
      <c r="T164" s="23">
        <v>1.8153846153846154</v>
      </c>
      <c r="U164" s="23">
        <v>0.15288461538461551</v>
      </c>
      <c r="V164"/>
      <c r="W164"/>
    </row>
    <row r="165" spans="4:23" x14ac:dyDescent="0.25">
      <c r="D165" s="25" t="s">
        <v>141</v>
      </c>
      <c r="E165" s="25" t="s">
        <v>142</v>
      </c>
      <c r="F165" s="25" t="s">
        <v>143</v>
      </c>
      <c r="G165" s="25" t="s">
        <v>144</v>
      </c>
      <c r="H165" s="25" t="s">
        <v>145</v>
      </c>
      <c r="I165" s="25" t="s">
        <v>146</v>
      </c>
      <c r="J165" s="25" t="s">
        <v>147</v>
      </c>
      <c r="Q165" s="23" t="s">
        <v>231</v>
      </c>
      <c r="R165" s="23">
        <v>65</v>
      </c>
      <c r="S165" s="23">
        <v>119</v>
      </c>
      <c r="T165" s="23">
        <v>1.8307692307692307</v>
      </c>
      <c r="U165" s="23">
        <v>0.14278846153846159</v>
      </c>
      <c r="V165"/>
      <c r="W165"/>
    </row>
    <row r="166" spans="4:23" x14ac:dyDescent="0.25">
      <c r="D166" s="23" t="s">
        <v>148</v>
      </c>
      <c r="E166" s="23">
        <v>32.386013986014703</v>
      </c>
      <c r="F166" s="23">
        <v>64</v>
      </c>
      <c r="G166" s="23">
        <v>0.50603146853147973</v>
      </c>
      <c r="H166" s="23">
        <v>16.721548238013693</v>
      </c>
      <c r="I166" s="23">
        <v>3.2782674014642113E-99</v>
      </c>
      <c r="J166" s="23">
        <v>1.3293269731732995</v>
      </c>
      <c r="Q166" s="23" t="s">
        <v>232</v>
      </c>
      <c r="R166" s="23">
        <v>65</v>
      </c>
      <c r="S166" s="23">
        <v>119</v>
      </c>
      <c r="T166" s="23">
        <v>1.8307692307692307</v>
      </c>
      <c r="U166" s="23">
        <v>0.14278846153846159</v>
      </c>
      <c r="V166"/>
      <c r="W166"/>
    </row>
    <row r="167" spans="4:23" x14ac:dyDescent="0.25">
      <c r="D167" s="23" t="s">
        <v>149</v>
      </c>
      <c r="E167" s="23">
        <v>1.5412587412594547</v>
      </c>
      <c r="F167" s="23">
        <v>10</v>
      </c>
      <c r="G167" s="23">
        <v>0.15412587412594547</v>
      </c>
      <c r="H167" s="23">
        <v>5.0930098209153112</v>
      </c>
      <c r="I167" s="23">
        <v>3.5751229444966246E-7</v>
      </c>
      <c r="J167" s="23">
        <v>1.8454845147508241</v>
      </c>
      <c r="Q167" s="23" t="s">
        <v>233</v>
      </c>
      <c r="R167" s="23">
        <v>65</v>
      </c>
      <c r="S167" s="23">
        <v>119</v>
      </c>
      <c r="T167" s="23">
        <v>1.8307692307692307</v>
      </c>
      <c r="U167" s="23">
        <v>0.14278846153846159</v>
      </c>
      <c r="V167"/>
      <c r="W167"/>
    </row>
    <row r="168" spans="4:23" x14ac:dyDescent="0.25">
      <c r="D168" s="23" t="s">
        <v>150</v>
      </c>
      <c r="E168" s="23">
        <v>19.367832167831459</v>
      </c>
      <c r="F168" s="23">
        <v>640</v>
      </c>
      <c r="G168" s="23">
        <v>3.0262237762236653E-2</v>
      </c>
      <c r="H168" s="23"/>
      <c r="I168" s="23"/>
      <c r="J168" s="23"/>
      <c r="Q168" s="23" t="s">
        <v>234</v>
      </c>
      <c r="R168" s="23">
        <v>65</v>
      </c>
      <c r="S168" s="23">
        <v>118</v>
      </c>
      <c r="T168" s="23">
        <v>1.8153846153846154</v>
      </c>
      <c r="U168" s="23">
        <v>0.15288461538461551</v>
      </c>
      <c r="V168"/>
      <c r="W168"/>
    </row>
    <row r="169" spans="4:23" ht="15.75" thickBot="1" x14ac:dyDescent="0.3">
      <c r="D169" s="23"/>
      <c r="E169" s="23"/>
      <c r="F169" s="23"/>
      <c r="G169" s="23"/>
      <c r="H169" s="23"/>
      <c r="I169" s="23"/>
      <c r="J169" s="23"/>
      <c r="Q169" s="24" t="s">
        <v>235</v>
      </c>
      <c r="R169" s="24">
        <v>65</v>
      </c>
      <c r="S169" s="24">
        <v>118</v>
      </c>
      <c r="T169" s="24">
        <v>1.8153846153846154</v>
      </c>
      <c r="U169" s="24">
        <v>0.15288461538461551</v>
      </c>
      <c r="V169"/>
      <c r="W169"/>
    </row>
    <row r="170" spans="4:23" ht="15.75" thickBot="1" x14ac:dyDescent="0.3">
      <c r="D170" s="24" t="s">
        <v>151</v>
      </c>
      <c r="E170" s="24">
        <v>53.295104895105617</v>
      </c>
      <c r="F170" s="24">
        <v>714</v>
      </c>
      <c r="G170" s="24"/>
      <c r="H170" s="24"/>
      <c r="I170" s="24"/>
      <c r="J170" s="24"/>
      <c r="Q170"/>
      <c r="R170"/>
      <c r="S170"/>
      <c r="T170"/>
      <c r="U170"/>
      <c r="V170"/>
      <c r="W170"/>
    </row>
    <row r="171" spans="4:23" x14ac:dyDescent="0.25">
      <c r="Q171"/>
      <c r="R171"/>
      <c r="S171"/>
      <c r="T171"/>
      <c r="U171"/>
      <c r="V171"/>
      <c r="W171"/>
    </row>
    <row r="172" spans="4:23" ht="15.75" thickBot="1" x14ac:dyDescent="0.3">
      <c r="D172" s="26" t="s">
        <v>220</v>
      </c>
      <c r="E172" s="36">
        <f>(1-G168/G166)</f>
        <v>0.94019692520297471</v>
      </c>
      <c r="Q172" t="s">
        <v>140</v>
      </c>
      <c r="R172"/>
      <c r="S172"/>
      <c r="T172"/>
      <c r="U172"/>
      <c r="V172"/>
      <c r="W172"/>
    </row>
    <row r="173" spans="4:23" x14ac:dyDescent="0.25">
      <c r="Q173" s="25" t="s">
        <v>141</v>
      </c>
      <c r="R173" s="25" t="s">
        <v>142</v>
      </c>
      <c r="S173" s="25" t="s">
        <v>143</v>
      </c>
      <c r="T173" s="25" t="s">
        <v>144</v>
      </c>
      <c r="U173" s="25" t="s">
        <v>145</v>
      </c>
      <c r="V173" s="25" t="s">
        <v>146</v>
      </c>
      <c r="W173" s="25" t="s">
        <v>147</v>
      </c>
    </row>
    <row r="174" spans="4:23" x14ac:dyDescent="0.25">
      <c r="D174" s="4" t="s">
        <v>218</v>
      </c>
      <c r="Q174" s="23" t="s">
        <v>148</v>
      </c>
      <c r="R174" s="23">
        <v>165.90607287448867</v>
      </c>
      <c r="S174" s="23">
        <v>64</v>
      </c>
      <c r="T174" s="23">
        <v>2.5922823886638855</v>
      </c>
      <c r="U174" s="23">
        <v>244.43875927878253</v>
      </c>
      <c r="V174" s="23">
        <v>0</v>
      </c>
      <c r="W174" s="23">
        <v>1.3196501748332889</v>
      </c>
    </row>
    <row r="175" spans="4:23" x14ac:dyDescent="0.25">
      <c r="Q175" s="23" t="s">
        <v>149</v>
      </c>
      <c r="R175" s="23">
        <v>9.8785425095883284E-2</v>
      </c>
      <c r="S175" s="23">
        <v>18</v>
      </c>
      <c r="T175" s="23">
        <v>5.4880791719935157E-3</v>
      </c>
      <c r="U175" s="23">
        <v>0.51749734885837761</v>
      </c>
      <c r="V175" s="23">
        <v>0.95129157563574074</v>
      </c>
      <c r="W175" s="23">
        <v>1.6128140530013808</v>
      </c>
    </row>
    <row r="176" spans="4:23" x14ac:dyDescent="0.25">
      <c r="D176" s="44" t="e">
        <f ca="1">[1]!CRONALPHA(C4:M68)</f>
        <v>#NAME?</v>
      </c>
      <c r="Q176" s="23" t="s">
        <v>150</v>
      </c>
      <c r="R176" s="23">
        <v>12.217004048588336</v>
      </c>
      <c r="S176" s="23">
        <v>1152</v>
      </c>
      <c r="T176" s="23">
        <v>1.060503823662182E-2</v>
      </c>
      <c r="U176" s="23"/>
      <c r="V176" s="23"/>
      <c r="W176" s="23"/>
    </row>
    <row r="177" spans="4:24" x14ac:dyDescent="0.25">
      <c r="Q177" s="23"/>
      <c r="R177" s="23"/>
      <c r="S177" s="23"/>
      <c r="T177" s="23"/>
      <c r="U177" s="23"/>
      <c r="V177" s="23"/>
      <c r="W177" s="23"/>
    </row>
    <row r="178" spans="4:24" ht="15.75" thickBot="1" x14ac:dyDescent="0.3">
      <c r="D178" s="4" t="s">
        <v>121</v>
      </c>
      <c r="Q178" s="24" t="s">
        <v>151</v>
      </c>
      <c r="R178" s="24">
        <v>178.22186234817289</v>
      </c>
      <c r="S178" s="24">
        <v>1234</v>
      </c>
      <c r="T178" s="24"/>
      <c r="U178" s="24"/>
      <c r="V178" s="24"/>
      <c r="W178" s="24"/>
    </row>
    <row r="180" spans="4:24" x14ac:dyDescent="0.25">
      <c r="D180" s="10" t="e">
        <f t="array" aca="1" ref="D180:N180" ca="1">[1]!CALPHA(C4:M68)</f>
        <v>#NAME?</v>
      </c>
      <c r="E180" s="11" t="e">
        <f ca="1"/>
        <v>#NAME?</v>
      </c>
      <c r="F180" s="11" t="e">
        <f ca="1"/>
        <v>#NAME?</v>
      </c>
      <c r="G180" s="11" t="e">
        <f ca="1"/>
        <v>#NAME?</v>
      </c>
      <c r="H180" s="11" t="e">
        <f ca="1"/>
        <v>#NAME?</v>
      </c>
      <c r="I180" s="11" t="e">
        <f ca="1"/>
        <v>#NAME?</v>
      </c>
      <c r="J180" s="11" t="e">
        <f ca="1"/>
        <v>#NAME?</v>
      </c>
      <c r="K180" s="11" t="e">
        <f ca="1"/>
        <v>#NAME?</v>
      </c>
      <c r="L180" s="11" t="e">
        <f ca="1"/>
        <v>#NAME?</v>
      </c>
      <c r="M180" s="11" t="e">
        <f ca="1"/>
        <v>#NAME?</v>
      </c>
      <c r="N180" s="12" t="e">
        <f ca="1"/>
        <v>#NAME?</v>
      </c>
    </row>
    <row r="184" spans="4:24" x14ac:dyDescent="0.25">
      <c r="D184" s="26" t="s">
        <v>253</v>
      </c>
      <c r="Q184" s="26" t="s">
        <v>254</v>
      </c>
      <c r="R184" s="26"/>
      <c r="S184" s="26"/>
      <c r="T184" s="26"/>
    </row>
    <row r="186" spans="4:24" ht="15.75" thickBot="1" x14ac:dyDescent="0.3">
      <c r="D186" s="4" t="s">
        <v>129</v>
      </c>
      <c r="G186" s="4" t="s">
        <v>117</v>
      </c>
      <c r="H186" s="4">
        <v>0.05</v>
      </c>
      <c r="Q186" s="4" t="s">
        <v>129</v>
      </c>
      <c r="T186" s="4" t="s">
        <v>117</v>
      </c>
      <c r="U186" s="4">
        <v>0.05</v>
      </c>
    </row>
    <row r="187" spans="4:24" ht="15.75" thickTop="1" x14ac:dyDescent="0.25">
      <c r="D187" s="33" t="s">
        <v>126</v>
      </c>
      <c r="E187" s="33" t="s">
        <v>237</v>
      </c>
      <c r="F187" s="33" t="s">
        <v>238</v>
      </c>
      <c r="G187" s="33" t="s">
        <v>239</v>
      </c>
      <c r="H187" s="33" t="s">
        <v>240</v>
      </c>
      <c r="I187" s="33" t="s">
        <v>143</v>
      </c>
      <c r="J187" s="33" t="s">
        <v>241</v>
      </c>
      <c r="K187" s="33" t="s">
        <v>242</v>
      </c>
      <c r="Q187" s="33" t="s">
        <v>126</v>
      </c>
      <c r="R187" s="33" t="s">
        <v>237</v>
      </c>
      <c r="S187" s="33" t="s">
        <v>238</v>
      </c>
      <c r="T187" s="33" t="s">
        <v>239</v>
      </c>
      <c r="U187" s="33" t="s">
        <v>240</v>
      </c>
      <c r="V187" s="33" t="s">
        <v>143</v>
      </c>
      <c r="W187" s="33" t="s">
        <v>241</v>
      </c>
      <c r="X187" s="33" t="s">
        <v>242</v>
      </c>
    </row>
    <row r="188" spans="4:24" x14ac:dyDescent="0.25">
      <c r="D188" s="4">
        <f>COUNT(J85:J149)</f>
        <v>65</v>
      </c>
      <c r="E188" s="4">
        <f>AVERAGE(J85:J149)</f>
        <v>4.4484126302387787E-2</v>
      </c>
      <c r="F188" s="4">
        <f>_xlfn.STDEV.S(J85:J149)</f>
        <v>0.11505525108011536</v>
      </c>
      <c r="G188" s="4">
        <f>F188/SQRT(D188)</f>
        <v>1.4270847530816849E-2</v>
      </c>
      <c r="H188" s="4">
        <f>(E188-H190)/G188</f>
        <v>3.1171327565743785</v>
      </c>
      <c r="I188" s="4">
        <f>D188-1</f>
        <v>64</v>
      </c>
      <c r="J188" s="4">
        <f>ABS(E188-H190)/F188</f>
        <v>0.38663273414103078</v>
      </c>
      <c r="K188" s="4">
        <f>SQRT(H188^2/(H188^2+I188))</f>
        <v>0.36305539643722023</v>
      </c>
      <c r="Q188" s="4">
        <f>COUNT(W85:W149)</f>
        <v>65</v>
      </c>
      <c r="R188" s="4">
        <f>AVERAGE(W85:W149)</f>
        <v>2.1395986722339628E-2</v>
      </c>
      <c r="S188" s="4">
        <f>_xlfn.STDEV.S(W85:W149)</f>
        <v>7.7744489609452197E-2</v>
      </c>
      <c r="T188" s="4">
        <f>S188/SQRT(Q188)</f>
        <v>9.643017134481879E-3</v>
      </c>
      <c r="U188" s="4">
        <f>(R188-U190)/T188</f>
        <v>2.2188062536808131</v>
      </c>
      <c r="V188" s="4">
        <f>Q188-1</f>
        <v>64</v>
      </c>
      <c r="W188" s="4">
        <f>ABS(R188-U190)/S188</f>
        <v>0.2752090447801756</v>
      </c>
      <c r="X188" s="4">
        <f>SQRT(U188^2/(U188^2+V188))</f>
        <v>0.2672618535910683</v>
      </c>
    </row>
    <row r="189" spans="4:24" x14ac:dyDescent="0.25">
      <c r="D189" s="34"/>
      <c r="E189" s="34"/>
      <c r="F189" s="34"/>
      <c r="G189" s="34"/>
      <c r="H189" s="34"/>
      <c r="I189" s="34"/>
      <c r="J189" s="34"/>
      <c r="K189" s="34"/>
      <c r="Q189" s="34"/>
      <c r="R189" s="34"/>
      <c r="S189" s="34"/>
      <c r="T189" s="34"/>
      <c r="U189" s="34"/>
      <c r="V189" s="34"/>
      <c r="W189" s="34"/>
      <c r="X189" s="34"/>
    </row>
    <row r="190" spans="4:24" ht="15.75" thickBot="1" x14ac:dyDescent="0.3">
      <c r="D190" s="4" t="s">
        <v>243</v>
      </c>
      <c r="G190" s="4" t="s">
        <v>244</v>
      </c>
      <c r="H190" s="4">
        <v>0</v>
      </c>
      <c r="Q190" s="4" t="s">
        <v>243</v>
      </c>
      <c r="T190" s="4" t="s">
        <v>244</v>
      </c>
      <c r="U190" s="4">
        <v>0</v>
      </c>
    </row>
    <row r="191" spans="4:24" ht="15.75" thickTop="1" x14ac:dyDescent="0.25">
      <c r="D191" s="33" t="s">
        <v>245</v>
      </c>
      <c r="E191" s="33" t="s">
        <v>246</v>
      </c>
      <c r="F191" s="33" t="s">
        <v>247</v>
      </c>
      <c r="G191" s="33" t="s">
        <v>248</v>
      </c>
      <c r="H191" s="33" t="s">
        <v>249</v>
      </c>
      <c r="I191" s="33" t="s">
        <v>250</v>
      </c>
      <c r="Q191" s="33" t="s">
        <v>245</v>
      </c>
      <c r="R191" s="33" t="s">
        <v>246</v>
      </c>
      <c r="S191" s="33" t="s">
        <v>247</v>
      </c>
      <c r="T191" s="33" t="s">
        <v>248</v>
      </c>
      <c r="U191" s="33" t="s">
        <v>249</v>
      </c>
      <c r="V191" s="33" t="s">
        <v>250</v>
      </c>
    </row>
    <row r="192" spans="4:24" x14ac:dyDescent="0.25">
      <c r="D192" s="4" t="s">
        <v>251</v>
      </c>
      <c r="E192" s="4">
        <f>_xlfn.T.DIST.RT(ABS(H188),I188)</f>
        <v>1.3674137873948809E-3</v>
      </c>
      <c r="F192" s="4">
        <f>_xlfn.T.INV.2T(H186*2,I188)</f>
        <v>1.6690130250240895</v>
      </c>
      <c r="I192" s="35" t="str">
        <f>IF(E192&lt;H186,"yes","no")</f>
        <v>yes</v>
      </c>
      <c r="Q192" s="4" t="s">
        <v>251</v>
      </c>
      <c r="R192" s="4">
        <f>_xlfn.T.DIST.RT(ABS(U188),V188)</f>
        <v>1.5026541449322467E-2</v>
      </c>
      <c r="S192" s="4">
        <f>_xlfn.T.INV.2T(U186*2,V188)</f>
        <v>1.6690130250240895</v>
      </c>
      <c r="V192" s="35" t="str">
        <f>IF(R192&lt;U186,"yes","no")</f>
        <v>yes</v>
      </c>
    </row>
    <row r="193" spans="4:22" x14ac:dyDescent="0.25">
      <c r="D193" s="4" t="s">
        <v>252</v>
      </c>
      <c r="E193" s="36">
        <f>_xlfn.T.DIST.2T(ABS(H188),I188)</f>
        <v>2.7348275747897618E-3</v>
      </c>
      <c r="F193" s="4">
        <f>_xlfn.T.INV.2T(H186,I188)</f>
        <v>1.9977296543176954</v>
      </c>
      <c r="G193" s="4">
        <f>E188-F193*G188</f>
        <v>1.5974830997828506E-2</v>
      </c>
      <c r="H193" s="4">
        <f>E188+F193*G188</f>
        <v>7.2993421606947065E-2</v>
      </c>
      <c r="I193" s="43" t="str">
        <f>IF(E193&lt;H186,"yes","no")</f>
        <v>yes</v>
      </c>
      <c r="Q193" s="4" t="s">
        <v>252</v>
      </c>
      <c r="R193" s="36">
        <f>_xlfn.T.DIST.2T(ABS(U188),V188)</f>
        <v>3.0053082898644935E-2</v>
      </c>
      <c r="S193" s="4">
        <f>_xlfn.T.INV.2T(U186,V188)</f>
        <v>1.9977296543176954</v>
      </c>
      <c r="T193" s="4">
        <f>R188-S193*T188</f>
        <v>2.1318454356915283E-3</v>
      </c>
      <c r="U193" s="4">
        <f>R188+S193*T188</f>
        <v>4.0660128008987731E-2</v>
      </c>
      <c r="V193" s="43" t="str">
        <f>IF(R193&lt;U186,"yes","no")</f>
        <v>yes</v>
      </c>
    </row>
    <row r="194" spans="4:22" x14ac:dyDescent="0.25">
      <c r="D194" s="34"/>
      <c r="E194" s="34"/>
      <c r="F194" s="34"/>
      <c r="G194" s="34"/>
      <c r="H194" s="34"/>
      <c r="I194" s="34"/>
      <c r="Q194" s="34"/>
      <c r="R194" s="34"/>
      <c r="S194" s="34"/>
      <c r="T194" s="34"/>
      <c r="U194" s="34"/>
      <c r="V194" s="34"/>
    </row>
    <row r="197" spans="4:22" x14ac:dyDescent="0.25">
      <c r="D197" s="27" t="s">
        <v>274</v>
      </c>
      <c r="E197" s="27"/>
      <c r="F197"/>
      <c r="I197" s="26" t="s">
        <v>284</v>
      </c>
      <c r="J197" s="26"/>
      <c r="K197" s="26"/>
      <c r="L197" s="26"/>
      <c r="M197" s="26"/>
    </row>
    <row r="198" spans="4:22" ht="15.75" thickBot="1" x14ac:dyDescent="0.3">
      <c r="D198"/>
      <c r="E198"/>
      <c r="F198"/>
    </row>
    <row r="199" spans="4:22" ht="15.75" thickBot="1" x14ac:dyDescent="0.3">
      <c r="D199" s="25"/>
      <c r="E199" s="25" t="s">
        <v>265</v>
      </c>
      <c r="F199" s="25" t="s">
        <v>266</v>
      </c>
      <c r="I199" s="4" t="s">
        <v>129</v>
      </c>
      <c r="L199" s="4" t="s">
        <v>275</v>
      </c>
      <c r="M199" s="4">
        <v>0</v>
      </c>
    </row>
    <row r="200" spans="4:22" ht="15.75" thickTop="1" x14ac:dyDescent="0.25">
      <c r="D200" s="23" t="s">
        <v>237</v>
      </c>
      <c r="E200" s="23">
        <v>1.9188811188811188</v>
      </c>
      <c r="F200" s="23">
        <v>1.8251012145748986</v>
      </c>
      <c r="I200" s="33" t="s">
        <v>0</v>
      </c>
      <c r="J200" s="33" t="s">
        <v>126</v>
      </c>
      <c r="K200" s="33" t="s">
        <v>237</v>
      </c>
      <c r="L200" s="33" t="s">
        <v>131</v>
      </c>
      <c r="M200" s="33" t="s">
        <v>241</v>
      </c>
    </row>
    <row r="201" spans="4:22" x14ac:dyDescent="0.25">
      <c r="D201" s="23" t="s">
        <v>131</v>
      </c>
      <c r="E201" s="23">
        <v>4.6002860775587795E-2</v>
      </c>
      <c r="F201" s="23">
        <v>0.13643591519284115</v>
      </c>
      <c r="I201" s="4" t="s">
        <v>276</v>
      </c>
      <c r="J201" s="4">
        <f>COUNT(G85:G149)</f>
        <v>65</v>
      </c>
      <c r="K201" s="4">
        <f>AVERAGE(G85:G149)</f>
        <v>1.9188811188811188</v>
      </c>
      <c r="L201" s="4">
        <f>_xlfn.VAR.S(G85:G149)</f>
        <v>4.6002860775587795E-2</v>
      </c>
    </row>
    <row r="202" spans="4:22" x14ac:dyDescent="0.25">
      <c r="D202" s="23" t="s">
        <v>267</v>
      </c>
      <c r="E202" s="23">
        <v>65</v>
      </c>
      <c r="F202" s="23">
        <v>65</v>
      </c>
      <c r="I202" s="4" t="s">
        <v>277</v>
      </c>
      <c r="J202" s="4">
        <f>COUNT(T85:T149)</f>
        <v>65</v>
      </c>
      <c r="K202" s="4">
        <f>AVERAGE(T85:T149)</f>
        <v>1.8251012145748986</v>
      </c>
      <c r="L202" s="4">
        <f>_xlfn.VAR.S(T85:T149)</f>
        <v>0.13643591519284115</v>
      </c>
    </row>
    <row r="203" spans="4:22" x14ac:dyDescent="0.25">
      <c r="D203" s="23" t="s">
        <v>268</v>
      </c>
      <c r="E203" s="23">
        <v>0</v>
      </c>
      <c r="F203" s="23"/>
      <c r="I203" s="34" t="s">
        <v>278</v>
      </c>
      <c r="J203" s="34"/>
      <c r="K203" s="34"/>
      <c r="L203" s="34">
        <f>((J201-1)*L201+(J202-1)*L202)/(J201+J202-2)</f>
        <v>9.1219387984214473E-2</v>
      </c>
      <c r="M203" s="34">
        <f>ABS(K201-K202-M199)/SQRT(L203)</f>
        <v>0.31050329142762612</v>
      </c>
    </row>
    <row r="204" spans="4:22" x14ac:dyDescent="0.25">
      <c r="D204" s="23" t="s">
        <v>143</v>
      </c>
      <c r="E204" s="23">
        <v>103</v>
      </c>
      <c r="F204" s="23"/>
    </row>
    <row r="205" spans="4:22" ht="15.75" thickBot="1" x14ac:dyDescent="0.3">
      <c r="D205" s="23" t="s">
        <v>269</v>
      </c>
      <c r="E205" s="23">
        <v>1.7701411114908758</v>
      </c>
      <c r="F205" s="23"/>
      <c r="I205" s="4" t="s">
        <v>279</v>
      </c>
      <c r="M205" s="4" t="s">
        <v>117</v>
      </c>
      <c r="N205" s="4">
        <v>0.05</v>
      </c>
    </row>
    <row r="206" spans="4:22" ht="15.75" thickTop="1" x14ac:dyDescent="0.25">
      <c r="D206" s="23" t="s">
        <v>270</v>
      </c>
      <c r="E206" s="23">
        <v>3.9831258759287162E-2</v>
      </c>
      <c r="F206" s="23"/>
      <c r="I206" s="33" t="s">
        <v>245</v>
      </c>
      <c r="J206" s="33" t="s">
        <v>280</v>
      </c>
      <c r="K206" s="33" t="s">
        <v>281</v>
      </c>
      <c r="L206" s="33" t="s">
        <v>143</v>
      </c>
      <c r="M206" s="33" t="s">
        <v>246</v>
      </c>
      <c r="N206" s="33" t="s">
        <v>247</v>
      </c>
      <c r="O206" s="33" t="s">
        <v>248</v>
      </c>
      <c r="P206" s="33" t="s">
        <v>249</v>
      </c>
      <c r="Q206" s="33" t="s">
        <v>250</v>
      </c>
      <c r="R206" s="33" t="s">
        <v>282</v>
      </c>
    </row>
    <row r="207" spans="4:22" x14ac:dyDescent="0.25">
      <c r="D207" s="23" t="s">
        <v>271</v>
      </c>
      <c r="E207" s="23">
        <v>1.6597822733802527</v>
      </c>
      <c r="F207" s="23"/>
      <c r="I207" s="4" t="s">
        <v>251</v>
      </c>
      <c r="J207" s="4">
        <f>SQRT(L203*(1/J201+1/J202))</f>
        <v>5.2978773103142841E-2</v>
      </c>
      <c r="K207" s="4">
        <f>(ABS(K201-K202-M199))/J207</f>
        <v>1.7701411114908758</v>
      </c>
      <c r="L207" s="4">
        <f>J201+J202-2</f>
        <v>128</v>
      </c>
      <c r="M207" s="4">
        <f>_xlfn.T.DIST.RT(K207,L207)</f>
        <v>3.9542222615577327E-2</v>
      </c>
      <c r="N207" s="4">
        <f>_xlfn.T.INV.2T(N205*2,L207)</f>
        <v>1.6568452260814905</v>
      </c>
      <c r="Q207" s="35" t="str">
        <f>IF(M207&lt;N205,"yes","no")</f>
        <v>yes</v>
      </c>
      <c r="R207" s="4">
        <f>SQRT(K207^2/(K207^2+L207))</f>
        <v>0.15457926166248898</v>
      </c>
    </row>
    <row r="208" spans="4:22" x14ac:dyDescent="0.25">
      <c r="D208" s="23" t="s">
        <v>272</v>
      </c>
      <c r="E208" s="42">
        <v>7.9662517518574325E-2</v>
      </c>
      <c r="F208" s="23"/>
      <c r="I208" s="4" t="s">
        <v>252</v>
      </c>
      <c r="J208" s="4">
        <f>J207</f>
        <v>5.2978773103142841E-2</v>
      </c>
      <c r="K208" s="4">
        <f t="shared" ref="K208:L208" si="10">K207</f>
        <v>1.7701411114908758</v>
      </c>
      <c r="L208" s="4">
        <f t="shared" si="10"/>
        <v>128</v>
      </c>
      <c r="M208" s="36">
        <f>_xlfn.T.DIST.2T(K208,L208)</f>
        <v>7.9084445231154654E-2</v>
      </c>
      <c r="N208" s="4">
        <f>_xlfn.T.INV.2T(N205,L208)</f>
        <v>1.9786708498378349</v>
      </c>
      <c r="O208" s="4">
        <f>(K201-K202)-N208*J208</f>
        <v>-1.1047649693141287E-2</v>
      </c>
      <c r="P208" s="4">
        <f>(K201-K202)+N208*J208</f>
        <v>0.19860745830558166</v>
      </c>
      <c r="Q208" s="43" t="str">
        <f>IF(M208&lt;N205,"yes","no")</f>
        <v>no</v>
      </c>
      <c r="R208" s="4">
        <f>R207</f>
        <v>0.15457926166248898</v>
      </c>
    </row>
    <row r="209" spans="4:18" ht="15.75" thickBot="1" x14ac:dyDescent="0.3">
      <c r="D209" s="24" t="s">
        <v>273</v>
      </c>
      <c r="E209" s="24">
        <v>1.9832641447734605</v>
      </c>
      <c r="F209" s="24"/>
      <c r="I209" s="34"/>
      <c r="J209" s="34"/>
      <c r="K209" s="34"/>
      <c r="L209" s="34"/>
      <c r="M209" s="34"/>
      <c r="N209" s="34"/>
      <c r="O209" s="34"/>
      <c r="P209" s="34"/>
      <c r="Q209" s="34"/>
      <c r="R209" s="34"/>
    </row>
    <row r="210" spans="4:18" ht="15.75" thickBot="1" x14ac:dyDescent="0.3">
      <c r="I210" s="4" t="s">
        <v>283</v>
      </c>
      <c r="M210" s="4" t="s">
        <v>117</v>
      </c>
      <c r="N210" s="4">
        <f>N205</f>
        <v>0.05</v>
      </c>
    </row>
    <row r="211" spans="4:18" ht="15.75" thickTop="1" x14ac:dyDescent="0.25">
      <c r="I211" s="33" t="s">
        <v>245</v>
      </c>
      <c r="J211" s="33" t="s">
        <v>280</v>
      </c>
      <c r="K211" s="33" t="s">
        <v>281</v>
      </c>
      <c r="L211" s="33" t="s">
        <v>143</v>
      </c>
      <c r="M211" s="33" t="s">
        <v>246</v>
      </c>
      <c r="N211" s="33" t="s">
        <v>247</v>
      </c>
      <c r="O211" s="33" t="s">
        <v>248</v>
      </c>
      <c r="P211" s="33" t="s">
        <v>249</v>
      </c>
      <c r="Q211" s="33" t="s">
        <v>250</v>
      </c>
      <c r="R211" s="33" t="s">
        <v>282</v>
      </c>
    </row>
    <row r="212" spans="4:18" x14ac:dyDescent="0.25">
      <c r="I212" s="4" t="s">
        <v>251</v>
      </c>
      <c r="J212" s="4">
        <f>SQRT(L201/J201+L202/J202)</f>
        <v>5.2978773103142841E-2</v>
      </c>
      <c r="K212" s="4">
        <f>(ABS(K201-K202-M199))/J212</f>
        <v>1.7701411114908758</v>
      </c>
      <c r="L212" s="4">
        <f>(L201/J201+L202/J202)^2/((L201/J201)^2/(J201-1)+(L202/J202)^2/(J202-1))</f>
        <v>102.75277459501372</v>
      </c>
      <c r="M212" s="4" t="e">
        <f ca="1">[1]!T_DIST_RT(K212,L212)</f>
        <v>#NAME?</v>
      </c>
      <c r="N212" s="4" t="e">
        <f ca="1">[1]!T_INV(1-N210,L212)</f>
        <v>#NAME?</v>
      </c>
      <c r="Q212" s="35" t="e">
        <f ca="1">IF(M212&lt;N210,"yes","no")</f>
        <v>#NAME?</v>
      </c>
      <c r="R212" s="4">
        <f>SQRT(K212^2/(K212^2+L212))</f>
        <v>0.17202369039997623</v>
      </c>
    </row>
    <row r="213" spans="4:18" x14ac:dyDescent="0.25">
      <c r="I213" s="4" t="s">
        <v>252</v>
      </c>
      <c r="J213" s="4">
        <f>J212</f>
        <v>5.2978773103142841E-2</v>
      </c>
      <c r="K213" s="4">
        <f t="shared" ref="K213:L213" si="11">K212</f>
        <v>1.7701411114908758</v>
      </c>
      <c r="L213" s="4">
        <f t="shared" si="11"/>
        <v>102.75277459501372</v>
      </c>
      <c r="M213" s="36" t="e">
        <f ca="1">[1]!T_DIST_2T(K213,L213)</f>
        <v>#NAME?</v>
      </c>
      <c r="N213" s="4" t="e">
        <f ca="1">[1]!T_INV_2T(N210,L213)</f>
        <v>#NAME?</v>
      </c>
      <c r="O213" s="4" t="e">
        <f ca="1">(K201-K202)-N213*J213</f>
        <v>#NAME?</v>
      </c>
      <c r="P213" s="4" t="e">
        <f ca="1">(K201-K202)+N213*J213</f>
        <v>#NAME?</v>
      </c>
      <c r="Q213" s="43" t="e">
        <f ca="1">IF(M213&lt;N210,"yes","no")</f>
        <v>#NAME?</v>
      </c>
      <c r="R213" s="4">
        <f>R212</f>
        <v>0.17202369039997623</v>
      </c>
    </row>
    <row r="214" spans="4:18" x14ac:dyDescent="0.25">
      <c r="I214" s="34"/>
      <c r="J214" s="34"/>
      <c r="K214" s="34"/>
      <c r="L214" s="34"/>
      <c r="M214" s="34"/>
      <c r="N214" s="34"/>
      <c r="O214" s="34"/>
      <c r="P214" s="34"/>
      <c r="Q214" s="34"/>
      <c r="R214" s="34"/>
    </row>
  </sheetData>
  <mergeCells count="18">
    <mergeCell ref="C1:D1"/>
    <mergeCell ref="E1:K1"/>
    <mergeCell ref="L1:M1"/>
    <mergeCell ref="O1:R1"/>
    <mergeCell ref="S1:AG1"/>
    <mergeCell ref="A4:A5"/>
    <mergeCell ref="A63:A68"/>
    <mergeCell ref="A6:A9"/>
    <mergeCell ref="A10:A13"/>
    <mergeCell ref="A14:A19"/>
    <mergeCell ref="A20:A23"/>
    <mergeCell ref="A24:A25"/>
    <mergeCell ref="A26:A31"/>
    <mergeCell ref="A32:A38"/>
    <mergeCell ref="A39:A45"/>
    <mergeCell ref="A46:A52"/>
    <mergeCell ref="A53:A59"/>
    <mergeCell ref="A60:A62"/>
  </mergeCells>
  <pageMargins left="0.7" right="0.7" top="0.75" bottom="0.75" header="0.3" footer="0.3"/>
  <pageSetup paperSize="9" orientation="portrait" horizontalDpi="4294967294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9"/>
  <sheetViews>
    <sheetView topLeftCell="Q13" workbookViewId="0">
      <selection activeCell="X17" sqref="X17"/>
    </sheetView>
  </sheetViews>
  <sheetFormatPr defaultRowHeight="15" x14ac:dyDescent="0.25"/>
  <cols>
    <col min="23" max="23" width="15.85546875" bestFit="1" customWidth="1"/>
    <col min="24" max="24" width="17.7109375" bestFit="1" customWidth="1"/>
    <col min="25" max="25" width="27" bestFit="1" customWidth="1"/>
  </cols>
  <sheetData>
    <row r="1" spans="1:30" x14ac:dyDescent="0.25">
      <c r="A1" s="27" t="s">
        <v>219</v>
      </c>
      <c r="H1" s="4"/>
      <c r="I1" s="4"/>
      <c r="J1" s="4"/>
      <c r="K1" s="4"/>
      <c r="L1" s="4"/>
      <c r="M1" s="4"/>
      <c r="N1" s="27" t="s">
        <v>236</v>
      </c>
      <c r="O1" s="27"/>
      <c r="P1" s="27"/>
      <c r="Q1" s="27"/>
      <c r="R1" s="27"/>
      <c r="U1" s="4"/>
      <c r="V1" s="4"/>
      <c r="W1" s="27" t="s">
        <v>262</v>
      </c>
      <c r="Y1" s="26" t="s">
        <v>263</v>
      </c>
      <c r="AA1" s="27" t="s">
        <v>304</v>
      </c>
      <c r="AB1" s="27"/>
      <c r="AC1" s="27"/>
      <c r="AD1" s="27"/>
    </row>
    <row r="2" spans="1:30" ht="15.75" thickBot="1" x14ac:dyDescent="0.3">
      <c r="H2" s="4"/>
      <c r="I2" s="4"/>
      <c r="J2" s="4"/>
      <c r="K2" s="4"/>
      <c r="L2" s="4"/>
      <c r="M2" s="4"/>
      <c r="U2" s="4"/>
      <c r="V2" s="4"/>
      <c r="W2" s="4"/>
    </row>
    <row r="3" spans="1:30" x14ac:dyDescent="0.25">
      <c r="A3" s="25" t="s">
        <v>129</v>
      </c>
      <c r="B3" s="25" t="s">
        <v>126</v>
      </c>
      <c r="C3" s="25" t="s">
        <v>125</v>
      </c>
      <c r="D3" s="25" t="s">
        <v>130</v>
      </c>
      <c r="E3" s="25" t="s">
        <v>131</v>
      </c>
      <c r="F3" s="29" t="s">
        <v>221</v>
      </c>
      <c r="G3" s="29" t="s">
        <v>222</v>
      </c>
      <c r="H3" s="4" t="s">
        <v>255</v>
      </c>
      <c r="I3" s="4"/>
      <c r="J3" s="4"/>
      <c r="K3" s="4"/>
      <c r="L3" s="4"/>
      <c r="M3" s="4"/>
      <c r="N3" s="25" t="s">
        <v>129</v>
      </c>
      <c r="O3" s="25" t="s">
        <v>126</v>
      </c>
      <c r="P3" s="25" t="s">
        <v>125</v>
      </c>
      <c r="Q3" s="25" t="s">
        <v>130</v>
      </c>
      <c r="R3" s="25" t="s">
        <v>131</v>
      </c>
      <c r="S3" s="29" t="s">
        <v>221</v>
      </c>
      <c r="T3" s="29" t="s">
        <v>222</v>
      </c>
      <c r="U3" s="4" t="s">
        <v>255</v>
      </c>
      <c r="V3" s="4"/>
      <c r="W3" s="4"/>
    </row>
    <row r="4" spans="1:30" x14ac:dyDescent="0.25">
      <c r="A4" s="23" t="s">
        <v>127</v>
      </c>
      <c r="B4" s="23">
        <v>11</v>
      </c>
      <c r="C4" s="23">
        <v>22</v>
      </c>
      <c r="D4" s="23">
        <v>2</v>
      </c>
      <c r="E4" s="23">
        <v>0</v>
      </c>
      <c r="F4">
        <f t="shared" ref="F4:F6" si="0">SQRT(E4)</f>
        <v>0</v>
      </c>
      <c r="G4">
        <f t="shared" ref="G4:G6" si="1">(F4/D4)</f>
        <v>0</v>
      </c>
      <c r="H4" s="4">
        <f>_xlfn.RANK.EQ(D4,$D$4:$D$68)</f>
        <v>1</v>
      </c>
      <c r="I4" s="4"/>
      <c r="J4" s="4"/>
      <c r="K4" s="4"/>
      <c r="L4" s="4"/>
      <c r="M4" s="4"/>
      <c r="N4" s="23" t="s">
        <v>127</v>
      </c>
      <c r="O4" s="23">
        <v>19</v>
      </c>
      <c r="P4" s="23">
        <v>38</v>
      </c>
      <c r="Q4" s="23">
        <v>2</v>
      </c>
      <c r="R4" s="23">
        <v>0</v>
      </c>
      <c r="S4">
        <f t="shared" ref="S4:S6" si="2">SQRT(R4)</f>
        <v>0</v>
      </c>
      <c r="T4">
        <f t="shared" ref="T4:T6" si="3">(S4/Q4)</f>
        <v>0</v>
      </c>
      <c r="U4" s="4">
        <f>_xlfn.RANK.EQ(Q4,$Q$4:$Q$68)</f>
        <v>1</v>
      </c>
      <c r="V4" s="4"/>
      <c r="W4" s="36">
        <f>CORREL(D4:D68,Q4:Q68)</f>
        <v>0.78820547913534411</v>
      </c>
      <c r="Y4" s="41">
        <f>CORREL(H4:H68,U4:U68)</f>
        <v>0.86277036880163283</v>
      </c>
    </row>
    <row r="5" spans="1:30" x14ac:dyDescent="0.25">
      <c r="A5" s="23" t="s">
        <v>128</v>
      </c>
      <c r="B5" s="23">
        <v>11</v>
      </c>
      <c r="C5" s="23">
        <v>22</v>
      </c>
      <c r="D5" s="23">
        <v>2</v>
      </c>
      <c r="E5" s="23">
        <v>0</v>
      </c>
      <c r="F5">
        <f t="shared" si="0"/>
        <v>0</v>
      </c>
      <c r="G5">
        <f t="shared" si="1"/>
        <v>0</v>
      </c>
      <c r="H5" s="4">
        <f t="shared" ref="H5:H68" si="4">_xlfn.RANK.EQ(D5,$D$4:$D$68)</f>
        <v>1</v>
      </c>
      <c r="I5" s="4"/>
      <c r="J5" s="4"/>
      <c r="K5" s="4"/>
      <c r="L5" s="4"/>
      <c r="M5" s="4"/>
      <c r="N5" s="23" t="s">
        <v>128</v>
      </c>
      <c r="O5" s="23">
        <v>19</v>
      </c>
      <c r="P5" s="23">
        <v>38</v>
      </c>
      <c r="Q5" s="23">
        <v>2</v>
      </c>
      <c r="R5" s="23">
        <v>0</v>
      </c>
      <c r="S5">
        <f t="shared" si="2"/>
        <v>0</v>
      </c>
      <c r="T5">
        <f t="shared" si="3"/>
        <v>0</v>
      </c>
      <c r="U5" s="4">
        <f t="shared" ref="U5:U68" si="5">_xlfn.RANK.EQ(Q5,$Q$4:$Q$68)</f>
        <v>1</v>
      </c>
      <c r="V5" s="4"/>
      <c r="W5" s="4"/>
    </row>
    <row r="6" spans="1:30" x14ac:dyDescent="0.25">
      <c r="A6" s="23" t="s">
        <v>152</v>
      </c>
      <c r="B6" s="23">
        <v>11</v>
      </c>
      <c r="C6" s="23">
        <v>22</v>
      </c>
      <c r="D6" s="23">
        <v>2</v>
      </c>
      <c r="E6" s="23">
        <v>0</v>
      </c>
      <c r="F6">
        <f t="shared" si="0"/>
        <v>0</v>
      </c>
      <c r="G6">
        <f t="shared" si="1"/>
        <v>0</v>
      </c>
      <c r="H6" s="4">
        <f t="shared" si="4"/>
        <v>1</v>
      </c>
      <c r="I6" s="4"/>
      <c r="J6" s="4"/>
      <c r="K6" s="4"/>
      <c r="L6" s="4"/>
      <c r="M6" s="4"/>
      <c r="N6" s="23" t="s">
        <v>152</v>
      </c>
      <c r="O6" s="23">
        <v>19</v>
      </c>
      <c r="P6" s="23">
        <v>38</v>
      </c>
      <c r="Q6" s="23">
        <v>2</v>
      </c>
      <c r="R6" s="23">
        <v>0</v>
      </c>
      <c r="S6">
        <f t="shared" si="2"/>
        <v>0</v>
      </c>
      <c r="T6">
        <f t="shared" si="3"/>
        <v>0</v>
      </c>
      <c r="U6" s="4">
        <f t="shared" si="5"/>
        <v>1</v>
      </c>
      <c r="V6" s="4"/>
      <c r="W6" s="4"/>
      <c r="AA6" t="s">
        <v>257</v>
      </c>
      <c r="AB6" s="45">
        <f>CORREL(D4:D68,Q4:Q68)</f>
        <v>0.78820547913534411</v>
      </c>
    </row>
    <row r="7" spans="1:30" x14ac:dyDescent="0.25">
      <c r="A7" s="23" t="s">
        <v>153</v>
      </c>
      <c r="B7" s="23">
        <v>11</v>
      </c>
      <c r="C7" s="23">
        <v>16</v>
      </c>
      <c r="D7" s="23">
        <v>1.4545454545454546</v>
      </c>
      <c r="E7" s="23">
        <v>0.27272727272727265</v>
      </c>
      <c r="F7">
        <f>SQRT(E7)</f>
        <v>0.52223296786709339</v>
      </c>
      <c r="G7">
        <f>(F7/D7)</f>
        <v>0.35903516540862668</v>
      </c>
      <c r="H7" s="4">
        <f t="shared" si="4"/>
        <v>59</v>
      </c>
      <c r="I7" s="4"/>
      <c r="J7" s="4"/>
      <c r="K7" s="4"/>
      <c r="L7" s="4"/>
      <c r="M7" s="4"/>
      <c r="N7" s="23" t="s">
        <v>153</v>
      </c>
      <c r="O7" s="23">
        <v>19</v>
      </c>
      <c r="P7" s="23">
        <v>19</v>
      </c>
      <c r="Q7" s="23">
        <v>1</v>
      </c>
      <c r="R7" s="23">
        <v>0</v>
      </c>
      <c r="S7">
        <f>SQRT(R7)</f>
        <v>0</v>
      </c>
      <c r="T7">
        <f>(S7/Q7)</f>
        <v>0</v>
      </c>
      <c r="U7" s="4">
        <f t="shared" si="5"/>
        <v>58</v>
      </c>
      <c r="V7" s="4"/>
      <c r="W7" s="4"/>
      <c r="AA7" t="s">
        <v>256</v>
      </c>
      <c r="AB7" s="46" t="e">
        <f ca="1">[1]!SCORREL(D4:D68,Q4:Q68)</f>
        <v>#NAME?</v>
      </c>
    </row>
    <row r="8" spans="1:30" x14ac:dyDescent="0.25">
      <c r="A8" s="23" t="s">
        <v>154</v>
      </c>
      <c r="B8" s="23">
        <v>11</v>
      </c>
      <c r="C8" s="23">
        <v>22</v>
      </c>
      <c r="D8" s="23">
        <v>2</v>
      </c>
      <c r="E8" s="23">
        <v>0</v>
      </c>
      <c r="F8">
        <f t="shared" ref="F8:F68" si="6">SQRT(E8)</f>
        <v>0</v>
      </c>
      <c r="G8">
        <f t="shared" ref="G8:G68" si="7">(F8/D8)</f>
        <v>0</v>
      </c>
      <c r="H8" s="4">
        <f t="shared" si="4"/>
        <v>1</v>
      </c>
      <c r="I8" s="4"/>
      <c r="J8" s="4"/>
      <c r="K8" s="4"/>
      <c r="L8" s="4"/>
      <c r="M8" s="4"/>
      <c r="N8" s="23" t="s">
        <v>154</v>
      </c>
      <c r="O8" s="23">
        <v>19</v>
      </c>
      <c r="P8" s="23">
        <v>38</v>
      </c>
      <c r="Q8" s="23">
        <v>2</v>
      </c>
      <c r="R8" s="23">
        <v>0</v>
      </c>
      <c r="S8">
        <f t="shared" ref="S8:S68" si="8">SQRT(R8)</f>
        <v>0</v>
      </c>
      <c r="T8">
        <f t="shared" ref="T8:T68" si="9">(S8/Q8)</f>
        <v>0</v>
      </c>
      <c r="U8" s="4">
        <f t="shared" si="5"/>
        <v>1</v>
      </c>
      <c r="V8" s="4"/>
      <c r="W8" s="4"/>
      <c r="AA8" t="s">
        <v>259</v>
      </c>
      <c r="AB8" s="39" t="e">
        <f ca="1">[1]!KCORREL(D4:D68,Q4:Q68)</f>
        <v>#NAME?</v>
      </c>
    </row>
    <row r="9" spans="1:30" x14ac:dyDescent="0.25">
      <c r="A9" s="23" t="s">
        <v>155</v>
      </c>
      <c r="B9" s="23">
        <v>11</v>
      </c>
      <c r="C9" s="23">
        <v>22</v>
      </c>
      <c r="D9" s="23">
        <v>2</v>
      </c>
      <c r="E9" s="23">
        <v>0</v>
      </c>
      <c r="F9">
        <f t="shared" si="6"/>
        <v>0</v>
      </c>
      <c r="G9">
        <f t="shared" si="7"/>
        <v>0</v>
      </c>
      <c r="H9" s="4">
        <f t="shared" si="4"/>
        <v>1</v>
      </c>
      <c r="I9" s="4"/>
      <c r="J9" s="4"/>
      <c r="K9" s="4"/>
      <c r="L9" s="4"/>
      <c r="M9" s="4"/>
      <c r="N9" s="23" t="s">
        <v>155</v>
      </c>
      <c r="O9" s="23">
        <v>19</v>
      </c>
      <c r="P9" s="23">
        <v>38</v>
      </c>
      <c r="Q9" s="23">
        <v>2</v>
      </c>
      <c r="R9" s="23">
        <v>0</v>
      </c>
      <c r="S9">
        <f t="shared" si="8"/>
        <v>0</v>
      </c>
      <c r="T9">
        <f t="shared" si="9"/>
        <v>0</v>
      </c>
      <c r="U9" s="4">
        <f t="shared" si="5"/>
        <v>1</v>
      </c>
      <c r="V9" s="4"/>
      <c r="W9" s="4"/>
    </row>
    <row r="10" spans="1:30" x14ac:dyDescent="0.25">
      <c r="A10" s="23" t="s">
        <v>156</v>
      </c>
      <c r="B10" s="23">
        <v>11</v>
      </c>
      <c r="C10" s="23">
        <v>22</v>
      </c>
      <c r="D10" s="23">
        <v>2</v>
      </c>
      <c r="E10" s="23">
        <v>0</v>
      </c>
      <c r="F10">
        <f t="shared" si="6"/>
        <v>0</v>
      </c>
      <c r="G10">
        <f>(F10/D10)</f>
        <v>0</v>
      </c>
      <c r="H10" s="4">
        <f t="shared" si="4"/>
        <v>1</v>
      </c>
      <c r="I10" s="4"/>
      <c r="J10" s="4"/>
      <c r="K10" s="4"/>
      <c r="L10" s="4"/>
      <c r="M10" s="4"/>
      <c r="N10" s="23" t="s">
        <v>156</v>
      </c>
      <c r="O10" s="23">
        <v>19</v>
      </c>
      <c r="P10" s="23">
        <v>36</v>
      </c>
      <c r="Q10" s="23">
        <v>1.8947368421052631</v>
      </c>
      <c r="R10" s="23">
        <v>9.9415204678362235E-2</v>
      </c>
      <c r="S10">
        <f t="shared" si="8"/>
        <v>0.31530176764230522</v>
      </c>
      <c r="T10">
        <f t="shared" si="9"/>
        <v>0.1664092662556611</v>
      </c>
      <c r="U10" s="4">
        <f t="shared" si="5"/>
        <v>53</v>
      </c>
      <c r="V10" s="4"/>
      <c r="W10" s="4"/>
      <c r="AA10" t="s">
        <v>261</v>
      </c>
    </row>
    <row r="11" spans="1:30" x14ac:dyDescent="0.25">
      <c r="A11" s="23" t="s">
        <v>157</v>
      </c>
      <c r="B11" s="23">
        <v>11</v>
      </c>
      <c r="C11" s="23">
        <v>17</v>
      </c>
      <c r="D11" s="23">
        <v>1.5454545454545454</v>
      </c>
      <c r="E11" s="23">
        <v>0.27272727272727265</v>
      </c>
      <c r="F11">
        <f t="shared" si="6"/>
        <v>0.52223296786709339</v>
      </c>
      <c r="G11">
        <f t="shared" si="7"/>
        <v>0.33791544979635457</v>
      </c>
      <c r="H11" s="4">
        <f t="shared" si="4"/>
        <v>58</v>
      </c>
      <c r="I11" s="4"/>
      <c r="J11" s="4"/>
      <c r="K11" s="4"/>
      <c r="L11" s="4"/>
      <c r="M11" s="4"/>
      <c r="N11" s="23" t="s">
        <v>157</v>
      </c>
      <c r="O11" s="23">
        <v>19</v>
      </c>
      <c r="P11" s="23">
        <v>19</v>
      </c>
      <c r="Q11" s="23">
        <v>1</v>
      </c>
      <c r="R11" s="23">
        <v>0</v>
      </c>
      <c r="S11">
        <f t="shared" si="8"/>
        <v>0</v>
      </c>
      <c r="T11">
        <f t="shared" si="9"/>
        <v>0</v>
      </c>
      <c r="U11" s="4">
        <f t="shared" si="5"/>
        <v>58</v>
      </c>
      <c r="V11" s="4"/>
      <c r="W11" s="4"/>
    </row>
    <row r="12" spans="1:30" x14ac:dyDescent="0.25">
      <c r="A12" s="23" t="s">
        <v>158</v>
      </c>
      <c r="B12" s="23">
        <v>11</v>
      </c>
      <c r="C12" s="23">
        <v>22</v>
      </c>
      <c r="D12" s="23">
        <v>2</v>
      </c>
      <c r="E12" s="23">
        <v>0</v>
      </c>
      <c r="F12">
        <f t="shared" si="6"/>
        <v>0</v>
      </c>
      <c r="G12">
        <f t="shared" si="7"/>
        <v>0</v>
      </c>
      <c r="H12" s="4">
        <f t="shared" si="4"/>
        <v>1</v>
      </c>
      <c r="I12" s="4"/>
      <c r="J12" s="4"/>
      <c r="K12" s="4"/>
      <c r="L12" s="4"/>
      <c r="M12" s="4"/>
      <c r="N12" s="23" t="s">
        <v>158</v>
      </c>
      <c r="O12" s="23">
        <v>19</v>
      </c>
      <c r="P12" s="23">
        <v>38</v>
      </c>
      <c r="Q12" s="23">
        <v>2</v>
      </c>
      <c r="R12" s="23">
        <v>0</v>
      </c>
      <c r="S12">
        <f t="shared" si="8"/>
        <v>0</v>
      </c>
      <c r="T12">
        <f t="shared" si="9"/>
        <v>0</v>
      </c>
      <c r="U12" s="4">
        <f t="shared" si="5"/>
        <v>1</v>
      </c>
      <c r="V12" s="4"/>
      <c r="W12" s="4"/>
      <c r="AA12" t="s">
        <v>117</v>
      </c>
      <c r="AB12" s="37">
        <v>0.05</v>
      </c>
    </row>
    <row r="13" spans="1:30" x14ac:dyDescent="0.25">
      <c r="A13" s="23" t="s">
        <v>159</v>
      </c>
      <c r="B13" s="23">
        <v>11</v>
      </c>
      <c r="C13" s="23">
        <v>22</v>
      </c>
      <c r="D13" s="23">
        <v>2</v>
      </c>
      <c r="E13" s="23">
        <v>0</v>
      </c>
      <c r="F13">
        <f t="shared" si="6"/>
        <v>0</v>
      </c>
      <c r="G13">
        <f t="shared" si="7"/>
        <v>0</v>
      </c>
      <c r="H13" s="4">
        <f t="shared" si="4"/>
        <v>1</v>
      </c>
      <c r="I13" s="4"/>
      <c r="J13" s="4"/>
      <c r="K13" s="4"/>
      <c r="L13" s="4"/>
      <c r="M13" s="4"/>
      <c r="N13" s="23" t="s">
        <v>159</v>
      </c>
      <c r="O13" s="23">
        <v>19</v>
      </c>
      <c r="P13" s="23">
        <v>38</v>
      </c>
      <c r="Q13" s="23">
        <v>2</v>
      </c>
      <c r="R13" s="23">
        <v>0</v>
      </c>
      <c r="S13">
        <f t="shared" si="8"/>
        <v>0</v>
      </c>
      <c r="T13">
        <f t="shared" si="9"/>
        <v>0</v>
      </c>
      <c r="U13" s="4">
        <f t="shared" si="5"/>
        <v>1</v>
      </c>
      <c r="V13" s="4"/>
      <c r="W13" s="4"/>
      <c r="AA13" t="s">
        <v>260</v>
      </c>
      <c r="AB13" s="39">
        <v>2</v>
      </c>
    </row>
    <row r="14" spans="1:30" x14ac:dyDescent="0.25">
      <c r="A14" s="23" t="s">
        <v>160</v>
      </c>
      <c r="B14" s="23">
        <v>11</v>
      </c>
      <c r="C14" s="23">
        <v>21</v>
      </c>
      <c r="D14" s="23">
        <v>1.9090909090909092</v>
      </c>
      <c r="E14" s="23">
        <v>9.0909090909090648E-2</v>
      </c>
      <c r="F14">
        <f t="shared" si="6"/>
        <v>0.30151134457776319</v>
      </c>
      <c r="G14">
        <f t="shared" si="7"/>
        <v>0.15793451382644738</v>
      </c>
      <c r="H14" s="4">
        <f t="shared" si="4"/>
        <v>56</v>
      </c>
      <c r="I14" s="4"/>
      <c r="J14" s="4"/>
      <c r="K14" s="4"/>
      <c r="L14" s="4"/>
      <c r="M14" s="4"/>
      <c r="N14" s="23" t="s">
        <v>160</v>
      </c>
      <c r="O14" s="23">
        <v>19</v>
      </c>
      <c r="P14" s="23">
        <v>19</v>
      </c>
      <c r="Q14" s="23">
        <v>1</v>
      </c>
      <c r="R14" s="23">
        <v>0</v>
      </c>
      <c r="S14">
        <f t="shared" si="8"/>
        <v>0</v>
      </c>
      <c r="T14">
        <f t="shared" si="9"/>
        <v>0</v>
      </c>
      <c r="U14" s="4">
        <f t="shared" si="5"/>
        <v>58</v>
      </c>
      <c r="V14" s="4"/>
      <c r="W14" s="4"/>
    </row>
    <row r="15" spans="1:30" x14ac:dyDescent="0.25">
      <c r="A15" s="23" t="s">
        <v>161</v>
      </c>
      <c r="B15" s="23">
        <v>11</v>
      </c>
      <c r="C15" s="23">
        <v>22</v>
      </c>
      <c r="D15" s="23">
        <v>2</v>
      </c>
      <c r="E15" s="23">
        <v>0</v>
      </c>
      <c r="F15">
        <f t="shared" si="6"/>
        <v>0</v>
      </c>
      <c r="G15">
        <f t="shared" si="7"/>
        <v>0</v>
      </c>
      <c r="H15" s="4">
        <f t="shared" si="4"/>
        <v>1</v>
      </c>
      <c r="I15" s="4"/>
      <c r="J15" s="4"/>
      <c r="K15" s="4"/>
      <c r="L15" s="4"/>
      <c r="M15" s="4"/>
      <c r="N15" s="23" t="s">
        <v>161</v>
      </c>
      <c r="O15" s="23">
        <v>19</v>
      </c>
      <c r="P15" s="23">
        <v>38</v>
      </c>
      <c r="Q15" s="23">
        <v>2</v>
      </c>
      <c r="R15" s="23">
        <v>0</v>
      </c>
      <c r="S15">
        <f t="shared" si="8"/>
        <v>0</v>
      </c>
      <c r="T15">
        <f t="shared" si="9"/>
        <v>0</v>
      </c>
      <c r="U15" s="4">
        <f t="shared" si="5"/>
        <v>1</v>
      </c>
      <c r="V15" s="4"/>
      <c r="W15" s="4"/>
      <c r="AA15" t="e">
        <f t="array" aca="1" ref="AA15:AB17" ca="1">[1]!SCORREL(D4:D68,Q4:Q68,TRUE,AB13,AB12)</f>
        <v>#NAME?</v>
      </c>
      <c r="AB15" s="45" t="e">
        <f ca="1"/>
        <v>#NAME?</v>
      </c>
    </row>
    <row r="16" spans="1:30" x14ac:dyDescent="0.25">
      <c r="A16" s="23" t="s">
        <v>162</v>
      </c>
      <c r="B16" s="23">
        <v>11</v>
      </c>
      <c r="C16" s="23">
        <v>22</v>
      </c>
      <c r="D16" s="23">
        <v>2</v>
      </c>
      <c r="E16" s="23">
        <v>0</v>
      </c>
      <c r="F16">
        <f t="shared" si="6"/>
        <v>0</v>
      </c>
      <c r="G16">
        <f t="shared" si="7"/>
        <v>0</v>
      </c>
      <c r="H16" s="4">
        <f t="shared" si="4"/>
        <v>1</v>
      </c>
      <c r="I16" s="4"/>
      <c r="J16" s="4"/>
      <c r="K16" s="4"/>
      <c r="L16" s="4"/>
      <c r="M16" s="4"/>
      <c r="N16" s="23" t="s">
        <v>162</v>
      </c>
      <c r="O16" s="23">
        <v>19</v>
      </c>
      <c r="P16" s="23">
        <v>38</v>
      </c>
      <c r="Q16" s="23">
        <v>2</v>
      </c>
      <c r="R16" s="23">
        <v>0</v>
      </c>
      <c r="S16">
        <f t="shared" si="8"/>
        <v>0</v>
      </c>
      <c r="T16">
        <f t="shared" si="9"/>
        <v>0</v>
      </c>
      <c r="U16" s="4">
        <f t="shared" si="5"/>
        <v>1</v>
      </c>
      <c r="V16" s="4"/>
      <c r="W16" s="4"/>
      <c r="AA16" t="e">
        <f ca="1"/>
        <v>#NAME?</v>
      </c>
      <c r="AB16" s="38" t="e">
        <f ca="1"/>
        <v>#NAME?</v>
      </c>
    </row>
    <row r="17" spans="1:28" x14ac:dyDescent="0.25">
      <c r="A17" s="23" t="s">
        <v>163</v>
      </c>
      <c r="B17" s="23">
        <v>11</v>
      </c>
      <c r="C17" s="23">
        <v>22</v>
      </c>
      <c r="D17" s="23">
        <v>2</v>
      </c>
      <c r="E17" s="23">
        <v>0</v>
      </c>
      <c r="F17">
        <f t="shared" si="6"/>
        <v>0</v>
      </c>
      <c r="G17">
        <f t="shared" si="7"/>
        <v>0</v>
      </c>
      <c r="H17" s="4">
        <f t="shared" si="4"/>
        <v>1</v>
      </c>
      <c r="I17" s="4"/>
      <c r="J17" s="4"/>
      <c r="K17" s="4"/>
      <c r="L17" s="4"/>
      <c r="M17" s="4"/>
      <c r="N17" s="23" t="s">
        <v>163</v>
      </c>
      <c r="O17" s="23">
        <v>19</v>
      </c>
      <c r="P17" s="23">
        <v>21</v>
      </c>
      <c r="Q17" s="23">
        <v>1.1052631578947369</v>
      </c>
      <c r="R17" s="23">
        <v>9.9415204678362637E-2</v>
      </c>
      <c r="S17">
        <f t="shared" si="8"/>
        <v>0.31530176764230589</v>
      </c>
      <c r="T17">
        <f t="shared" si="9"/>
        <v>0.28527302786684816</v>
      </c>
      <c r="U17" s="4">
        <f t="shared" si="5"/>
        <v>56</v>
      </c>
      <c r="V17" s="4"/>
      <c r="W17" s="4"/>
      <c r="AA17" t="e">
        <f ca="1"/>
        <v>#NAME?</v>
      </c>
      <c r="AB17" s="47" t="e">
        <f ca="1"/>
        <v>#NAME?</v>
      </c>
    </row>
    <row r="18" spans="1:28" x14ac:dyDescent="0.25">
      <c r="A18" s="23" t="s">
        <v>164</v>
      </c>
      <c r="B18" s="23">
        <v>11</v>
      </c>
      <c r="C18" s="23">
        <v>22</v>
      </c>
      <c r="D18" s="23">
        <v>2</v>
      </c>
      <c r="E18" s="23">
        <v>0</v>
      </c>
      <c r="F18">
        <f t="shared" si="6"/>
        <v>0</v>
      </c>
      <c r="G18">
        <f t="shared" si="7"/>
        <v>0</v>
      </c>
      <c r="H18" s="4">
        <f t="shared" si="4"/>
        <v>1</v>
      </c>
      <c r="I18" s="4"/>
      <c r="J18" s="4"/>
      <c r="K18" s="4"/>
      <c r="L18" s="4"/>
      <c r="M18" s="4"/>
      <c r="N18" s="23" t="s">
        <v>164</v>
      </c>
      <c r="O18" s="23">
        <v>19</v>
      </c>
      <c r="P18" s="23">
        <v>38</v>
      </c>
      <c r="Q18" s="23">
        <v>2</v>
      </c>
      <c r="R18" s="23">
        <v>0</v>
      </c>
      <c r="S18">
        <f t="shared" si="8"/>
        <v>0</v>
      </c>
      <c r="T18">
        <f t="shared" si="9"/>
        <v>0</v>
      </c>
      <c r="U18" s="4">
        <f t="shared" si="5"/>
        <v>1</v>
      </c>
      <c r="V18" s="4"/>
      <c r="W18" s="4"/>
    </row>
    <row r="19" spans="1:28" x14ac:dyDescent="0.25">
      <c r="A19" s="23" t="s">
        <v>165</v>
      </c>
      <c r="B19" s="23">
        <v>11</v>
      </c>
      <c r="C19" s="23">
        <v>22</v>
      </c>
      <c r="D19" s="23">
        <v>2</v>
      </c>
      <c r="E19" s="23">
        <v>0</v>
      </c>
      <c r="F19">
        <f t="shared" si="6"/>
        <v>0</v>
      </c>
      <c r="G19">
        <f t="shared" si="7"/>
        <v>0</v>
      </c>
      <c r="H19" s="4">
        <f t="shared" si="4"/>
        <v>1</v>
      </c>
      <c r="I19" s="4"/>
      <c r="J19" s="4"/>
      <c r="K19" s="4"/>
      <c r="L19" s="4"/>
      <c r="M19" s="4"/>
      <c r="N19" s="23" t="s">
        <v>165</v>
      </c>
      <c r="O19" s="23">
        <v>19</v>
      </c>
      <c r="P19" s="23">
        <v>38</v>
      </c>
      <c r="Q19" s="23">
        <v>2</v>
      </c>
      <c r="R19" s="23">
        <v>0</v>
      </c>
      <c r="S19">
        <f t="shared" si="8"/>
        <v>0</v>
      </c>
      <c r="T19">
        <f t="shared" si="9"/>
        <v>0</v>
      </c>
      <c r="U19" s="4">
        <f t="shared" si="5"/>
        <v>1</v>
      </c>
      <c r="V19" s="4"/>
      <c r="W19" s="4"/>
    </row>
    <row r="20" spans="1:28" x14ac:dyDescent="0.25">
      <c r="A20" s="23" t="s">
        <v>166</v>
      </c>
      <c r="B20" s="23">
        <v>11</v>
      </c>
      <c r="C20" s="23">
        <v>22</v>
      </c>
      <c r="D20" s="23">
        <v>2</v>
      </c>
      <c r="E20" s="23">
        <v>0</v>
      </c>
      <c r="F20">
        <f t="shared" si="6"/>
        <v>0</v>
      </c>
      <c r="G20">
        <f t="shared" si="7"/>
        <v>0</v>
      </c>
      <c r="H20" s="4">
        <f t="shared" si="4"/>
        <v>1</v>
      </c>
      <c r="I20" s="4"/>
      <c r="J20" s="4"/>
      <c r="K20" s="4"/>
      <c r="L20" s="4"/>
      <c r="M20" s="4"/>
      <c r="N20" s="23" t="s">
        <v>166</v>
      </c>
      <c r="O20" s="23">
        <v>19</v>
      </c>
      <c r="P20" s="23">
        <v>38</v>
      </c>
      <c r="Q20" s="23">
        <v>2</v>
      </c>
      <c r="R20" s="23">
        <v>0</v>
      </c>
      <c r="S20">
        <f t="shared" si="8"/>
        <v>0</v>
      </c>
      <c r="T20">
        <f t="shared" si="9"/>
        <v>0</v>
      </c>
      <c r="U20" s="4">
        <f t="shared" si="5"/>
        <v>1</v>
      </c>
      <c r="V20" s="4"/>
      <c r="W20" s="4"/>
      <c r="X20" s="27" t="s">
        <v>305</v>
      </c>
    </row>
    <row r="21" spans="1:28" x14ac:dyDescent="0.25">
      <c r="A21" s="23" t="s">
        <v>167</v>
      </c>
      <c r="B21" s="23">
        <v>11</v>
      </c>
      <c r="C21" s="23">
        <v>22</v>
      </c>
      <c r="D21" s="23">
        <v>2</v>
      </c>
      <c r="E21" s="23">
        <v>0</v>
      </c>
      <c r="F21">
        <f t="shared" si="6"/>
        <v>0</v>
      </c>
      <c r="G21">
        <f t="shared" si="7"/>
        <v>0</v>
      </c>
      <c r="H21" s="4">
        <f t="shared" si="4"/>
        <v>1</v>
      </c>
      <c r="I21" s="4"/>
      <c r="J21" s="4"/>
      <c r="K21" s="4"/>
      <c r="L21" s="4"/>
      <c r="M21" s="4"/>
      <c r="N21" s="23" t="s">
        <v>167</v>
      </c>
      <c r="O21" s="23">
        <v>19</v>
      </c>
      <c r="P21" s="23">
        <v>38</v>
      </c>
      <c r="Q21" s="23">
        <v>2</v>
      </c>
      <c r="R21" s="23">
        <v>0</v>
      </c>
      <c r="S21">
        <f t="shared" si="8"/>
        <v>0</v>
      </c>
      <c r="T21">
        <f t="shared" si="9"/>
        <v>0</v>
      </c>
      <c r="U21" s="4">
        <f t="shared" si="5"/>
        <v>1</v>
      </c>
      <c r="V21" s="4"/>
      <c r="W21" s="4"/>
      <c r="X21" t="s">
        <v>306</v>
      </c>
    </row>
    <row r="22" spans="1:28" x14ac:dyDescent="0.25">
      <c r="A22" s="23" t="s">
        <v>168</v>
      </c>
      <c r="B22" s="23">
        <v>11</v>
      </c>
      <c r="C22" s="23">
        <v>22</v>
      </c>
      <c r="D22" s="23">
        <v>2</v>
      </c>
      <c r="E22" s="23">
        <v>0</v>
      </c>
      <c r="F22">
        <f t="shared" si="6"/>
        <v>0</v>
      </c>
      <c r="G22">
        <f t="shared" si="7"/>
        <v>0</v>
      </c>
      <c r="H22" s="4">
        <f t="shared" si="4"/>
        <v>1</v>
      </c>
      <c r="I22" s="4"/>
      <c r="J22" s="4"/>
      <c r="K22" s="4"/>
      <c r="L22" s="4"/>
      <c r="M22" s="4"/>
      <c r="N22" s="23" t="s">
        <v>168</v>
      </c>
      <c r="O22" s="23">
        <v>19</v>
      </c>
      <c r="P22" s="23">
        <v>38</v>
      </c>
      <c r="Q22" s="23">
        <v>2</v>
      </c>
      <c r="R22" s="23">
        <v>0</v>
      </c>
      <c r="S22">
        <f t="shared" si="8"/>
        <v>0</v>
      </c>
      <c r="T22">
        <f t="shared" si="9"/>
        <v>0</v>
      </c>
      <c r="U22" s="4">
        <f t="shared" si="5"/>
        <v>1</v>
      </c>
      <c r="V22" s="4"/>
      <c r="W22" s="4"/>
      <c r="X22" t="s">
        <v>307</v>
      </c>
    </row>
    <row r="23" spans="1:28" x14ac:dyDescent="0.25">
      <c r="A23" s="23" t="s">
        <v>169</v>
      </c>
      <c r="B23" s="23">
        <v>11</v>
      </c>
      <c r="C23" s="23">
        <v>22</v>
      </c>
      <c r="D23" s="23">
        <v>2</v>
      </c>
      <c r="E23" s="23">
        <v>0</v>
      </c>
      <c r="F23">
        <f t="shared" si="6"/>
        <v>0</v>
      </c>
      <c r="G23">
        <f t="shared" si="7"/>
        <v>0</v>
      </c>
      <c r="H23" s="4">
        <f t="shared" si="4"/>
        <v>1</v>
      </c>
      <c r="I23" s="4"/>
      <c r="J23" s="4"/>
      <c r="K23" s="4"/>
      <c r="L23" s="4"/>
      <c r="M23" s="4"/>
      <c r="N23" s="23" t="s">
        <v>169</v>
      </c>
      <c r="O23" s="23">
        <v>19</v>
      </c>
      <c r="P23" s="23">
        <v>38</v>
      </c>
      <c r="Q23" s="23">
        <v>2</v>
      </c>
      <c r="R23" s="23">
        <v>0</v>
      </c>
      <c r="S23">
        <f t="shared" si="8"/>
        <v>0</v>
      </c>
      <c r="T23">
        <f>(S23/Q23)</f>
        <v>0</v>
      </c>
      <c r="U23" s="4">
        <f t="shared" si="5"/>
        <v>1</v>
      </c>
      <c r="V23" s="4"/>
      <c r="W23" s="4"/>
    </row>
    <row r="24" spans="1:28" x14ac:dyDescent="0.25">
      <c r="A24" s="23" t="s">
        <v>170</v>
      </c>
      <c r="B24" s="23">
        <v>11</v>
      </c>
      <c r="C24" s="23">
        <v>22</v>
      </c>
      <c r="D24" s="23">
        <v>2</v>
      </c>
      <c r="E24" s="23">
        <v>0</v>
      </c>
      <c r="F24">
        <f t="shared" si="6"/>
        <v>0</v>
      </c>
      <c r="G24">
        <f t="shared" si="7"/>
        <v>0</v>
      </c>
      <c r="H24" s="4">
        <f t="shared" si="4"/>
        <v>1</v>
      </c>
      <c r="I24" s="4"/>
      <c r="J24" s="4"/>
      <c r="K24" s="4"/>
      <c r="L24" s="4"/>
      <c r="M24" s="4"/>
      <c r="N24" s="23" t="s">
        <v>170</v>
      </c>
      <c r="O24" s="23">
        <v>19</v>
      </c>
      <c r="P24" s="23">
        <v>38</v>
      </c>
      <c r="Q24" s="23">
        <v>2</v>
      </c>
      <c r="R24" s="23">
        <v>0</v>
      </c>
      <c r="S24">
        <f t="shared" si="8"/>
        <v>0</v>
      </c>
      <c r="T24">
        <f t="shared" si="9"/>
        <v>0</v>
      </c>
      <c r="U24" s="4">
        <f t="shared" si="5"/>
        <v>1</v>
      </c>
      <c r="V24" s="4"/>
      <c r="W24" s="4"/>
    </row>
    <row r="25" spans="1:28" x14ac:dyDescent="0.25">
      <c r="A25" s="23" t="s">
        <v>171</v>
      </c>
      <c r="B25" s="23">
        <v>11</v>
      </c>
      <c r="C25" s="23">
        <v>16</v>
      </c>
      <c r="D25" s="23">
        <v>1.4545454545454546</v>
      </c>
      <c r="E25" s="23">
        <v>0.27272727272727265</v>
      </c>
      <c r="F25">
        <f t="shared" si="6"/>
        <v>0.52223296786709339</v>
      </c>
      <c r="G25">
        <f t="shared" si="7"/>
        <v>0.35903516540862668</v>
      </c>
      <c r="H25" s="4">
        <f t="shared" si="4"/>
        <v>59</v>
      </c>
      <c r="I25" s="4"/>
      <c r="J25" s="4"/>
      <c r="K25" s="4"/>
      <c r="L25" s="4"/>
      <c r="M25" s="4"/>
      <c r="N25" s="23" t="s">
        <v>171</v>
      </c>
      <c r="O25" s="23">
        <v>19</v>
      </c>
      <c r="P25" s="23">
        <v>19</v>
      </c>
      <c r="Q25" s="23">
        <v>1</v>
      </c>
      <c r="R25" s="23">
        <v>0</v>
      </c>
      <c r="S25">
        <f t="shared" si="8"/>
        <v>0</v>
      </c>
      <c r="T25">
        <f t="shared" si="9"/>
        <v>0</v>
      </c>
      <c r="U25" s="4">
        <f t="shared" si="5"/>
        <v>58</v>
      </c>
      <c r="V25" s="4"/>
      <c r="W25" s="4"/>
    </row>
    <row r="26" spans="1:28" x14ac:dyDescent="0.25">
      <c r="A26" s="23" t="s">
        <v>172</v>
      </c>
      <c r="B26" s="23">
        <v>11</v>
      </c>
      <c r="C26" s="23">
        <v>22</v>
      </c>
      <c r="D26" s="23">
        <v>2</v>
      </c>
      <c r="E26" s="23">
        <v>0</v>
      </c>
      <c r="F26">
        <f t="shared" si="6"/>
        <v>0</v>
      </c>
      <c r="G26">
        <f t="shared" si="7"/>
        <v>0</v>
      </c>
      <c r="H26" s="4">
        <f t="shared" si="4"/>
        <v>1</v>
      </c>
      <c r="I26" s="4"/>
      <c r="J26" s="4"/>
      <c r="K26" s="4"/>
      <c r="L26" s="4"/>
      <c r="M26" s="4"/>
      <c r="N26" s="23" t="s">
        <v>172</v>
      </c>
      <c r="O26" s="23">
        <v>19</v>
      </c>
      <c r="P26" s="23">
        <v>38</v>
      </c>
      <c r="Q26" s="23">
        <v>2</v>
      </c>
      <c r="R26" s="23">
        <v>0</v>
      </c>
      <c r="S26">
        <f t="shared" si="8"/>
        <v>0</v>
      </c>
      <c r="T26">
        <f t="shared" si="9"/>
        <v>0</v>
      </c>
      <c r="U26" s="4">
        <f t="shared" si="5"/>
        <v>1</v>
      </c>
      <c r="V26" s="4"/>
      <c r="W26" s="4"/>
    </row>
    <row r="27" spans="1:28" x14ac:dyDescent="0.25">
      <c r="A27" s="23" t="s">
        <v>173</v>
      </c>
      <c r="B27" s="23">
        <v>11</v>
      </c>
      <c r="C27" s="23">
        <v>22</v>
      </c>
      <c r="D27" s="23">
        <v>2</v>
      </c>
      <c r="E27" s="23">
        <v>0</v>
      </c>
      <c r="F27">
        <f t="shared" si="6"/>
        <v>0</v>
      </c>
      <c r="G27">
        <f t="shared" si="7"/>
        <v>0</v>
      </c>
      <c r="H27" s="4">
        <f t="shared" si="4"/>
        <v>1</v>
      </c>
      <c r="I27" s="4"/>
      <c r="J27" s="4"/>
      <c r="K27" s="4"/>
      <c r="L27" s="4"/>
      <c r="M27" s="4"/>
      <c r="N27" s="23" t="s">
        <v>173</v>
      </c>
      <c r="O27" s="23">
        <v>19</v>
      </c>
      <c r="P27" s="23">
        <v>38</v>
      </c>
      <c r="Q27" s="23">
        <v>2</v>
      </c>
      <c r="R27" s="23">
        <v>0</v>
      </c>
      <c r="S27">
        <f t="shared" si="8"/>
        <v>0</v>
      </c>
      <c r="T27">
        <f t="shared" si="9"/>
        <v>0</v>
      </c>
      <c r="U27" s="4">
        <f t="shared" si="5"/>
        <v>1</v>
      </c>
      <c r="V27" s="4"/>
      <c r="W27" s="4"/>
    </row>
    <row r="28" spans="1:28" x14ac:dyDescent="0.25">
      <c r="A28" s="23" t="s">
        <v>174</v>
      </c>
      <c r="B28" s="23">
        <v>11</v>
      </c>
      <c r="C28" s="23">
        <v>15</v>
      </c>
      <c r="D28" s="23">
        <v>1.3636363636363635</v>
      </c>
      <c r="E28" s="23">
        <v>0.25454545454545469</v>
      </c>
      <c r="F28">
        <f t="shared" si="6"/>
        <v>0.50452497910951311</v>
      </c>
      <c r="G28">
        <f t="shared" si="7"/>
        <v>0.36998498468030966</v>
      </c>
      <c r="H28" s="4">
        <f t="shared" si="4"/>
        <v>63</v>
      </c>
      <c r="I28" s="4"/>
      <c r="J28" s="4"/>
      <c r="K28" s="4"/>
      <c r="L28" s="4"/>
      <c r="M28" s="4"/>
      <c r="N28" s="23" t="s">
        <v>174</v>
      </c>
      <c r="O28" s="23">
        <v>19</v>
      </c>
      <c r="P28" s="23">
        <v>19</v>
      </c>
      <c r="Q28" s="23">
        <v>1</v>
      </c>
      <c r="R28" s="23">
        <v>0</v>
      </c>
      <c r="S28">
        <f t="shared" si="8"/>
        <v>0</v>
      </c>
      <c r="T28">
        <f t="shared" si="9"/>
        <v>0</v>
      </c>
      <c r="U28" s="4">
        <f t="shared" si="5"/>
        <v>58</v>
      </c>
      <c r="V28" s="4"/>
      <c r="W28" s="4"/>
    </row>
    <row r="29" spans="1:28" x14ac:dyDescent="0.25">
      <c r="A29" s="23" t="s">
        <v>175</v>
      </c>
      <c r="B29" s="23">
        <v>11</v>
      </c>
      <c r="C29" s="23">
        <v>20</v>
      </c>
      <c r="D29" s="23">
        <v>1.8181818181818181</v>
      </c>
      <c r="E29" s="23">
        <v>0.1636363636363633</v>
      </c>
      <c r="F29">
        <f t="shared" si="6"/>
        <v>0.40451991747794486</v>
      </c>
      <c r="G29">
        <f t="shared" si="7"/>
        <v>0.22248595461286969</v>
      </c>
      <c r="H29" s="4">
        <f t="shared" si="4"/>
        <v>57</v>
      </c>
      <c r="I29" s="4"/>
      <c r="J29" s="4"/>
      <c r="K29" s="4"/>
      <c r="L29" s="4"/>
      <c r="M29" s="4"/>
      <c r="N29" s="23" t="s">
        <v>175</v>
      </c>
      <c r="O29" s="23">
        <v>19</v>
      </c>
      <c r="P29" s="23">
        <v>19</v>
      </c>
      <c r="Q29" s="23">
        <v>1</v>
      </c>
      <c r="R29" s="23">
        <v>0</v>
      </c>
      <c r="S29">
        <f t="shared" si="8"/>
        <v>0</v>
      </c>
      <c r="T29">
        <f t="shared" si="9"/>
        <v>0</v>
      </c>
      <c r="U29" s="4">
        <f t="shared" si="5"/>
        <v>58</v>
      </c>
      <c r="V29" s="4"/>
      <c r="W29" s="4"/>
    </row>
    <row r="30" spans="1:28" x14ac:dyDescent="0.25">
      <c r="A30" s="23" t="s">
        <v>176</v>
      </c>
      <c r="B30" s="23">
        <v>11</v>
      </c>
      <c r="C30" s="23">
        <v>22</v>
      </c>
      <c r="D30" s="23">
        <v>2</v>
      </c>
      <c r="E30" s="23">
        <v>0</v>
      </c>
      <c r="F30">
        <f t="shared" si="6"/>
        <v>0</v>
      </c>
      <c r="G30">
        <f t="shared" si="7"/>
        <v>0</v>
      </c>
      <c r="H30" s="4">
        <f t="shared" si="4"/>
        <v>1</v>
      </c>
      <c r="I30" s="4"/>
      <c r="J30" s="4"/>
      <c r="K30" s="4"/>
      <c r="L30" s="4"/>
      <c r="M30" s="4"/>
      <c r="N30" s="23" t="s">
        <v>176</v>
      </c>
      <c r="O30" s="23">
        <v>19</v>
      </c>
      <c r="P30" s="23">
        <v>38</v>
      </c>
      <c r="Q30" s="23">
        <v>2</v>
      </c>
      <c r="R30" s="23">
        <v>0</v>
      </c>
      <c r="S30">
        <f t="shared" si="8"/>
        <v>0</v>
      </c>
      <c r="T30">
        <f t="shared" si="9"/>
        <v>0</v>
      </c>
      <c r="U30" s="4">
        <f t="shared" si="5"/>
        <v>1</v>
      </c>
      <c r="V30" s="4"/>
      <c r="W30" s="4"/>
    </row>
    <row r="31" spans="1:28" x14ac:dyDescent="0.25">
      <c r="A31" s="23" t="s">
        <v>177</v>
      </c>
      <c r="B31" s="23">
        <v>11</v>
      </c>
      <c r="C31" s="23">
        <v>22</v>
      </c>
      <c r="D31" s="23">
        <v>2</v>
      </c>
      <c r="E31" s="23">
        <v>0</v>
      </c>
      <c r="F31">
        <f t="shared" si="6"/>
        <v>0</v>
      </c>
      <c r="G31">
        <f t="shared" si="7"/>
        <v>0</v>
      </c>
      <c r="H31" s="4">
        <f t="shared" si="4"/>
        <v>1</v>
      </c>
      <c r="I31" s="4"/>
      <c r="J31" s="4"/>
      <c r="K31" s="4"/>
      <c r="L31" s="4"/>
      <c r="M31" s="4"/>
      <c r="N31" s="23" t="s">
        <v>177</v>
      </c>
      <c r="O31" s="23">
        <v>19</v>
      </c>
      <c r="P31" s="23">
        <v>38</v>
      </c>
      <c r="Q31" s="23">
        <v>2</v>
      </c>
      <c r="R31" s="23">
        <v>0</v>
      </c>
      <c r="S31">
        <f t="shared" si="8"/>
        <v>0</v>
      </c>
      <c r="T31">
        <f t="shared" si="9"/>
        <v>0</v>
      </c>
      <c r="U31" s="4">
        <f t="shared" si="5"/>
        <v>1</v>
      </c>
      <c r="V31" s="4"/>
      <c r="W31" s="4"/>
    </row>
    <row r="32" spans="1:28" x14ac:dyDescent="0.25">
      <c r="A32" s="23" t="s">
        <v>178</v>
      </c>
      <c r="B32" s="23">
        <v>11</v>
      </c>
      <c r="C32" s="23">
        <v>22</v>
      </c>
      <c r="D32" s="23">
        <v>2</v>
      </c>
      <c r="E32" s="23">
        <v>0</v>
      </c>
      <c r="F32">
        <f t="shared" si="6"/>
        <v>0</v>
      </c>
      <c r="G32">
        <f t="shared" si="7"/>
        <v>0</v>
      </c>
      <c r="H32" s="4">
        <f t="shared" si="4"/>
        <v>1</v>
      </c>
      <c r="I32" s="4"/>
      <c r="J32" s="4"/>
      <c r="K32" s="4"/>
      <c r="L32" s="4"/>
      <c r="M32" s="4"/>
      <c r="N32" s="23" t="s">
        <v>178</v>
      </c>
      <c r="O32" s="23">
        <v>19</v>
      </c>
      <c r="P32" s="23">
        <v>38</v>
      </c>
      <c r="Q32" s="23">
        <v>2</v>
      </c>
      <c r="R32" s="23">
        <v>0</v>
      </c>
      <c r="S32">
        <f t="shared" si="8"/>
        <v>0</v>
      </c>
      <c r="T32">
        <f t="shared" si="9"/>
        <v>0</v>
      </c>
      <c r="U32" s="4">
        <f t="shared" si="5"/>
        <v>1</v>
      </c>
      <c r="V32" s="4"/>
      <c r="W32" s="4"/>
    </row>
    <row r="33" spans="1:23" x14ac:dyDescent="0.25">
      <c r="A33" s="23" t="s">
        <v>179</v>
      </c>
      <c r="B33" s="23">
        <v>11</v>
      </c>
      <c r="C33" s="23">
        <v>22</v>
      </c>
      <c r="D33" s="23">
        <v>2</v>
      </c>
      <c r="E33" s="23">
        <v>0</v>
      </c>
      <c r="F33">
        <f t="shared" si="6"/>
        <v>0</v>
      </c>
      <c r="G33">
        <f t="shared" si="7"/>
        <v>0</v>
      </c>
      <c r="H33" s="4">
        <f t="shared" si="4"/>
        <v>1</v>
      </c>
      <c r="I33" s="4"/>
      <c r="J33" s="4"/>
      <c r="K33" s="4"/>
      <c r="L33" s="4"/>
      <c r="M33" s="4"/>
      <c r="N33" s="23" t="s">
        <v>179</v>
      </c>
      <c r="O33" s="23">
        <v>19</v>
      </c>
      <c r="P33" s="23">
        <v>38</v>
      </c>
      <c r="Q33" s="23">
        <v>2</v>
      </c>
      <c r="R33" s="23">
        <v>0</v>
      </c>
      <c r="S33">
        <f t="shared" si="8"/>
        <v>0</v>
      </c>
      <c r="T33">
        <f t="shared" si="9"/>
        <v>0</v>
      </c>
      <c r="U33" s="4">
        <f t="shared" si="5"/>
        <v>1</v>
      </c>
      <c r="V33" s="4"/>
      <c r="W33" s="4"/>
    </row>
    <row r="34" spans="1:23" x14ac:dyDescent="0.25">
      <c r="A34" s="23" t="s">
        <v>180</v>
      </c>
      <c r="B34" s="23">
        <v>11</v>
      </c>
      <c r="C34" s="23">
        <v>22</v>
      </c>
      <c r="D34" s="23">
        <v>2</v>
      </c>
      <c r="E34" s="23">
        <v>0</v>
      </c>
      <c r="F34">
        <f t="shared" si="6"/>
        <v>0</v>
      </c>
      <c r="G34">
        <f t="shared" si="7"/>
        <v>0</v>
      </c>
      <c r="H34" s="4">
        <f t="shared" si="4"/>
        <v>1</v>
      </c>
      <c r="I34" s="4"/>
      <c r="J34" s="4"/>
      <c r="K34" s="4"/>
      <c r="L34" s="4"/>
      <c r="M34" s="4"/>
      <c r="N34" s="23" t="s">
        <v>180</v>
      </c>
      <c r="O34" s="23">
        <v>19</v>
      </c>
      <c r="P34" s="23">
        <v>38</v>
      </c>
      <c r="Q34" s="23">
        <v>2</v>
      </c>
      <c r="R34" s="23">
        <v>0</v>
      </c>
      <c r="S34">
        <f t="shared" si="8"/>
        <v>0</v>
      </c>
      <c r="T34">
        <f t="shared" si="9"/>
        <v>0</v>
      </c>
      <c r="U34" s="4">
        <f t="shared" si="5"/>
        <v>1</v>
      </c>
      <c r="V34" s="4"/>
      <c r="W34" s="4"/>
    </row>
    <row r="35" spans="1:23" x14ac:dyDescent="0.25">
      <c r="A35" s="23" t="s">
        <v>181</v>
      </c>
      <c r="B35" s="23">
        <v>11</v>
      </c>
      <c r="C35" s="23">
        <v>22</v>
      </c>
      <c r="D35" s="23">
        <v>2</v>
      </c>
      <c r="E35" s="23">
        <v>0</v>
      </c>
      <c r="F35">
        <f t="shared" si="6"/>
        <v>0</v>
      </c>
      <c r="G35">
        <f t="shared" si="7"/>
        <v>0</v>
      </c>
      <c r="H35" s="4">
        <f t="shared" si="4"/>
        <v>1</v>
      </c>
      <c r="I35" s="4"/>
      <c r="J35" s="4"/>
      <c r="K35" s="4"/>
      <c r="L35" s="4"/>
      <c r="M35" s="4"/>
      <c r="N35" s="23" t="s">
        <v>181</v>
      </c>
      <c r="O35" s="23">
        <v>19</v>
      </c>
      <c r="P35" s="23">
        <v>38</v>
      </c>
      <c r="Q35" s="23">
        <v>2</v>
      </c>
      <c r="R35" s="23">
        <v>0</v>
      </c>
      <c r="S35">
        <f t="shared" si="8"/>
        <v>0</v>
      </c>
      <c r="T35">
        <f t="shared" si="9"/>
        <v>0</v>
      </c>
      <c r="U35" s="4">
        <f t="shared" si="5"/>
        <v>1</v>
      </c>
      <c r="V35" s="4"/>
      <c r="W35" s="4"/>
    </row>
    <row r="36" spans="1:23" x14ac:dyDescent="0.25">
      <c r="A36" s="23" t="s">
        <v>182</v>
      </c>
      <c r="B36" s="23">
        <v>11</v>
      </c>
      <c r="C36" s="23">
        <v>22</v>
      </c>
      <c r="D36" s="23">
        <v>2</v>
      </c>
      <c r="E36" s="23">
        <v>0</v>
      </c>
      <c r="F36">
        <f t="shared" si="6"/>
        <v>0</v>
      </c>
      <c r="G36">
        <f t="shared" si="7"/>
        <v>0</v>
      </c>
      <c r="H36" s="4">
        <f t="shared" si="4"/>
        <v>1</v>
      </c>
      <c r="I36" s="4"/>
      <c r="J36" s="4"/>
      <c r="K36" s="4"/>
      <c r="L36" s="4"/>
      <c r="M36" s="4"/>
      <c r="N36" s="23" t="s">
        <v>182</v>
      </c>
      <c r="O36" s="23">
        <v>19</v>
      </c>
      <c r="P36" s="23">
        <v>38</v>
      </c>
      <c r="Q36" s="23">
        <v>2</v>
      </c>
      <c r="R36" s="23">
        <v>0</v>
      </c>
      <c r="S36">
        <f t="shared" si="8"/>
        <v>0</v>
      </c>
      <c r="T36">
        <f t="shared" si="9"/>
        <v>0</v>
      </c>
      <c r="U36" s="4">
        <f t="shared" si="5"/>
        <v>1</v>
      </c>
      <c r="V36" s="4"/>
      <c r="W36" s="4"/>
    </row>
    <row r="37" spans="1:23" x14ac:dyDescent="0.25">
      <c r="A37" s="23" t="s">
        <v>183</v>
      </c>
      <c r="B37" s="23">
        <v>11</v>
      </c>
      <c r="C37" s="23">
        <v>22</v>
      </c>
      <c r="D37" s="23">
        <v>2</v>
      </c>
      <c r="E37" s="23">
        <v>0</v>
      </c>
      <c r="F37">
        <f t="shared" si="6"/>
        <v>0</v>
      </c>
      <c r="G37">
        <f t="shared" si="7"/>
        <v>0</v>
      </c>
      <c r="H37" s="4">
        <f t="shared" si="4"/>
        <v>1</v>
      </c>
      <c r="I37" s="4"/>
      <c r="J37" s="4"/>
      <c r="K37" s="4"/>
      <c r="L37" s="4"/>
      <c r="M37" s="4"/>
      <c r="N37" s="23" t="s">
        <v>183</v>
      </c>
      <c r="O37" s="23">
        <v>19</v>
      </c>
      <c r="P37" s="23">
        <v>38</v>
      </c>
      <c r="Q37" s="23">
        <v>2</v>
      </c>
      <c r="R37" s="23">
        <v>0</v>
      </c>
      <c r="S37">
        <f t="shared" si="8"/>
        <v>0</v>
      </c>
      <c r="T37">
        <f>(S37/Q37)</f>
        <v>0</v>
      </c>
      <c r="U37" s="4">
        <f t="shared" si="5"/>
        <v>1</v>
      </c>
      <c r="V37" s="4"/>
      <c r="W37" s="4"/>
    </row>
    <row r="38" spans="1:23" x14ac:dyDescent="0.25">
      <c r="A38" s="23" t="s">
        <v>184</v>
      </c>
      <c r="B38" s="23">
        <v>11</v>
      </c>
      <c r="C38" s="23">
        <v>22</v>
      </c>
      <c r="D38" s="23">
        <v>2</v>
      </c>
      <c r="E38" s="23">
        <v>0</v>
      </c>
      <c r="F38">
        <f t="shared" si="6"/>
        <v>0</v>
      </c>
      <c r="G38">
        <f t="shared" si="7"/>
        <v>0</v>
      </c>
      <c r="H38" s="4">
        <f t="shared" si="4"/>
        <v>1</v>
      </c>
      <c r="I38" s="4"/>
      <c r="J38" s="4"/>
      <c r="K38" s="4"/>
      <c r="L38" s="4"/>
      <c r="M38" s="4"/>
      <c r="N38" s="23" t="s">
        <v>184</v>
      </c>
      <c r="O38" s="23">
        <v>19</v>
      </c>
      <c r="P38" s="23">
        <v>38</v>
      </c>
      <c r="Q38" s="23">
        <v>2</v>
      </c>
      <c r="R38" s="23">
        <v>0</v>
      </c>
      <c r="S38">
        <f t="shared" si="8"/>
        <v>0</v>
      </c>
      <c r="T38">
        <f t="shared" si="9"/>
        <v>0</v>
      </c>
      <c r="U38" s="4">
        <f t="shared" si="5"/>
        <v>1</v>
      </c>
      <c r="V38" s="4"/>
      <c r="W38" s="4"/>
    </row>
    <row r="39" spans="1:23" x14ac:dyDescent="0.25">
      <c r="A39" s="23" t="s">
        <v>185</v>
      </c>
      <c r="B39" s="23">
        <v>11</v>
      </c>
      <c r="C39" s="23">
        <v>22</v>
      </c>
      <c r="D39" s="23">
        <v>2</v>
      </c>
      <c r="E39" s="23">
        <v>0</v>
      </c>
      <c r="F39">
        <f t="shared" si="6"/>
        <v>0</v>
      </c>
      <c r="G39">
        <f t="shared" si="7"/>
        <v>0</v>
      </c>
      <c r="H39" s="4">
        <f t="shared" si="4"/>
        <v>1</v>
      </c>
      <c r="I39" s="4"/>
      <c r="J39" s="4"/>
      <c r="K39" s="4"/>
      <c r="L39" s="4"/>
      <c r="M39" s="4"/>
      <c r="N39" s="23" t="s">
        <v>185</v>
      </c>
      <c r="O39" s="23">
        <v>19</v>
      </c>
      <c r="P39" s="23">
        <v>38</v>
      </c>
      <c r="Q39" s="23">
        <v>2</v>
      </c>
      <c r="R39" s="23">
        <v>0</v>
      </c>
      <c r="S39">
        <f t="shared" si="8"/>
        <v>0</v>
      </c>
      <c r="T39">
        <f t="shared" si="9"/>
        <v>0</v>
      </c>
      <c r="U39" s="4">
        <f t="shared" si="5"/>
        <v>1</v>
      </c>
      <c r="V39" s="4"/>
      <c r="W39" s="4"/>
    </row>
    <row r="40" spans="1:23" x14ac:dyDescent="0.25">
      <c r="A40" s="23" t="s">
        <v>186</v>
      </c>
      <c r="B40" s="23">
        <v>11</v>
      </c>
      <c r="C40" s="23">
        <v>22</v>
      </c>
      <c r="D40" s="23">
        <v>2</v>
      </c>
      <c r="E40" s="23">
        <v>0</v>
      </c>
      <c r="F40">
        <f t="shared" si="6"/>
        <v>0</v>
      </c>
      <c r="G40">
        <f t="shared" si="7"/>
        <v>0</v>
      </c>
      <c r="H40" s="4">
        <f t="shared" si="4"/>
        <v>1</v>
      </c>
      <c r="I40" s="4"/>
      <c r="J40" s="4"/>
      <c r="K40" s="4"/>
      <c r="L40" s="4"/>
      <c r="M40" s="4"/>
      <c r="N40" s="23" t="s">
        <v>186</v>
      </c>
      <c r="O40" s="23">
        <v>19</v>
      </c>
      <c r="P40" s="23">
        <v>38</v>
      </c>
      <c r="Q40" s="23">
        <v>2</v>
      </c>
      <c r="R40" s="23">
        <v>0</v>
      </c>
      <c r="S40">
        <f t="shared" si="8"/>
        <v>0</v>
      </c>
      <c r="T40">
        <f t="shared" si="9"/>
        <v>0</v>
      </c>
      <c r="U40" s="4">
        <f t="shared" si="5"/>
        <v>1</v>
      </c>
      <c r="V40" s="4"/>
      <c r="W40" s="4"/>
    </row>
    <row r="41" spans="1:23" x14ac:dyDescent="0.25">
      <c r="A41" s="23" t="s">
        <v>187</v>
      </c>
      <c r="B41" s="23">
        <v>11</v>
      </c>
      <c r="C41" s="23">
        <v>22</v>
      </c>
      <c r="D41" s="23">
        <v>2</v>
      </c>
      <c r="E41" s="23">
        <v>0</v>
      </c>
      <c r="F41">
        <f t="shared" si="6"/>
        <v>0</v>
      </c>
      <c r="G41">
        <f t="shared" si="7"/>
        <v>0</v>
      </c>
      <c r="H41" s="4">
        <f t="shared" si="4"/>
        <v>1</v>
      </c>
      <c r="I41" s="4"/>
      <c r="J41" s="4"/>
      <c r="K41" s="4"/>
      <c r="L41" s="4"/>
      <c r="M41" s="4"/>
      <c r="N41" s="23" t="s">
        <v>187</v>
      </c>
      <c r="O41" s="23">
        <v>19</v>
      </c>
      <c r="P41" s="23">
        <v>38</v>
      </c>
      <c r="Q41" s="23">
        <v>2</v>
      </c>
      <c r="R41" s="23">
        <v>0</v>
      </c>
      <c r="S41">
        <f t="shared" si="8"/>
        <v>0</v>
      </c>
      <c r="T41">
        <f t="shared" si="9"/>
        <v>0</v>
      </c>
      <c r="U41" s="4">
        <f t="shared" si="5"/>
        <v>1</v>
      </c>
      <c r="V41" s="4"/>
      <c r="W41" s="4"/>
    </row>
    <row r="42" spans="1:23" x14ac:dyDescent="0.25">
      <c r="A42" s="23" t="s">
        <v>188</v>
      </c>
      <c r="B42" s="23">
        <v>11</v>
      </c>
      <c r="C42" s="23">
        <v>22</v>
      </c>
      <c r="D42" s="23">
        <v>2</v>
      </c>
      <c r="E42" s="23">
        <v>0</v>
      </c>
      <c r="F42">
        <f t="shared" si="6"/>
        <v>0</v>
      </c>
      <c r="G42">
        <f t="shared" si="7"/>
        <v>0</v>
      </c>
      <c r="H42" s="4">
        <f t="shared" si="4"/>
        <v>1</v>
      </c>
      <c r="I42" s="4"/>
      <c r="J42" s="4"/>
      <c r="K42" s="4"/>
      <c r="L42" s="4"/>
      <c r="M42" s="4"/>
      <c r="N42" s="23" t="s">
        <v>188</v>
      </c>
      <c r="O42" s="23">
        <v>19</v>
      </c>
      <c r="P42" s="23">
        <v>38</v>
      </c>
      <c r="Q42" s="23">
        <v>2</v>
      </c>
      <c r="R42" s="23">
        <v>0</v>
      </c>
      <c r="S42">
        <f t="shared" si="8"/>
        <v>0</v>
      </c>
      <c r="T42">
        <f t="shared" si="9"/>
        <v>0</v>
      </c>
      <c r="U42" s="4">
        <f t="shared" si="5"/>
        <v>1</v>
      </c>
      <c r="V42" s="4"/>
      <c r="W42" s="4"/>
    </row>
    <row r="43" spans="1:23" x14ac:dyDescent="0.25">
      <c r="A43" s="23" t="s">
        <v>189</v>
      </c>
      <c r="B43" s="23">
        <v>11</v>
      </c>
      <c r="C43" s="23">
        <v>22</v>
      </c>
      <c r="D43" s="23">
        <v>2</v>
      </c>
      <c r="E43" s="23">
        <v>0</v>
      </c>
      <c r="F43">
        <f t="shared" si="6"/>
        <v>0</v>
      </c>
      <c r="G43">
        <f t="shared" si="7"/>
        <v>0</v>
      </c>
      <c r="H43" s="4">
        <f t="shared" si="4"/>
        <v>1</v>
      </c>
      <c r="I43" s="4"/>
      <c r="J43" s="4"/>
      <c r="K43" s="4"/>
      <c r="L43" s="4"/>
      <c r="M43" s="4"/>
      <c r="N43" s="23" t="s">
        <v>189</v>
      </c>
      <c r="O43" s="23">
        <v>19</v>
      </c>
      <c r="P43" s="23">
        <v>38</v>
      </c>
      <c r="Q43" s="23">
        <v>2</v>
      </c>
      <c r="R43" s="23">
        <v>0</v>
      </c>
      <c r="S43">
        <f t="shared" si="8"/>
        <v>0</v>
      </c>
      <c r="T43">
        <f t="shared" si="9"/>
        <v>0</v>
      </c>
      <c r="U43" s="4">
        <f t="shared" si="5"/>
        <v>1</v>
      </c>
      <c r="V43" s="4"/>
      <c r="W43" s="4"/>
    </row>
    <row r="44" spans="1:23" x14ac:dyDescent="0.25">
      <c r="A44" s="23" t="s">
        <v>190</v>
      </c>
      <c r="B44" s="23">
        <v>11</v>
      </c>
      <c r="C44" s="23">
        <v>22</v>
      </c>
      <c r="D44" s="23">
        <v>2</v>
      </c>
      <c r="E44" s="23">
        <v>0</v>
      </c>
      <c r="F44">
        <f t="shared" si="6"/>
        <v>0</v>
      </c>
      <c r="G44">
        <f t="shared" si="7"/>
        <v>0</v>
      </c>
      <c r="H44" s="4">
        <f t="shared" si="4"/>
        <v>1</v>
      </c>
      <c r="I44" s="4"/>
      <c r="J44" s="4"/>
      <c r="K44" s="4"/>
      <c r="L44" s="4"/>
      <c r="M44" s="4"/>
      <c r="N44" s="23" t="s">
        <v>190</v>
      </c>
      <c r="O44" s="23">
        <v>19</v>
      </c>
      <c r="P44" s="23">
        <v>38</v>
      </c>
      <c r="Q44" s="23">
        <v>2</v>
      </c>
      <c r="R44" s="23">
        <v>0</v>
      </c>
      <c r="S44">
        <f t="shared" si="8"/>
        <v>0</v>
      </c>
      <c r="T44">
        <f t="shared" si="9"/>
        <v>0</v>
      </c>
      <c r="U44" s="4">
        <f t="shared" si="5"/>
        <v>1</v>
      </c>
      <c r="V44" s="4"/>
      <c r="W44" s="4"/>
    </row>
    <row r="45" spans="1:23" x14ac:dyDescent="0.25">
      <c r="A45" s="23" t="s">
        <v>191</v>
      </c>
      <c r="B45" s="23">
        <v>11</v>
      </c>
      <c r="C45" s="23">
        <v>11</v>
      </c>
      <c r="D45" s="23">
        <v>1</v>
      </c>
      <c r="E45" s="23">
        <v>0</v>
      </c>
      <c r="F45">
        <f t="shared" si="6"/>
        <v>0</v>
      </c>
      <c r="G45">
        <f t="shared" si="7"/>
        <v>0</v>
      </c>
      <c r="H45" s="4">
        <f t="shared" si="4"/>
        <v>65</v>
      </c>
      <c r="I45" s="4"/>
      <c r="J45" s="4"/>
      <c r="K45" s="4"/>
      <c r="L45" s="4"/>
      <c r="M45" s="4"/>
      <c r="N45" s="23" t="s">
        <v>191</v>
      </c>
      <c r="O45" s="23">
        <v>19</v>
      </c>
      <c r="P45" s="23">
        <v>25</v>
      </c>
      <c r="Q45" s="23">
        <v>1.3157894736842106</v>
      </c>
      <c r="R45" s="23">
        <v>0.22807017543859665</v>
      </c>
      <c r="S45">
        <f t="shared" si="8"/>
        <v>0.47756693294091945</v>
      </c>
      <c r="T45">
        <f t="shared" si="9"/>
        <v>0.36295086903509877</v>
      </c>
      <c r="U45" s="4">
        <f t="shared" si="5"/>
        <v>54</v>
      </c>
      <c r="V45" s="4"/>
      <c r="W45" s="4"/>
    </row>
    <row r="46" spans="1:23" x14ac:dyDescent="0.25">
      <c r="A46" s="23" t="s">
        <v>192</v>
      </c>
      <c r="B46" s="23">
        <v>11</v>
      </c>
      <c r="C46" s="23">
        <v>22</v>
      </c>
      <c r="D46" s="23">
        <v>2</v>
      </c>
      <c r="E46" s="23">
        <v>0</v>
      </c>
      <c r="F46">
        <f t="shared" si="6"/>
        <v>0</v>
      </c>
      <c r="G46">
        <f t="shared" si="7"/>
        <v>0</v>
      </c>
      <c r="H46" s="4">
        <f t="shared" si="4"/>
        <v>1</v>
      </c>
      <c r="I46" s="4"/>
      <c r="J46" s="4"/>
      <c r="K46" s="4"/>
      <c r="L46" s="4"/>
      <c r="M46" s="4"/>
      <c r="N46" s="23" t="s">
        <v>192</v>
      </c>
      <c r="O46" s="23">
        <v>19</v>
      </c>
      <c r="P46" s="23">
        <v>38</v>
      </c>
      <c r="Q46" s="23">
        <v>2</v>
      </c>
      <c r="R46" s="23">
        <v>0</v>
      </c>
      <c r="S46">
        <f t="shared" si="8"/>
        <v>0</v>
      </c>
      <c r="T46">
        <f t="shared" si="9"/>
        <v>0</v>
      </c>
      <c r="U46" s="4">
        <f t="shared" si="5"/>
        <v>1</v>
      </c>
      <c r="V46" s="4"/>
      <c r="W46" s="4"/>
    </row>
    <row r="47" spans="1:23" x14ac:dyDescent="0.25">
      <c r="A47" s="23" t="s">
        <v>193</v>
      </c>
      <c r="B47" s="23">
        <v>11</v>
      </c>
      <c r="C47" s="23">
        <v>22</v>
      </c>
      <c r="D47" s="23">
        <v>2</v>
      </c>
      <c r="E47" s="23">
        <v>0</v>
      </c>
      <c r="F47">
        <f t="shared" si="6"/>
        <v>0</v>
      </c>
      <c r="G47">
        <f t="shared" si="7"/>
        <v>0</v>
      </c>
      <c r="H47" s="4">
        <f t="shared" si="4"/>
        <v>1</v>
      </c>
      <c r="I47" s="4"/>
      <c r="J47" s="4"/>
      <c r="K47" s="4"/>
      <c r="L47" s="4"/>
      <c r="M47" s="4"/>
      <c r="N47" s="23" t="s">
        <v>193</v>
      </c>
      <c r="O47" s="23">
        <v>19</v>
      </c>
      <c r="P47" s="23">
        <v>24</v>
      </c>
      <c r="Q47" s="23">
        <v>1.263157894736842</v>
      </c>
      <c r="R47" s="23">
        <v>0.20467836257309951</v>
      </c>
      <c r="S47">
        <f t="shared" si="8"/>
        <v>0.45241392835886418</v>
      </c>
      <c r="T47">
        <f t="shared" si="9"/>
        <v>0.35816102661743415</v>
      </c>
      <c r="U47" s="4">
        <f t="shared" si="5"/>
        <v>55</v>
      </c>
      <c r="V47" s="4"/>
      <c r="W47" s="4"/>
    </row>
    <row r="48" spans="1:23" x14ac:dyDescent="0.25">
      <c r="A48" s="23" t="s">
        <v>194</v>
      </c>
      <c r="B48" s="23">
        <v>11</v>
      </c>
      <c r="C48" s="23">
        <v>22</v>
      </c>
      <c r="D48" s="23">
        <v>2</v>
      </c>
      <c r="E48" s="23">
        <v>0</v>
      </c>
      <c r="F48">
        <f t="shared" si="6"/>
        <v>0</v>
      </c>
      <c r="G48">
        <f t="shared" si="7"/>
        <v>0</v>
      </c>
      <c r="H48" s="4">
        <f t="shared" si="4"/>
        <v>1</v>
      </c>
      <c r="I48" s="4"/>
      <c r="J48" s="4"/>
      <c r="K48" s="4"/>
      <c r="L48" s="4"/>
      <c r="M48" s="4"/>
      <c r="N48" s="23" t="s">
        <v>194</v>
      </c>
      <c r="O48" s="23">
        <v>19</v>
      </c>
      <c r="P48" s="23">
        <v>38</v>
      </c>
      <c r="Q48" s="23">
        <v>2</v>
      </c>
      <c r="R48" s="23">
        <v>0</v>
      </c>
      <c r="S48">
        <f t="shared" si="8"/>
        <v>0</v>
      </c>
      <c r="T48">
        <f t="shared" si="9"/>
        <v>0</v>
      </c>
      <c r="U48" s="4">
        <f t="shared" si="5"/>
        <v>1</v>
      </c>
      <c r="V48" s="4"/>
      <c r="W48" s="4"/>
    </row>
    <row r="49" spans="1:23" x14ac:dyDescent="0.25">
      <c r="A49" s="23" t="s">
        <v>195</v>
      </c>
      <c r="B49" s="23">
        <v>11</v>
      </c>
      <c r="C49" s="23">
        <v>22</v>
      </c>
      <c r="D49" s="23">
        <v>2</v>
      </c>
      <c r="E49" s="23">
        <v>0</v>
      </c>
      <c r="F49">
        <f t="shared" si="6"/>
        <v>0</v>
      </c>
      <c r="G49">
        <f t="shared" si="7"/>
        <v>0</v>
      </c>
      <c r="H49" s="4">
        <f t="shared" si="4"/>
        <v>1</v>
      </c>
      <c r="I49" s="4"/>
      <c r="J49" s="4"/>
      <c r="K49" s="4"/>
      <c r="L49" s="4"/>
      <c r="M49" s="4"/>
      <c r="N49" s="23" t="s">
        <v>195</v>
      </c>
      <c r="O49" s="23">
        <v>19</v>
      </c>
      <c r="P49" s="23">
        <v>38</v>
      </c>
      <c r="Q49" s="23">
        <v>2</v>
      </c>
      <c r="R49" s="23">
        <v>0</v>
      </c>
      <c r="S49">
        <f t="shared" si="8"/>
        <v>0</v>
      </c>
      <c r="T49">
        <f t="shared" si="9"/>
        <v>0</v>
      </c>
      <c r="U49" s="4">
        <f t="shared" si="5"/>
        <v>1</v>
      </c>
      <c r="V49" s="4"/>
      <c r="W49" s="4"/>
    </row>
    <row r="50" spans="1:23" x14ac:dyDescent="0.25">
      <c r="A50" s="23" t="s">
        <v>196</v>
      </c>
      <c r="B50" s="23">
        <v>11</v>
      </c>
      <c r="C50" s="23">
        <v>14</v>
      </c>
      <c r="D50" s="23">
        <v>1.2727272727272727</v>
      </c>
      <c r="E50" s="23">
        <v>0.21818181818181834</v>
      </c>
      <c r="F50">
        <f t="shared" si="6"/>
        <v>0.46709936649691397</v>
      </c>
      <c r="G50">
        <f t="shared" si="7"/>
        <v>0.36700664510471814</v>
      </c>
      <c r="H50" s="4">
        <f t="shared" si="4"/>
        <v>64</v>
      </c>
      <c r="I50" s="4"/>
      <c r="J50" s="4"/>
      <c r="K50" s="4"/>
      <c r="L50" s="4"/>
      <c r="M50" s="4"/>
      <c r="N50" s="23" t="s">
        <v>196</v>
      </c>
      <c r="O50" s="23">
        <v>19</v>
      </c>
      <c r="P50" s="23">
        <v>20</v>
      </c>
      <c r="Q50" s="23">
        <v>1.0526315789473684</v>
      </c>
      <c r="R50" s="23">
        <v>5.2631578947368335E-2</v>
      </c>
      <c r="S50">
        <f t="shared" si="8"/>
        <v>0.22941573387056158</v>
      </c>
      <c r="T50">
        <f t="shared" si="9"/>
        <v>0.2179449471770335</v>
      </c>
      <c r="U50" s="4">
        <f t="shared" si="5"/>
        <v>57</v>
      </c>
      <c r="V50" s="4"/>
      <c r="W50" s="4"/>
    </row>
    <row r="51" spans="1:23" x14ac:dyDescent="0.25">
      <c r="A51" s="23" t="s">
        <v>197</v>
      </c>
      <c r="B51" s="23">
        <v>11</v>
      </c>
      <c r="C51" s="23">
        <v>22</v>
      </c>
      <c r="D51" s="23">
        <v>2</v>
      </c>
      <c r="E51" s="23">
        <v>0</v>
      </c>
      <c r="F51">
        <f t="shared" si="6"/>
        <v>0</v>
      </c>
      <c r="G51">
        <f t="shared" si="7"/>
        <v>0</v>
      </c>
      <c r="H51" s="4">
        <f t="shared" si="4"/>
        <v>1</v>
      </c>
      <c r="I51" s="4"/>
      <c r="J51" s="4"/>
      <c r="K51" s="4"/>
      <c r="L51" s="4"/>
      <c r="M51" s="4"/>
      <c r="N51" s="23" t="s">
        <v>197</v>
      </c>
      <c r="O51" s="23">
        <v>19</v>
      </c>
      <c r="P51" s="23">
        <v>38</v>
      </c>
      <c r="Q51" s="23">
        <v>2</v>
      </c>
      <c r="R51" s="23">
        <v>0</v>
      </c>
      <c r="S51">
        <f t="shared" si="8"/>
        <v>0</v>
      </c>
      <c r="T51">
        <f t="shared" si="9"/>
        <v>0</v>
      </c>
      <c r="U51" s="4">
        <f t="shared" si="5"/>
        <v>1</v>
      </c>
      <c r="V51" s="4"/>
      <c r="W51" s="4"/>
    </row>
    <row r="52" spans="1:23" x14ac:dyDescent="0.25">
      <c r="A52" s="23" t="s">
        <v>198</v>
      </c>
      <c r="B52" s="23">
        <v>11</v>
      </c>
      <c r="C52" s="23">
        <v>22</v>
      </c>
      <c r="D52" s="23">
        <v>2</v>
      </c>
      <c r="E52" s="23">
        <v>0</v>
      </c>
      <c r="F52">
        <f t="shared" si="6"/>
        <v>0</v>
      </c>
      <c r="G52">
        <f t="shared" si="7"/>
        <v>0</v>
      </c>
      <c r="H52" s="4">
        <f t="shared" si="4"/>
        <v>1</v>
      </c>
      <c r="I52" s="4"/>
      <c r="J52" s="4"/>
      <c r="K52" s="4"/>
      <c r="L52" s="4"/>
      <c r="M52" s="4"/>
      <c r="N52" s="23" t="s">
        <v>198</v>
      </c>
      <c r="O52" s="23">
        <v>19</v>
      </c>
      <c r="P52" s="23">
        <v>38</v>
      </c>
      <c r="Q52" s="23">
        <v>2</v>
      </c>
      <c r="R52" s="23">
        <v>0</v>
      </c>
      <c r="S52">
        <f t="shared" si="8"/>
        <v>0</v>
      </c>
      <c r="T52">
        <f>(S52/Q52)</f>
        <v>0</v>
      </c>
      <c r="U52" s="4">
        <f t="shared" si="5"/>
        <v>1</v>
      </c>
      <c r="V52" s="4"/>
      <c r="W52" s="4"/>
    </row>
    <row r="53" spans="1:23" x14ac:dyDescent="0.25">
      <c r="A53" s="23" t="s">
        <v>199</v>
      </c>
      <c r="B53" s="23">
        <v>11</v>
      </c>
      <c r="C53" s="23">
        <v>22</v>
      </c>
      <c r="D53" s="23">
        <v>2</v>
      </c>
      <c r="E53" s="23">
        <v>0</v>
      </c>
      <c r="F53">
        <f t="shared" si="6"/>
        <v>0</v>
      </c>
      <c r="G53">
        <f t="shared" si="7"/>
        <v>0</v>
      </c>
      <c r="H53" s="4">
        <f t="shared" si="4"/>
        <v>1</v>
      </c>
      <c r="I53" s="4"/>
      <c r="J53" s="4"/>
      <c r="K53" s="4"/>
      <c r="L53" s="4"/>
      <c r="M53" s="4"/>
      <c r="N53" s="23" t="s">
        <v>199</v>
      </c>
      <c r="O53" s="23">
        <v>19</v>
      </c>
      <c r="P53" s="23">
        <v>38</v>
      </c>
      <c r="Q53" s="23">
        <v>2</v>
      </c>
      <c r="R53" s="23">
        <v>0</v>
      </c>
      <c r="S53">
        <f t="shared" si="8"/>
        <v>0</v>
      </c>
      <c r="T53">
        <f t="shared" si="9"/>
        <v>0</v>
      </c>
      <c r="U53" s="4">
        <f t="shared" si="5"/>
        <v>1</v>
      </c>
      <c r="V53" s="4"/>
      <c r="W53" s="4"/>
    </row>
    <row r="54" spans="1:23" x14ac:dyDescent="0.25">
      <c r="A54" s="23" t="s">
        <v>200</v>
      </c>
      <c r="B54" s="23">
        <v>11</v>
      </c>
      <c r="C54" s="23">
        <v>22</v>
      </c>
      <c r="D54" s="23">
        <v>2</v>
      </c>
      <c r="E54" s="23">
        <v>0</v>
      </c>
      <c r="F54">
        <f t="shared" si="6"/>
        <v>0</v>
      </c>
      <c r="G54">
        <f t="shared" si="7"/>
        <v>0</v>
      </c>
      <c r="H54" s="4">
        <f t="shared" si="4"/>
        <v>1</v>
      </c>
      <c r="I54" s="4"/>
      <c r="J54" s="4"/>
      <c r="K54" s="4"/>
      <c r="L54" s="4"/>
      <c r="M54" s="4"/>
      <c r="N54" s="23" t="s">
        <v>200</v>
      </c>
      <c r="O54" s="23">
        <v>19</v>
      </c>
      <c r="P54" s="23">
        <v>38</v>
      </c>
      <c r="Q54" s="23">
        <v>2</v>
      </c>
      <c r="R54" s="23">
        <v>0</v>
      </c>
      <c r="S54">
        <f t="shared" si="8"/>
        <v>0</v>
      </c>
      <c r="T54">
        <f t="shared" si="9"/>
        <v>0</v>
      </c>
      <c r="U54" s="4">
        <f t="shared" si="5"/>
        <v>1</v>
      </c>
      <c r="V54" s="4"/>
      <c r="W54" s="4"/>
    </row>
    <row r="55" spans="1:23" x14ac:dyDescent="0.25">
      <c r="A55" s="23" t="s">
        <v>201</v>
      </c>
      <c r="B55" s="23">
        <v>11</v>
      </c>
      <c r="C55" s="23">
        <v>22</v>
      </c>
      <c r="D55" s="23">
        <v>2</v>
      </c>
      <c r="E55" s="23">
        <v>0</v>
      </c>
      <c r="F55">
        <f t="shared" si="6"/>
        <v>0</v>
      </c>
      <c r="G55">
        <f t="shared" si="7"/>
        <v>0</v>
      </c>
      <c r="H55" s="4">
        <f t="shared" si="4"/>
        <v>1</v>
      </c>
      <c r="I55" s="4"/>
      <c r="J55" s="4"/>
      <c r="K55" s="4"/>
      <c r="L55" s="4"/>
      <c r="M55" s="4"/>
      <c r="N55" s="23" t="s">
        <v>201</v>
      </c>
      <c r="O55" s="23">
        <v>19</v>
      </c>
      <c r="P55" s="23">
        <v>38</v>
      </c>
      <c r="Q55" s="23">
        <v>2</v>
      </c>
      <c r="R55" s="23">
        <v>0</v>
      </c>
      <c r="S55">
        <f t="shared" si="8"/>
        <v>0</v>
      </c>
      <c r="T55">
        <f t="shared" si="9"/>
        <v>0</v>
      </c>
      <c r="U55" s="4">
        <f t="shared" si="5"/>
        <v>1</v>
      </c>
      <c r="V55" s="4"/>
      <c r="W55" s="4"/>
    </row>
    <row r="56" spans="1:23" x14ac:dyDescent="0.25">
      <c r="A56" s="23" t="s">
        <v>202</v>
      </c>
      <c r="B56" s="23">
        <v>11</v>
      </c>
      <c r="C56" s="23">
        <v>22</v>
      </c>
      <c r="D56" s="23">
        <v>2</v>
      </c>
      <c r="E56" s="23">
        <v>0</v>
      </c>
      <c r="F56">
        <f t="shared" si="6"/>
        <v>0</v>
      </c>
      <c r="G56">
        <f t="shared" si="7"/>
        <v>0</v>
      </c>
      <c r="H56" s="4">
        <f t="shared" si="4"/>
        <v>1</v>
      </c>
      <c r="I56" s="4"/>
      <c r="J56" s="4"/>
      <c r="K56" s="4"/>
      <c r="L56" s="4"/>
      <c r="M56" s="4"/>
      <c r="N56" s="23" t="s">
        <v>202</v>
      </c>
      <c r="O56" s="23">
        <v>19</v>
      </c>
      <c r="P56" s="23">
        <v>38</v>
      </c>
      <c r="Q56" s="23">
        <v>2</v>
      </c>
      <c r="R56" s="23">
        <v>0</v>
      </c>
      <c r="S56">
        <f t="shared" si="8"/>
        <v>0</v>
      </c>
      <c r="T56">
        <f t="shared" si="9"/>
        <v>0</v>
      </c>
      <c r="U56" s="4">
        <f t="shared" si="5"/>
        <v>1</v>
      </c>
      <c r="V56" s="4"/>
      <c r="W56" s="4"/>
    </row>
    <row r="57" spans="1:23" x14ac:dyDescent="0.25">
      <c r="A57" s="23" t="s">
        <v>203</v>
      </c>
      <c r="B57" s="23">
        <v>11</v>
      </c>
      <c r="C57" s="23">
        <v>16</v>
      </c>
      <c r="D57" s="23">
        <v>1.4545454545454546</v>
      </c>
      <c r="E57" s="23">
        <v>0.27272727272727265</v>
      </c>
      <c r="F57">
        <f t="shared" si="6"/>
        <v>0.52223296786709339</v>
      </c>
      <c r="G57">
        <f t="shared" si="7"/>
        <v>0.35903516540862668</v>
      </c>
      <c r="H57" s="4">
        <f t="shared" si="4"/>
        <v>59</v>
      </c>
      <c r="I57" s="4"/>
      <c r="J57" s="4"/>
      <c r="K57" s="4"/>
      <c r="L57" s="4"/>
      <c r="M57" s="4"/>
      <c r="N57" s="23" t="s">
        <v>203</v>
      </c>
      <c r="O57" s="23">
        <v>19</v>
      </c>
      <c r="P57" s="23">
        <v>19</v>
      </c>
      <c r="Q57" s="23">
        <v>1</v>
      </c>
      <c r="R57" s="23">
        <v>0</v>
      </c>
      <c r="S57">
        <f t="shared" si="8"/>
        <v>0</v>
      </c>
      <c r="T57">
        <f t="shared" si="9"/>
        <v>0</v>
      </c>
      <c r="U57" s="4">
        <f t="shared" si="5"/>
        <v>58</v>
      </c>
      <c r="V57" s="4"/>
      <c r="W57" s="4"/>
    </row>
    <row r="58" spans="1:23" x14ac:dyDescent="0.25">
      <c r="A58" s="23" t="s">
        <v>204</v>
      </c>
      <c r="B58" s="23">
        <v>11</v>
      </c>
      <c r="C58" s="23">
        <v>22</v>
      </c>
      <c r="D58" s="23">
        <v>2</v>
      </c>
      <c r="E58" s="23">
        <v>0</v>
      </c>
      <c r="F58">
        <f t="shared" si="6"/>
        <v>0</v>
      </c>
      <c r="G58">
        <f t="shared" si="7"/>
        <v>0</v>
      </c>
      <c r="H58" s="4">
        <f t="shared" si="4"/>
        <v>1</v>
      </c>
      <c r="I58" s="4"/>
      <c r="J58" s="4"/>
      <c r="K58" s="4"/>
      <c r="L58" s="4"/>
      <c r="M58" s="4"/>
      <c r="N58" s="23" t="s">
        <v>204</v>
      </c>
      <c r="O58" s="23">
        <v>19</v>
      </c>
      <c r="P58" s="23">
        <v>38</v>
      </c>
      <c r="Q58" s="23">
        <v>2</v>
      </c>
      <c r="R58" s="23">
        <v>0</v>
      </c>
      <c r="S58">
        <f t="shared" si="8"/>
        <v>0</v>
      </c>
      <c r="T58">
        <f t="shared" si="9"/>
        <v>0</v>
      </c>
      <c r="U58" s="4">
        <f t="shared" si="5"/>
        <v>1</v>
      </c>
      <c r="V58" s="4"/>
      <c r="W58" s="4"/>
    </row>
    <row r="59" spans="1:23" x14ac:dyDescent="0.25">
      <c r="A59" s="23" t="s">
        <v>205</v>
      </c>
      <c r="B59" s="23">
        <v>11</v>
      </c>
      <c r="C59" s="23">
        <v>22</v>
      </c>
      <c r="D59" s="23">
        <v>2</v>
      </c>
      <c r="E59" s="23">
        <v>0</v>
      </c>
      <c r="F59">
        <f t="shared" si="6"/>
        <v>0</v>
      </c>
      <c r="G59">
        <f t="shared" si="7"/>
        <v>0</v>
      </c>
      <c r="H59" s="4">
        <f t="shared" si="4"/>
        <v>1</v>
      </c>
      <c r="I59" s="4"/>
      <c r="J59" s="4"/>
      <c r="K59" s="4"/>
      <c r="L59" s="4"/>
      <c r="M59" s="4"/>
      <c r="N59" s="23" t="s">
        <v>205</v>
      </c>
      <c r="O59" s="23">
        <v>19</v>
      </c>
      <c r="P59" s="23">
        <v>38</v>
      </c>
      <c r="Q59" s="23">
        <v>2</v>
      </c>
      <c r="R59" s="23">
        <v>0</v>
      </c>
      <c r="S59">
        <f t="shared" si="8"/>
        <v>0</v>
      </c>
      <c r="T59">
        <f t="shared" si="9"/>
        <v>0</v>
      </c>
      <c r="U59" s="4">
        <f t="shared" si="5"/>
        <v>1</v>
      </c>
      <c r="V59" s="4"/>
      <c r="W59" s="4"/>
    </row>
    <row r="60" spans="1:23" x14ac:dyDescent="0.25">
      <c r="A60" s="23" t="s">
        <v>206</v>
      </c>
      <c r="B60" s="23">
        <v>11</v>
      </c>
      <c r="C60" s="23">
        <v>22</v>
      </c>
      <c r="D60" s="23">
        <v>2</v>
      </c>
      <c r="E60" s="23">
        <v>0</v>
      </c>
      <c r="F60">
        <f t="shared" si="6"/>
        <v>0</v>
      </c>
      <c r="G60">
        <f t="shared" si="7"/>
        <v>0</v>
      </c>
      <c r="H60" s="4">
        <f t="shared" si="4"/>
        <v>1</v>
      </c>
      <c r="I60" s="4"/>
      <c r="J60" s="4"/>
      <c r="K60" s="4"/>
      <c r="L60" s="4"/>
      <c r="M60" s="4"/>
      <c r="N60" s="23" t="s">
        <v>206</v>
      </c>
      <c r="O60" s="23">
        <v>19</v>
      </c>
      <c r="P60" s="23">
        <v>38</v>
      </c>
      <c r="Q60" s="23">
        <v>2</v>
      </c>
      <c r="R60" s="23">
        <v>0</v>
      </c>
      <c r="S60">
        <f t="shared" si="8"/>
        <v>0</v>
      </c>
      <c r="T60">
        <f t="shared" si="9"/>
        <v>0</v>
      </c>
      <c r="U60" s="4">
        <f t="shared" si="5"/>
        <v>1</v>
      </c>
      <c r="V60" s="4"/>
      <c r="W60" s="4"/>
    </row>
    <row r="61" spans="1:23" x14ac:dyDescent="0.25">
      <c r="A61" s="23" t="s">
        <v>207</v>
      </c>
      <c r="B61" s="23">
        <v>11</v>
      </c>
      <c r="C61" s="23">
        <v>22</v>
      </c>
      <c r="D61" s="23">
        <v>2</v>
      </c>
      <c r="E61" s="23">
        <v>0</v>
      </c>
      <c r="F61">
        <f t="shared" si="6"/>
        <v>0</v>
      </c>
      <c r="G61">
        <f t="shared" si="7"/>
        <v>0</v>
      </c>
      <c r="H61" s="4">
        <f t="shared" si="4"/>
        <v>1</v>
      </c>
      <c r="I61" s="4"/>
      <c r="J61" s="4"/>
      <c r="K61" s="4"/>
      <c r="L61" s="4"/>
      <c r="M61" s="4"/>
      <c r="N61" s="23" t="s">
        <v>207</v>
      </c>
      <c r="O61" s="23">
        <v>19</v>
      </c>
      <c r="P61" s="23">
        <v>38</v>
      </c>
      <c r="Q61" s="23">
        <v>2</v>
      </c>
      <c r="R61" s="23">
        <v>0</v>
      </c>
      <c r="S61">
        <f t="shared" si="8"/>
        <v>0</v>
      </c>
      <c r="T61">
        <f t="shared" si="9"/>
        <v>0</v>
      </c>
      <c r="U61" s="4">
        <f t="shared" si="5"/>
        <v>1</v>
      </c>
      <c r="V61" s="4"/>
      <c r="W61" s="4"/>
    </row>
    <row r="62" spans="1:23" x14ac:dyDescent="0.25">
      <c r="A62" s="23" t="s">
        <v>208</v>
      </c>
      <c r="B62" s="23">
        <v>11</v>
      </c>
      <c r="C62" s="23">
        <v>22</v>
      </c>
      <c r="D62" s="23">
        <v>2</v>
      </c>
      <c r="E62" s="23">
        <v>0</v>
      </c>
      <c r="F62">
        <f t="shared" si="6"/>
        <v>0</v>
      </c>
      <c r="G62">
        <f t="shared" si="7"/>
        <v>0</v>
      </c>
      <c r="H62" s="4">
        <f t="shared" si="4"/>
        <v>1</v>
      </c>
      <c r="I62" s="4"/>
      <c r="J62" s="4"/>
      <c r="K62" s="4"/>
      <c r="L62" s="4"/>
      <c r="M62" s="4"/>
      <c r="N62" s="23" t="s">
        <v>208</v>
      </c>
      <c r="O62" s="23">
        <v>19</v>
      </c>
      <c r="P62" s="23">
        <v>38</v>
      </c>
      <c r="Q62" s="23">
        <v>2</v>
      </c>
      <c r="R62" s="23">
        <v>0</v>
      </c>
      <c r="S62">
        <f t="shared" si="8"/>
        <v>0</v>
      </c>
      <c r="T62">
        <f t="shared" si="9"/>
        <v>0</v>
      </c>
      <c r="U62" s="4">
        <f t="shared" si="5"/>
        <v>1</v>
      </c>
      <c r="V62" s="4"/>
      <c r="W62" s="4"/>
    </row>
    <row r="63" spans="1:23" x14ac:dyDescent="0.25">
      <c r="A63" s="23" t="s">
        <v>209</v>
      </c>
      <c r="B63" s="23">
        <v>11</v>
      </c>
      <c r="C63" s="23">
        <v>22</v>
      </c>
      <c r="D63" s="23">
        <v>2</v>
      </c>
      <c r="E63" s="23">
        <v>0</v>
      </c>
      <c r="F63">
        <f t="shared" si="6"/>
        <v>0</v>
      </c>
      <c r="G63">
        <f t="shared" si="7"/>
        <v>0</v>
      </c>
      <c r="H63" s="4">
        <f t="shared" si="4"/>
        <v>1</v>
      </c>
      <c r="I63" s="4"/>
      <c r="J63" s="4"/>
      <c r="K63" s="4"/>
      <c r="L63" s="4"/>
      <c r="M63" s="4"/>
      <c r="N63" s="23" t="s">
        <v>209</v>
      </c>
      <c r="O63" s="23">
        <v>19</v>
      </c>
      <c r="P63" s="23">
        <v>38</v>
      </c>
      <c r="Q63" s="23">
        <v>2</v>
      </c>
      <c r="R63" s="23">
        <v>0</v>
      </c>
      <c r="S63">
        <f t="shared" si="8"/>
        <v>0</v>
      </c>
      <c r="T63">
        <f t="shared" si="9"/>
        <v>0</v>
      </c>
      <c r="U63" s="4">
        <f t="shared" si="5"/>
        <v>1</v>
      </c>
      <c r="V63" s="4"/>
      <c r="W63" s="4"/>
    </row>
    <row r="64" spans="1:23" x14ac:dyDescent="0.25">
      <c r="A64" s="23" t="s">
        <v>210</v>
      </c>
      <c r="B64" s="23">
        <v>11</v>
      </c>
      <c r="C64" s="23">
        <v>22</v>
      </c>
      <c r="D64" s="23">
        <v>2</v>
      </c>
      <c r="E64" s="23">
        <v>0</v>
      </c>
      <c r="F64">
        <f t="shared" si="6"/>
        <v>0</v>
      </c>
      <c r="G64">
        <f t="shared" si="7"/>
        <v>0</v>
      </c>
      <c r="H64" s="4">
        <f t="shared" si="4"/>
        <v>1</v>
      </c>
      <c r="I64" s="4"/>
      <c r="J64" s="4"/>
      <c r="K64" s="4"/>
      <c r="L64" s="4"/>
      <c r="M64" s="4"/>
      <c r="N64" s="23" t="s">
        <v>210</v>
      </c>
      <c r="O64" s="23">
        <v>19</v>
      </c>
      <c r="P64" s="23">
        <v>38</v>
      </c>
      <c r="Q64" s="23">
        <v>2</v>
      </c>
      <c r="R64" s="23">
        <v>0</v>
      </c>
      <c r="S64">
        <f t="shared" si="8"/>
        <v>0</v>
      </c>
      <c r="T64">
        <f>(S64/Q64)</f>
        <v>0</v>
      </c>
      <c r="U64" s="4">
        <f t="shared" si="5"/>
        <v>1</v>
      </c>
      <c r="V64" s="4"/>
      <c r="W64" s="4"/>
    </row>
    <row r="65" spans="1:23" x14ac:dyDescent="0.25">
      <c r="A65" s="23" t="s">
        <v>211</v>
      </c>
      <c r="B65" s="23">
        <v>11</v>
      </c>
      <c r="C65" s="23">
        <v>22</v>
      </c>
      <c r="D65" s="23">
        <v>2</v>
      </c>
      <c r="E65" s="23">
        <v>0</v>
      </c>
      <c r="F65">
        <f t="shared" si="6"/>
        <v>0</v>
      </c>
      <c r="G65">
        <f t="shared" si="7"/>
        <v>0</v>
      </c>
      <c r="H65" s="4">
        <f t="shared" si="4"/>
        <v>1</v>
      </c>
      <c r="I65" s="4"/>
      <c r="J65" s="4"/>
      <c r="K65" s="4"/>
      <c r="L65" s="4"/>
      <c r="M65" s="4"/>
      <c r="N65" s="23" t="s">
        <v>211</v>
      </c>
      <c r="O65" s="23">
        <v>19</v>
      </c>
      <c r="P65" s="23">
        <v>38</v>
      </c>
      <c r="Q65" s="23">
        <v>2</v>
      </c>
      <c r="R65" s="23">
        <v>0</v>
      </c>
      <c r="S65">
        <f t="shared" si="8"/>
        <v>0</v>
      </c>
      <c r="T65">
        <f t="shared" si="9"/>
        <v>0</v>
      </c>
      <c r="U65" s="4">
        <f t="shared" si="5"/>
        <v>1</v>
      </c>
      <c r="V65" s="4"/>
      <c r="W65" s="4"/>
    </row>
    <row r="66" spans="1:23" x14ac:dyDescent="0.25">
      <c r="A66" s="23" t="s">
        <v>212</v>
      </c>
      <c r="B66" s="23">
        <v>11</v>
      </c>
      <c r="C66" s="23">
        <v>22</v>
      </c>
      <c r="D66" s="23">
        <v>2</v>
      </c>
      <c r="E66" s="23">
        <v>0</v>
      </c>
      <c r="F66">
        <f t="shared" si="6"/>
        <v>0</v>
      </c>
      <c r="G66">
        <f t="shared" si="7"/>
        <v>0</v>
      </c>
      <c r="H66" s="4">
        <f t="shared" si="4"/>
        <v>1</v>
      </c>
      <c r="I66" s="4"/>
      <c r="J66" s="4"/>
      <c r="K66" s="4"/>
      <c r="L66" s="4"/>
      <c r="M66" s="4"/>
      <c r="N66" s="23" t="s">
        <v>212</v>
      </c>
      <c r="O66" s="23">
        <v>19</v>
      </c>
      <c r="P66" s="23">
        <v>38</v>
      </c>
      <c r="Q66" s="23">
        <v>2</v>
      </c>
      <c r="R66" s="23">
        <v>0</v>
      </c>
      <c r="S66">
        <f t="shared" si="8"/>
        <v>0</v>
      </c>
      <c r="T66">
        <f t="shared" si="9"/>
        <v>0</v>
      </c>
      <c r="U66" s="4">
        <f t="shared" si="5"/>
        <v>1</v>
      </c>
      <c r="V66" s="4"/>
      <c r="W66" s="4"/>
    </row>
    <row r="67" spans="1:23" x14ac:dyDescent="0.25">
      <c r="A67" s="23" t="s">
        <v>213</v>
      </c>
      <c r="B67" s="23">
        <v>11</v>
      </c>
      <c r="C67" s="23">
        <v>22</v>
      </c>
      <c r="D67" s="23">
        <v>2</v>
      </c>
      <c r="E67" s="23">
        <v>0</v>
      </c>
      <c r="F67">
        <f t="shared" si="6"/>
        <v>0</v>
      </c>
      <c r="G67">
        <f t="shared" si="7"/>
        <v>0</v>
      </c>
      <c r="H67" s="4">
        <f t="shared" si="4"/>
        <v>1</v>
      </c>
      <c r="I67" s="4"/>
      <c r="J67" s="4"/>
      <c r="K67" s="4"/>
      <c r="L67" s="4"/>
      <c r="M67" s="4"/>
      <c r="N67" s="23" t="s">
        <v>213</v>
      </c>
      <c r="O67" s="23">
        <v>19</v>
      </c>
      <c r="P67" s="23">
        <v>38</v>
      </c>
      <c r="Q67" s="23">
        <v>2</v>
      </c>
      <c r="R67" s="23">
        <v>0</v>
      </c>
      <c r="S67">
        <f t="shared" si="8"/>
        <v>0</v>
      </c>
      <c r="T67">
        <f t="shared" si="9"/>
        <v>0</v>
      </c>
      <c r="U67" s="4">
        <f t="shared" si="5"/>
        <v>1</v>
      </c>
      <c r="V67" s="4"/>
      <c r="W67" s="4"/>
    </row>
    <row r="68" spans="1:23" x14ac:dyDescent="0.25">
      <c r="A68" s="23" t="s">
        <v>214</v>
      </c>
      <c r="B68" s="23">
        <v>11</v>
      </c>
      <c r="C68" s="23">
        <v>16</v>
      </c>
      <c r="D68" s="23">
        <v>1.4545454545454546</v>
      </c>
      <c r="E68" s="23">
        <v>0.27272727272727265</v>
      </c>
      <c r="F68">
        <f t="shared" si="6"/>
        <v>0.52223296786709339</v>
      </c>
      <c r="G68">
        <f t="shared" si="7"/>
        <v>0.35903516540862668</v>
      </c>
      <c r="H68" s="4">
        <f t="shared" si="4"/>
        <v>59</v>
      </c>
      <c r="I68" s="4"/>
      <c r="J68" s="4"/>
      <c r="K68" s="4"/>
      <c r="L68" s="4"/>
      <c r="M68" s="4"/>
      <c r="N68" s="23" t="s">
        <v>214</v>
      </c>
      <c r="O68" s="23">
        <v>19</v>
      </c>
      <c r="P68" s="23">
        <v>19</v>
      </c>
      <c r="Q68" s="23">
        <v>1</v>
      </c>
      <c r="R68" s="23">
        <v>0</v>
      </c>
      <c r="S68">
        <f t="shared" si="8"/>
        <v>0</v>
      </c>
      <c r="T68">
        <f t="shared" si="9"/>
        <v>0</v>
      </c>
      <c r="U68" s="4">
        <f t="shared" si="5"/>
        <v>58</v>
      </c>
      <c r="V68" s="4"/>
      <c r="W68" s="4"/>
    </row>
    <row r="69" spans="1:23" x14ac:dyDescent="0.25">
      <c r="A69" s="23"/>
      <c r="B69" s="23"/>
      <c r="C69" s="23"/>
      <c r="D69" s="23"/>
      <c r="E69" s="23"/>
      <c r="H69" s="4"/>
      <c r="I69" s="4"/>
      <c r="J69" s="4"/>
      <c r="K69" s="4"/>
      <c r="L69" s="4"/>
      <c r="M69" s="4"/>
      <c r="N69" s="23"/>
      <c r="O69" s="23"/>
      <c r="P69" s="23"/>
      <c r="Q69" s="23"/>
      <c r="R69" s="23"/>
      <c r="U69" s="4"/>
      <c r="V69" s="4"/>
      <c r="W69" s="4"/>
    </row>
  </sheetData>
  <conditionalFormatting sqref="H4:H68">
    <cfRule type="colorScale" priority="2">
      <colorScale>
        <cfvo type="min"/>
        <cfvo type="max"/>
        <color rgb="FF63BE7B"/>
        <color rgb="FFFFEF9C"/>
      </colorScale>
    </cfRule>
  </conditionalFormatting>
  <conditionalFormatting sqref="U4:U68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0"/>
  <sheetViews>
    <sheetView topLeftCell="A9" workbookViewId="0">
      <selection activeCell="M18" sqref="M18"/>
    </sheetView>
  </sheetViews>
  <sheetFormatPr defaultRowHeight="15" x14ac:dyDescent="0.25"/>
  <cols>
    <col min="23" max="23" width="15.85546875" bestFit="1" customWidth="1"/>
    <col min="24" max="24" width="17.7109375" bestFit="1" customWidth="1"/>
    <col min="25" max="25" width="27" bestFit="1" customWidth="1"/>
  </cols>
  <sheetData>
    <row r="1" spans="1:29" x14ac:dyDescent="0.25">
      <c r="A1" s="27" t="s">
        <v>219</v>
      </c>
      <c r="B1" s="27"/>
      <c r="C1" s="27"/>
      <c r="D1" s="27"/>
      <c r="E1" s="27"/>
      <c r="J1" s="4"/>
      <c r="K1" s="4"/>
      <c r="L1" s="4"/>
      <c r="M1" s="4"/>
      <c r="N1" s="27" t="s">
        <v>236</v>
      </c>
      <c r="O1" s="27"/>
      <c r="P1" s="27"/>
      <c r="Q1" s="27"/>
      <c r="R1" s="27"/>
      <c r="U1" s="4"/>
      <c r="V1" s="4"/>
      <c r="Z1" s="27" t="s">
        <v>262</v>
      </c>
      <c r="AA1" s="26" t="s">
        <v>263</v>
      </c>
      <c r="AB1" s="27" t="s">
        <v>264</v>
      </c>
    </row>
    <row r="2" spans="1:29" ht="15.75" thickBot="1" x14ac:dyDescent="0.3">
      <c r="J2" s="4"/>
      <c r="K2" s="4"/>
      <c r="L2" s="4"/>
      <c r="M2" s="4"/>
      <c r="U2" s="4"/>
      <c r="V2" s="4"/>
      <c r="Z2" s="4"/>
    </row>
    <row r="3" spans="1:29" x14ac:dyDescent="0.25">
      <c r="A3" s="25" t="s">
        <v>129</v>
      </c>
      <c r="B3" s="25" t="s">
        <v>126</v>
      </c>
      <c r="C3" s="25" t="s">
        <v>125</v>
      </c>
      <c r="D3" s="25" t="s">
        <v>130</v>
      </c>
      <c r="E3" s="25" t="s">
        <v>131</v>
      </c>
      <c r="F3" s="29" t="s">
        <v>221</v>
      </c>
      <c r="G3" s="29" t="s">
        <v>222</v>
      </c>
      <c r="H3" s="29" t="s">
        <v>303</v>
      </c>
      <c r="J3" s="4"/>
      <c r="K3" s="4"/>
      <c r="L3" s="4"/>
      <c r="M3" s="4"/>
      <c r="N3" s="25" t="s">
        <v>129</v>
      </c>
      <c r="O3" s="25" t="s">
        <v>126</v>
      </c>
      <c r="P3" s="25" t="s">
        <v>125</v>
      </c>
      <c r="Q3" s="25" t="s">
        <v>130</v>
      </c>
      <c r="R3" s="25" t="s">
        <v>131</v>
      </c>
      <c r="S3" s="29" t="s">
        <v>221</v>
      </c>
      <c r="T3" s="29" t="s">
        <v>222</v>
      </c>
      <c r="U3" s="4" t="s">
        <v>255</v>
      </c>
      <c r="V3" s="4"/>
      <c r="Z3" s="4"/>
    </row>
    <row r="4" spans="1:29" x14ac:dyDescent="0.25">
      <c r="A4" s="23" t="s">
        <v>174</v>
      </c>
      <c r="B4" s="23">
        <v>11</v>
      </c>
      <c r="C4" s="23">
        <v>15</v>
      </c>
      <c r="D4" s="23">
        <v>1.3636363636363635</v>
      </c>
      <c r="E4" s="23">
        <v>0.25454545454545469</v>
      </c>
      <c r="F4">
        <f t="shared" ref="F4:F35" si="0">SQRT(E4)</f>
        <v>0.50452497910951311</v>
      </c>
      <c r="G4">
        <f t="shared" ref="G4:G35" si="1">(F4/D4)</f>
        <v>0.36998498468030966</v>
      </c>
      <c r="H4">
        <f>_xlfn.RANK.EQ(G4,$G$4:$G$68)</f>
        <v>1</v>
      </c>
      <c r="J4" s="4"/>
      <c r="K4" s="4"/>
      <c r="L4" s="4"/>
      <c r="M4" s="4"/>
      <c r="N4" s="23" t="s">
        <v>191</v>
      </c>
      <c r="O4" s="23">
        <v>19</v>
      </c>
      <c r="P4" s="23">
        <v>25</v>
      </c>
      <c r="Q4" s="23">
        <v>1.3157894736842106</v>
      </c>
      <c r="R4" s="23">
        <v>0.22807017543859665</v>
      </c>
      <c r="S4">
        <f t="shared" ref="S4:S35" si="2">SQRT(R4)</f>
        <v>0.47756693294091945</v>
      </c>
      <c r="T4">
        <f t="shared" ref="T4:T35" si="3">(S4/Q4)</f>
        <v>0.36295086903509877</v>
      </c>
      <c r="U4" s="4">
        <f>_xlfn.RANK.EQ(T4,$T$4:$T$68)</f>
        <v>1</v>
      </c>
      <c r="V4" s="4"/>
      <c r="Z4" s="36" t="e">
        <f>CORREL(#REF!,Q4:Q68)</f>
        <v>#REF!</v>
      </c>
      <c r="AA4" s="41" t="e">
        <f>CORREL(#REF!,U4:U68)</f>
        <v>#REF!</v>
      </c>
      <c r="AB4" t="s">
        <v>258</v>
      </c>
    </row>
    <row r="5" spans="1:29" x14ac:dyDescent="0.25">
      <c r="A5" s="23" t="s">
        <v>196</v>
      </c>
      <c r="B5" s="23">
        <v>11</v>
      </c>
      <c r="C5" s="23">
        <v>14</v>
      </c>
      <c r="D5" s="23">
        <v>1.2727272727272727</v>
      </c>
      <c r="E5" s="23">
        <v>0.21818181818181834</v>
      </c>
      <c r="F5">
        <f t="shared" si="0"/>
        <v>0.46709936649691397</v>
      </c>
      <c r="G5">
        <f t="shared" si="1"/>
        <v>0.36700664510471814</v>
      </c>
      <c r="H5">
        <f t="shared" ref="H5:H68" si="4">_xlfn.RANK.EQ(G5,$G$4:$G$68)</f>
        <v>2</v>
      </c>
      <c r="J5" s="4"/>
      <c r="L5" s="4"/>
      <c r="M5" s="4"/>
      <c r="N5" s="23" t="s">
        <v>193</v>
      </c>
      <c r="O5" s="23">
        <v>19</v>
      </c>
      <c r="P5" s="23">
        <v>24</v>
      </c>
      <c r="Q5" s="23">
        <v>1.263157894736842</v>
      </c>
      <c r="R5" s="23">
        <v>0.20467836257309951</v>
      </c>
      <c r="S5">
        <f t="shared" si="2"/>
        <v>0.45241392835886418</v>
      </c>
      <c r="T5">
        <f t="shared" si="3"/>
        <v>0.35816102661743415</v>
      </c>
      <c r="U5" s="4">
        <f t="shared" ref="U5:U68" si="5">_xlfn.RANK.EQ(T5,$T$4:$T$68)</f>
        <v>2</v>
      </c>
      <c r="V5" s="4"/>
      <c r="Z5" s="4"/>
    </row>
    <row r="6" spans="1:29" x14ac:dyDescent="0.25">
      <c r="A6" s="23" t="s">
        <v>153</v>
      </c>
      <c r="B6" s="23">
        <v>11</v>
      </c>
      <c r="C6" s="23">
        <v>16</v>
      </c>
      <c r="D6" s="23">
        <v>1.4545454545454546</v>
      </c>
      <c r="E6" s="23">
        <v>0.27272727272727265</v>
      </c>
      <c r="F6">
        <f t="shared" si="0"/>
        <v>0.52223296786709339</v>
      </c>
      <c r="G6">
        <f t="shared" si="1"/>
        <v>0.35903516540862668</v>
      </c>
      <c r="H6">
        <f t="shared" si="4"/>
        <v>3</v>
      </c>
      <c r="J6" s="4"/>
      <c r="L6" s="4"/>
      <c r="M6" s="4"/>
      <c r="N6" s="23" t="s">
        <v>163</v>
      </c>
      <c r="O6" s="23">
        <v>19</v>
      </c>
      <c r="P6" s="23">
        <v>21</v>
      </c>
      <c r="Q6" s="23">
        <v>1.1052631578947369</v>
      </c>
      <c r="R6" s="23">
        <v>9.9415204678362637E-2</v>
      </c>
      <c r="S6">
        <f t="shared" si="2"/>
        <v>0.31530176764230589</v>
      </c>
      <c r="T6">
        <f t="shared" si="3"/>
        <v>0.28527302786684816</v>
      </c>
      <c r="U6" s="4">
        <f t="shared" si="5"/>
        <v>3</v>
      </c>
      <c r="V6" s="4"/>
      <c r="Z6" s="4"/>
      <c r="AB6" t="s">
        <v>257</v>
      </c>
      <c r="AC6" s="45" t="e">
        <f>CORREL(#REF!,Q4:Q68)</f>
        <v>#REF!</v>
      </c>
    </row>
    <row r="7" spans="1:29" x14ac:dyDescent="0.25">
      <c r="A7" s="23" t="s">
        <v>171</v>
      </c>
      <c r="B7" s="23">
        <v>11</v>
      </c>
      <c r="C7" s="23">
        <v>16</v>
      </c>
      <c r="D7" s="23">
        <v>1.4545454545454546</v>
      </c>
      <c r="E7" s="23">
        <v>0.27272727272727265</v>
      </c>
      <c r="F7">
        <f t="shared" si="0"/>
        <v>0.52223296786709339</v>
      </c>
      <c r="G7">
        <f t="shared" si="1"/>
        <v>0.35903516540862668</v>
      </c>
      <c r="H7">
        <f t="shared" si="4"/>
        <v>3</v>
      </c>
      <c r="J7" s="4"/>
      <c r="K7" s="4"/>
      <c r="L7" s="4"/>
      <c r="M7" s="4"/>
      <c r="N7" s="23" t="s">
        <v>196</v>
      </c>
      <c r="O7" s="23">
        <v>19</v>
      </c>
      <c r="P7" s="23">
        <v>20</v>
      </c>
      <c r="Q7" s="23">
        <v>1.0526315789473684</v>
      </c>
      <c r="R7" s="23">
        <v>5.2631578947368335E-2</v>
      </c>
      <c r="S7">
        <f t="shared" si="2"/>
        <v>0.22941573387056158</v>
      </c>
      <c r="T7">
        <f t="shared" si="3"/>
        <v>0.2179449471770335</v>
      </c>
      <c r="U7" s="4">
        <f t="shared" si="5"/>
        <v>4</v>
      </c>
      <c r="V7" s="4"/>
      <c r="Z7" s="4"/>
      <c r="AB7" t="s">
        <v>256</v>
      </c>
      <c r="AC7" s="46" t="e">
        <f ca="1">[1]!SCORREL(#REF!,Q4:Q68)</f>
        <v>#NAME?</v>
      </c>
    </row>
    <row r="8" spans="1:29" x14ac:dyDescent="0.25">
      <c r="A8" s="23" t="s">
        <v>203</v>
      </c>
      <c r="B8" s="23">
        <v>11</v>
      </c>
      <c r="C8" s="23">
        <v>16</v>
      </c>
      <c r="D8" s="23">
        <v>1.4545454545454546</v>
      </c>
      <c r="E8" s="23">
        <v>0.27272727272727265</v>
      </c>
      <c r="F8">
        <f t="shared" si="0"/>
        <v>0.52223296786709339</v>
      </c>
      <c r="G8">
        <f t="shared" si="1"/>
        <v>0.35903516540862668</v>
      </c>
      <c r="H8">
        <f t="shared" si="4"/>
        <v>3</v>
      </c>
      <c r="J8" s="4"/>
      <c r="K8" s="4"/>
      <c r="L8" s="4"/>
      <c r="M8" s="4"/>
      <c r="N8" s="23" t="s">
        <v>156</v>
      </c>
      <c r="O8" s="23">
        <v>19</v>
      </c>
      <c r="P8" s="23">
        <v>36</v>
      </c>
      <c r="Q8" s="23">
        <v>1.8947368421052631</v>
      </c>
      <c r="R8" s="23">
        <v>9.9415204678362235E-2</v>
      </c>
      <c r="S8">
        <f t="shared" si="2"/>
        <v>0.31530176764230522</v>
      </c>
      <c r="T8">
        <f t="shared" si="3"/>
        <v>0.1664092662556611</v>
      </c>
      <c r="U8" s="4">
        <f t="shared" si="5"/>
        <v>5</v>
      </c>
      <c r="V8" s="4"/>
      <c r="Z8" s="4"/>
      <c r="AB8" t="s">
        <v>259</v>
      </c>
      <c r="AC8" s="39" t="e">
        <f ca="1">[1]!KCORREL(#REF!,Q4:Q68)</f>
        <v>#NAME?</v>
      </c>
    </row>
    <row r="9" spans="1:29" x14ac:dyDescent="0.25">
      <c r="A9" s="23" t="s">
        <v>214</v>
      </c>
      <c r="B9" s="23">
        <v>11</v>
      </c>
      <c r="C9" s="23">
        <v>16</v>
      </c>
      <c r="D9" s="23">
        <v>1.4545454545454546</v>
      </c>
      <c r="E9" s="23">
        <v>0.27272727272727265</v>
      </c>
      <c r="F9">
        <f t="shared" si="0"/>
        <v>0.52223296786709339</v>
      </c>
      <c r="G9">
        <f t="shared" si="1"/>
        <v>0.35903516540862668</v>
      </c>
      <c r="H9">
        <f t="shared" si="4"/>
        <v>3</v>
      </c>
      <c r="J9" s="4"/>
      <c r="K9" s="4"/>
      <c r="L9" s="4"/>
      <c r="M9" s="4"/>
      <c r="N9" s="23" t="s">
        <v>127</v>
      </c>
      <c r="O9" s="23">
        <v>19</v>
      </c>
      <c r="P9" s="23">
        <v>38</v>
      </c>
      <c r="Q9" s="23">
        <v>2</v>
      </c>
      <c r="R9" s="23">
        <v>0</v>
      </c>
      <c r="S9">
        <f t="shared" si="2"/>
        <v>0</v>
      </c>
      <c r="T9">
        <f t="shared" si="3"/>
        <v>0</v>
      </c>
      <c r="U9" s="4">
        <f t="shared" si="5"/>
        <v>6</v>
      </c>
      <c r="V9" s="4"/>
      <c r="Z9" s="4"/>
    </row>
    <row r="10" spans="1:29" x14ac:dyDescent="0.25">
      <c r="A10" s="23" t="s">
        <v>157</v>
      </c>
      <c r="B10" s="23">
        <v>11</v>
      </c>
      <c r="C10" s="23">
        <v>17</v>
      </c>
      <c r="D10" s="23">
        <v>1.5454545454545454</v>
      </c>
      <c r="E10" s="23">
        <v>0.27272727272727265</v>
      </c>
      <c r="F10">
        <f t="shared" si="0"/>
        <v>0.52223296786709339</v>
      </c>
      <c r="G10">
        <f t="shared" si="1"/>
        <v>0.33791544979635457</v>
      </c>
      <c r="H10">
        <f t="shared" si="4"/>
        <v>7</v>
      </c>
      <c r="J10" s="4"/>
      <c r="K10" s="4"/>
      <c r="L10" s="4"/>
      <c r="M10" s="4"/>
      <c r="N10" s="23" t="s">
        <v>128</v>
      </c>
      <c r="O10" s="23">
        <v>19</v>
      </c>
      <c r="P10" s="23">
        <v>38</v>
      </c>
      <c r="Q10" s="23">
        <v>2</v>
      </c>
      <c r="R10" s="23">
        <v>0</v>
      </c>
      <c r="S10">
        <f t="shared" si="2"/>
        <v>0</v>
      </c>
      <c r="T10">
        <f t="shared" si="3"/>
        <v>0</v>
      </c>
      <c r="U10" s="4">
        <f t="shared" si="5"/>
        <v>6</v>
      </c>
      <c r="V10" s="4"/>
      <c r="Z10" s="4"/>
      <c r="AB10" t="s">
        <v>261</v>
      </c>
    </row>
    <row r="11" spans="1:29" x14ac:dyDescent="0.25">
      <c r="A11" s="23" t="s">
        <v>175</v>
      </c>
      <c r="B11" s="23">
        <v>11</v>
      </c>
      <c r="C11" s="23">
        <v>20</v>
      </c>
      <c r="D11" s="23">
        <v>1.8181818181818181</v>
      </c>
      <c r="E11" s="23">
        <v>0.1636363636363633</v>
      </c>
      <c r="F11">
        <f t="shared" si="0"/>
        <v>0.40451991747794486</v>
      </c>
      <c r="G11">
        <f t="shared" si="1"/>
        <v>0.22248595461286969</v>
      </c>
      <c r="H11">
        <f t="shared" si="4"/>
        <v>8</v>
      </c>
      <c r="J11" s="4"/>
      <c r="K11" s="4"/>
      <c r="L11" s="4"/>
      <c r="M11" s="4"/>
      <c r="N11" s="23" t="s">
        <v>152</v>
      </c>
      <c r="O11" s="23">
        <v>19</v>
      </c>
      <c r="P11" s="23">
        <v>38</v>
      </c>
      <c r="Q11" s="23">
        <v>2</v>
      </c>
      <c r="R11" s="23">
        <v>0</v>
      </c>
      <c r="S11">
        <f t="shared" si="2"/>
        <v>0</v>
      </c>
      <c r="T11">
        <f t="shared" si="3"/>
        <v>0</v>
      </c>
      <c r="U11" s="4">
        <f t="shared" si="5"/>
        <v>6</v>
      </c>
      <c r="V11" s="4"/>
      <c r="Z11" s="4"/>
    </row>
    <row r="12" spans="1:29" x14ac:dyDescent="0.25">
      <c r="A12" s="23" t="s">
        <v>160</v>
      </c>
      <c r="B12" s="23">
        <v>11</v>
      </c>
      <c r="C12" s="23">
        <v>21</v>
      </c>
      <c r="D12" s="23">
        <v>1.9090909090909092</v>
      </c>
      <c r="E12" s="23">
        <v>9.0909090909090648E-2</v>
      </c>
      <c r="F12">
        <f t="shared" si="0"/>
        <v>0.30151134457776319</v>
      </c>
      <c r="G12">
        <f t="shared" si="1"/>
        <v>0.15793451382644738</v>
      </c>
      <c r="H12">
        <f t="shared" si="4"/>
        <v>9</v>
      </c>
      <c r="J12" s="4"/>
      <c r="K12" s="4"/>
      <c r="L12" s="4"/>
      <c r="M12" s="4"/>
      <c r="N12" s="23" t="s">
        <v>153</v>
      </c>
      <c r="O12" s="23">
        <v>19</v>
      </c>
      <c r="P12" s="23">
        <v>19</v>
      </c>
      <c r="Q12" s="23">
        <v>1</v>
      </c>
      <c r="R12" s="23">
        <v>0</v>
      </c>
      <c r="S12">
        <f t="shared" si="2"/>
        <v>0</v>
      </c>
      <c r="T12">
        <f t="shared" si="3"/>
        <v>0</v>
      </c>
      <c r="U12" s="4">
        <f t="shared" si="5"/>
        <v>6</v>
      </c>
      <c r="V12" s="4"/>
      <c r="Z12" s="4"/>
      <c r="AB12" t="s">
        <v>117</v>
      </c>
      <c r="AC12" s="37">
        <v>0.05</v>
      </c>
    </row>
    <row r="13" spans="1:29" x14ac:dyDescent="0.25">
      <c r="A13" s="23" t="s">
        <v>127</v>
      </c>
      <c r="B13" s="23">
        <v>11</v>
      </c>
      <c r="C13" s="23">
        <v>22</v>
      </c>
      <c r="D13" s="23">
        <v>2</v>
      </c>
      <c r="E13" s="23">
        <v>0</v>
      </c>
      <c r="F13">
        <f t="shared" si="0"/>
        <v>0</v>
      </c>
      <c r="G13">
        <f t="shared" si="1"/>
        <v>0</v>
      </c>
      <c r="H13">
        <f t="shared" si="4"/>
        <v>10</v>
      </c>
      <c r="J13" s="4"/>
      <c r="K13" s="4"/>
      <c r="L13" s="4"/>
      <c r="M13" s="4"/>
      <c r="N13" s="23" t="s">
        <v>154</v>
      </c>
      <c r="O13" s="23">
        <v>19</v>
      </c>
      <c r="P13" s="23">
        <v>38</v>
      </c>
      <c r="Q13" s="23">
        <v>2</v>
      </c>
      <c r="R13" s="23">
        <v>0</v>
      </c>
      <c r="S13">
        <f t="shared" si="2"/>
        <v>0</v>
      </c>
      <c r="T13">
        <f t="shared" si="3"/>
        <v>0</v>
      </c>
      <c r="U13" s="4">
        <f t="shared" si="5"/>
        <v>6</v>
      </c>
      <c r="V13" s="4"/>
      <c r="Z13" s="4"/>
      <c r="AB13" t="s">
        <v>260</v>
      </c>
      <c r="AC13" s="39">
        <v>2</v>
      </c>
    </row>
    <row r="14" spans="1:29" x14ac:dyDescent="0.25">
      <c r="A14" s="23" t="s">
        <v>128</v>
      </c>
      <c r="B14" s="23">
        <v>11</v>
      </c>
      <c r="C14" s="23">
        <v>22</v>
      </c>
      <c r="D14" s="23">
        <v>2</v>
      </c>
      <c r="E14" s="23">
        <v>0</v>
      </c>
      <c r="F14">
        <f t="shared" si="0"/>
        <v>0</v>
      </c>
      <c r="G14">
        <f t="shared" si="1"/>
        <v>0</v>
      </c>
      <c r="H14">
        <f t="shared" si="4"/>
        <v>10</v>
      </c>
      <c r="J14" s="4"/>
      <c r="K14" s="4"/>
      <c r="L14" s="4"/>
      <c r="M14" s="4"/>
      <c r="N14" s="23" t="s">
        <v>155</v>
      </c>
      <c r="O14" s="23">
        <v>19</v>
      </c>
      <c r="P14" s="23">
        <v>38</v>
      </c>
      <c r="Q14" s="23">
        <v>2</v>
      </c>
      <c r="R14" s="23">
        <v>0</v>
      </c>
      <c r="S14">
        <f t="shared" si="2"/>
        <v>0</v>
      </c>
      <c r="T14">
        <f t="shared" si="3"/>
        <v>0</v>
      </c>
      <c r="U14" s="4">
        <f t="shared" si="5"/>
        <v>6</v>
      </c>
      <c r="V14" s="4"/>
      <c r="Z14" s="4"/>
    </row>
    <row r="15" spans="1:29" x14ac:dyDescent="0.25">
      <c r="A15" s="23" t="s">
        <v>152</v>
      </c>
      <c r="B15" s="23">
        <v>11</v>
      </c>
      <c r="C15" s="23">
        <v>22</v>
      </c>
      <c r="D15" s="23">
        <v>2</v>
      </c>
      <c r="E15" s="23">
        <v>0</v>
      </c>
      <c r="F15">
        <f t="shared" si="0"/>
        <v>0</v>
      </c>
      <c r="G15">
        <f t="shared" si="1"/>
        <v>0</v>
      </c>
      <c r="H15">
        <f t="shared" si="4"/>
        <v>10</v>
      </c>
      <c r="J15" s="4"/>
      <c r="K15" s="4"/>
      <c r="L15" s="4"/>
      <c r="M15" s="4"/>
      <c r="N15" s="23" t="s">
        <v>157</v>
      </c>
      <c r="O15" s="23">
        <v>19</v>
      </c>
      <c r="P15" s="23">
        <v>19</v>
      </c>
      <c r="Q15" s="23">
        <v>1</v>
      </c>
      <c r="R15" s="23">
        <v>0</v>
      </c>
      <c r="S15">
        <f t="shared" si="2"/>
        <v>0</v>
      </c>
      <c r="T15">
        <f t="shared" si="3"/>
        <v>0</v>
      </c>
      <c r="U15" s="4">
        <f t="shared" si="5"/>
        <v>6</v>
      </c>
      <c r="V15" s="4"/>
      <c r="Z15" s="4"/>
      <c r="AB15" t="e">
        <f t="array" aca="1" ref="AB15:AC17" ca="1">[1]!SCORREL(#REF!,Q4:Q68,TRUE,AC13,AC12)</f>
        <v>#NAME?</v>
      </c>
      <c r="AC15" s="45" t="e">
        <f ca="1"/>
        <v>#NAME?</v>
      </c>
    </row>
    <row r="16" spans="1:29" x14ac:dyDescent="0.25">
      <c r="A16" s="23" t="s">
        <v>154</v>
      </c>
      <c r="B16" s="23">
        <v>11</v>
      </c>
      <c r="C16" s="23">
        <v>22</v>
      </c>
      <c r="D16" s="23">
        <v>2</v>
      </c>
      <c r="E16" s="23">
        <v>0</v>
      </c>
      <c r="F16">
        <f t="shared" si="0"/>
        <v>0</v>
      </c>
      <c r="G16">
        <f t="shared" si="1"/>
        <v>0</v>
      </c>
      <c r="H16">
        <f t="shared" si="4"/>
        <v>10</v>
      </c>
      <c r="J16" s="4"/>
      <c r="K16" s="4"/>
      <c r="L16" s="4"/>
      <c r="M16" s="4"/>
      <c r="N16" s="23" t="s">
        <v>158</v>
      </c>
      <c r="O16" s="23">
        <v>19</v>
      </c>
      <c r="P16" s="23">
        <v>38</v>
      </c>
      <c r="Q16" s="23">
        <v>2</v>
      </c>
      <c r="R16" s="23">
        <v>0</v>
      </c>
      <c r="S16">
        <f t="shared" si="2"/>
        <v>0</v>
      </c>
      <c r="T16">
        <f t="shared" si="3"/>
        <v>0</v>
      </c>
      <c r="U16" s="4">
        <f t="shared" si="5"/>
        <v>6</v>
      </c>
      <c r="V16" s="4"/>
      <c r="Z16" s="4"/>
      <c r="AB16" t="e">
        <f ca="1"/>
        <v>#NAME?</v>
      </c>
      <c r="AC16" s="38" t="e">
        <f ca="1"/>
        <v>#NAME?</v>
      </c>
    </row>
    <row r="17" spans="1:29" x14ac:dyDescent="0.25">
      <c r="A17" s="23" t="s">
        <v>155</v>
      </c>
      <c r="B17" s="23">
        <v>11</v>
      </c>
      <c r="C17" s="23">
        <v>22</v>
      </c>
      <c r="D17" s="23">
        <v>2</v>
      </c>
      <c r="E17" s="23">
        <v>0</v>
      </c>
      <c r="F17">
        <f t="shared" si="0"/>
        <v>0</v>
      </c>
      <c r="G17">
        <f t="shared" si="1"/>
        <v>0</v>
      </c>
      <c r="H17">
        <f t="shared" si="4"/>
        <v>10</v>
      </c>
      <c r="J17" s="4"/>
      <c r="K17" s="4"/>
      <c r="L17" s="4"/>
      <c r="M17" s="4"/>
      <c r="N17" s="23" t="s">
        <v>159</v>
      </c>
      <c r="O17" s="23">
        <v>19</v>
      </c>
      <c r="P17" s="23">
        <v>38</v>
      </c>
      <c r="Q17" s="23">
        <v>2</v>
      </c>
      <c r="R17" s="23">
        <v>0</v>
      </c>
      <c r="S17">
        <f t="shared" si="2"/>
        <v>0</v>
      </c>
      <c r="T17">
        <f t="shared" si="3"/>
        <v>0</v>
      </c>
      <c r="U17" s="4">
        <f t="shared" si="5"/>
        <v>6</v>
      </c>
      <c r="V17" s="4"/>
      <c r="Z17" s="4"/>
      <c r="AB17" t="e">
        <f ca="1"/>
        <v>#NAME?</v>
      </c>
      <c r="AC17" s="47" t="e">
        <f ca="1"/>
        <v>#NAME?</v>
      </c>
    </row>
    <row r="18" spans="1:29" x14ac:dyDescent="0.25">
      <c r="A18" s="23" t="s">
        <v>156</v>
      </c>
      <c r="B18" s="23">
        <v>11</v>
      </c>
      <c r="C18" s="23">
        <v>22</v>
      </c>
      <c r="D18" s="23">
        <v>2</v>
      </c>
      <c r="E18" s="23">
        <v>0</v>
      </c>
      <c r="F18">
        <f t="shared" si="0"/>
        <v>0</v>
      </c>
      <c r="G18">
        <f t="shared" si="1"/>
        <v>0</v>
      </c>
      <c r="H18">
        <f t="shared" si="4"/>
        <v>10</v>
      </c>
      <c r="J18" s="4"/>
      <c r="K18" s="4"/>
      <c r="L18" s="4"/>
      <c r="M18" s="4"/>
      <c r="N18" s="23" t="s">
        <v>160</v>
      </c>
      <c r="O18" s="23">
        <v>19</v>
      </c>
      <c r="P18" s="23">
        <v>19</v>
      </c>
      <c r="Q18" s="23">
        <v>1</v>
      </c>
      <c r="R18" s="23">
        <v>0</v>
      </c>
      <c r="S18">
        <f t="shared" si="2"/>
        <v>0</v>
      </c>
      <c r="T18">
        <f t="shared" si="3"/>
        <v>0</v>
      </c>
      <c r="U18" s="4">
        <f t="shared" si="5"/>
        <v>6</v>
      </c>
      <c r="V18" s="4"/>
      <c r="Z18" s="4"/>
    </row>
    <row r="19" spans="1:29" x14ac:dyDescent="0.25">
      <c r="A19" s="23" t="s">
        <v>158</v>
      </c>
      <c r="B19" s="23">
        <v>11</v>
      </c>
      <c r="C19" s="23">
        <v>22</v>
      </c>
      <c r="D19" s="23">
        <v>2</v>
      </c>
      <c r="E19" s="23">
        <v>0</v>
      </c>
      <c r="F19">
        <f t="shared" si="0"/>
        <v>0</v>
      </c>
      <c r="G19">
        <f t="shared" si="1"/>
        <v>0</v>
      </c>
      <c r="H19">
        <f t="shared" si="4"/>
        <v>10</v>
      </c>
      <c r="J19" s="4"/>
      <c r="K19" s="4"/>
      <c r="L19" s="4"/>
      <c r="M19" s="4"/>
      <c r="N19" s="23" t="s">
        <v>161</v>
      </c>
      <c r="O19" s="23">
        <v>19</v>
      </c>
      <c r="P19" s="23">
        <v>38</v>
      </c>
      <c r="Q19" s="23">
        <v>2</v>
      </c>
      <c r="R19" s="23">
        <v>0</v>
      </c>
      <c r="S19">
        <f t="shared" si="2"/>
        <v>0</v>
      </c>
      <c r="T19">
        <f t="shared" si="3"/>
        <v>0</v>
      </c>
      <c r="U19" s="4">
        <f t="shared" si="5"/>
        <v>6</v>
      </c>
      <c r="V19" s="4"/>
      <c r="W19" s="4"/>
    </row>
    <row r="20" spans="1:29" x14ac:dyDescent="0.25">
      <c r="A20" s="23" t="s">
        <v>159</v>
      </c>
      <c r="B20" s="23">
        <v>11</v>
      </c>
      <c r="C20" s="23">
        <v>22</v>
      </c>
      <c r="D20" s="23">
        <v>2</v>
      </c>
      <c r="E20" s="23">
        <v>0</v>
      </c>
      <c r="F20">
        <f t="shared" si="0"/>
        <v>0</v>
      </c>
      <c r="G20">
        <f t="shared" si="1"/>
        <v>0</v>
      </c>
      <c r="H20">
        <f t="shared" si="4"/>
        <v>10</v>
      </c>
      <c r="J20" s="4"/>
      <c r="K20" s="4"/>
      <c r="L20" s="4"/>
      <c r="M20" s="4"/>
      <c r="N20" s="23" t="s">
        <v>162</v>
      </c>
      <c r="O20" s="23">
        <v>19</v>
      </c>
      <c r="P20" s="23">
        <v>38</v>
      </c>
      <c r="Q20" s="23">
        <v>2</v>
      </c>
      <c r="R20" s="23">
        <v>0</v>
      </c>
      <c r="S20">
        <f t="shared" si="2"/>
        <v>0</v>
      </c>
      <c r="T20">
        <f t="shared" si="3"/>
        <v>0</v>
      </c>
      <c r="U20" s="4">
        <f t="shared" si="5"/>
        <v>6</v>
      </c>
      <c r="V20" s="4"/>
      <c r="W20" s="4"/>
    </row>
    <row r="21" spans="1:29" x14ac:dyDescent="0.25">
      <c r="A21" s="23" t="s">
        <v>161</v>
      </c>
      <c r="B21" s="23">
        <v>11</v>
      </c>
      <c r="C21" s="23">
        <v>22</v>
      </c>
      <c r="D21" s="23">
        <v>2</v>
      </c>
      <c r="E21" s="23">
        <v>0</v>
      </c>
      <c r="F21">
        <f t="shared" si="0"/>
        <v>0</v>
      </c>
      <c r="G21">
        <f t="shared" si="1"/>
        <v>0</v>
      </c>
      <c r="H21">
        <f t="shared" si="4"/>
        <v>10</v>
      </c>
      <c r="J21" s="4"/>
      <c r="K21" s="4"/>
      <c r="L21" s="4"/>
      <c r="M21" s="4"/>
      <c r="N21" s="23" t="s">
        <v>164</v>
      </c>
      <c r="O21" s="23">
        <v>19</v>
      </c>
      <c r="P21" s="23">
        <v>38</v>
      </c>
      <c r="Q21" s="23">
        <v>2</v>
      </c>
      <c r="R21" s="23">
        <v>0</v>
      </c>
      <c r="S21">
        <f t="shared" si="2"/>
        <v>0</v>
      </c>
      <c r="T21">
        <f t="shared" si="3"/>
        <v>0</v>
      </c>
      <c r="U21" s="4">
        <f t="shared" si="5"/>
        <v>6</v>
      </c>
      <c r="V21" s="4"/>
      <c r="W21" s="4"/>
    </row>
    <row r="22" spans="1:29" x14ac:dyDescent="0.25">
      <c r="A22" s="23" t="s">
        <v>162</v>
      </c>
      <c r="B22" s="23">
        <v>11</v>
      </c>
      <c r="C22" s="23">
        <v>22</v>
      </c>
      <c r="D22" s="23">
        <v>2</v>
      </c>
      <c r="E22" s="23">
        <v>0</v>
      </c>
      <c r="F22">
        <f t="shared" si="0"/>
        <v>0</v>
      </c>
      <c r="G22">
        <f t="shared" si="1"/>
        <v>0</v>
      </c>
      <c r="H22">
        <f t="shared" si="4"/>
        <v>10</v>
      </c>
      <c r="J22" s="4"/>
      <c r="K22" s="4"/>
      <c r="L22" s="4"/>
      <c r="M22" s="4"/>
      <c r="N22" s="23" t="s">
        <v>165</v>
      </c>
      <c r="O22" s="23">
        <v>19</v>
      </c>
      <c r="P22" s="23">
        <v>38</v>
      </c>
      <c r="Q22" s="23">
        <v>2</v>
      </c>
      <c r="R22" s="23">
        <v>0</v>
      </c>
      <c r="S22">
        <f t="shared" si="2"/>
        <v>0</v>
      </c>
      <c r="T22">
        <f t="shared" si="3"/>
        <v>0</v>
      </c>
      <c r="U22" s="4">
        <f t="shared" si="5"/>
        <v>6</v>
      </c>
      <c r="V22" s="4"/>
      <c r="W22" s="4"/>
    </row>
    <row r="23" spans="1:29" x14ac:dyDescent="0.25">
      <c r="A23" s="23" t="s">
        <v>163</v>
      </c>
      <c r="B23" s="23">
        <v>11</v>
      </c>
      <c r="C23" s="23">
        <v>22</v>
      </c>
      <c r="D23" s="23">
        <v>2</v>
      </c>
      <c r="E23" s="23">
        <v>0</v>
      </c>
      <c r="F23">
        <f t="shared" si="0"/>
        <v>0</v>
      </c>
      <c r="G23">
        <f t="shared" si="1"/>
        <v>0</v>
      </c>
      <c r="H23">
        <f t="shared" si="4"/>
        <v>10</v>
      </c>
      <c r="J23" s="4"/>
      <c r="K23" s="4"/>
      <c r="L23" s="4"/>
      <c r="M23" s="4"/>
      <c r="N23" s="23" t="s">
        <v>166</v>
      </c>
      <c r="O23" s="23">
        <v>19</v>
      </c>
      <c r="P23" s="23">
        <v>38</v>
      </c>
      <c r="Q23" s="23">
        <v>2</v>
      </c>
      <c r="R23" s="23">
        <v>0</v>
      </c>
      <c r="S23">
        <f t="shared" si="2"/>
        <v>0</v>
      </c>
      <c r="T23">
        <f t="shared" si="3"/>
        <v>0</v>
      </c>
      <c r="U23" s="4">
        <f t="shared" si="5"/>
        <v>6</v>
      </c>
      <c r="V23" s="4"/>
      <c r="W23" s="4"/>
    </row>
    <row r="24" spans="1:29" x14ac:dyDescent="0.25">
      <c r="A24" s="23" t="s">
        <v>164</v>
      </c>
      <c r="B24" s="23">
        <v>11</v>
      </c>
      <c r="C24" s="23">
        <v>22</v>
      </c>
      <c r="D24" s="23">
        <v>2</v>
      </c>
      <c r="E24" s="23">
        <v>0</v>
      </c>
      <c r="F24">
        <f t="shared" si="0"/>
        <v>0</v>
      </c>
      <c r="G24">
        <f t="shared" si="1"/>
        <v>0</v>
      </c>
      <c r="H24">
        <f t="shared" si="4"/>
        <v>10</v>
      </c>
      <c r="J24" s="4"/>
      <c r="K24" s="4"/>
      <c r="L24" s="4"/>
      <c r="M24" s="4"/>
      <c r="N24" s="23" t="s">
        <v>167</v>
      </c>
      <c r="O24" s="23">
        <v>19</v>
      </c>
      <c r="P24" s="23">
        <v>38</v>
      </c>
      <c r="Q24" s="23">
        <v>2</v>
      </c>
      <c r="R24" s="23">
        <v>0</v>
      </c>
      <c r="S24">
        <f t="shared" si="2"/>
        <v>0</v>
      </c>
      <c r="T24">
        <f t="shared" si="3"/>
        <v>0</v>
      </c>
      <c r="U24" s="4">
        <f t="shared" si="5"/>
        <v>6</v>
      </c>
      <c r="V24" s="4"/>
      <c r="W24" s="4"/>
    </row>
    <row r="25" spans="1:29" x14ac:dyDescent="0.25">
      <c r="A25" s="23" t="s">
        <v>165</v>
      </c>
      <c r="B25" s="23">
        <v>11</v>
      </c>
      <c r="C25" s="23">
        <v>22</v>
      </c>
      <c r="D25" s="23">
        <v>2</v>
      </c>
      <c r="E25" s="23">
        <v>0</v>
      </c>
      <c r="F25">
        <f t="shared" si="0"/>
        <v>0</v>
      </c>
      <c r="G25">
        <f t="shared" si="1"/>
        <v>0</v>
      </c>
      <c r="H25">
        <f t="shared" si="4"/>
        <v>10</v>
      </c>
      <c r="J25" s="4"/>
      <c r="K25" s="4"/>
      <c r="L25" s="4"/>
      <c r="M25" s="4"/>
      <c r="N25" s="23" t="s">
        <v>168</v>
      </c>
      <c r="O25" s="23">
        <v>19</v>
      </c>
      <c r="P25" s="23">
        <v>38</v>
      </c>
      <c r="Q25" s="23">
        <v>2</v>
      </c>
      <c r="R25" s="23">
        <v>0</v>
      </c>
      <c r="S25">
        <f t="shared" si="2"/>
        <v>0</v>
      </c>
      <c r="T25">
        <f t="shared" si="3"/>
        <v>0</v>
      </c>
      <c r="U25" s="4">
        <f t="shared" si="5"/>
        <v>6</v>
      </c>
      <c r="V25" s="4"/>
      <c r="W25" s="4"/>
    </row>
    <row r="26" spans="1:29" x14ac:dyDescent="0.25">
      <c r="A26" s="23" t="s">
        <v>166</v>
      </c>
      <c r="B26" s="23">
        <v>11</v>
      </c>
      <c r="C26" s="23">
        <v>22</v>
      </c>
      <c r="D26" s="23">
        <v>2</v>
      </c>
      <c r="E26" s="23">
        <v>0</v>
      </c>
      <c r="F26">
        <f t="shared" si="0"/>
        <v>0</v>
      </c>
      <c r="G26">
        <f t="shared" si="1"/>
        <v>0</v>
      </c>
      <c r="H26">
        <f t="shared" si="4"/>
        <v>10</v>
      </c>
      <c r="J26" s="4"/>
      <c r="K26" s="4"/>
      <c r="L26" s="4"/>
      <c r="M26" s="4"/>
      <c r="N26" s="23" t="s">
        <v>169</v>
      </c>
      <c r="O26" s="23">
        <v>19</v>
      </c>
      <c r="P26" s="23">
        <v>38</v>
      </c>
      <c r="Q26" s="23">
        <v>2</v>
      </c>
      <c r="R26" s="23">
        <v>0</v>
      </c>
      <c r="S26">
        <f t="shared" si="2"/>
        <v>0</v>
      </c>
      <c r="T26">
        <f t="shared" si="3"/>
        <v>0</v>
      </c>
      <c r="U26" s="4">
        <f t="shared" si="5"/>
        <v>6</v>
      </c>
      <c r="V26" s="4"/>
      <c r="W26" s="4"/>
    </row>
    <row r="27" spans="1:29" x14ac:dyDescent="0.25">
      <c r="A27" s="23" t="s">
        <v>167</v>
      </c>
      <c r="B27" s="23">
        <v>11</v>
      </c>
      <c r="C27" s="23">
        <v>22</v>
      </c>
      <c r="D27" s="23">
        <v>2</v>
      </c>
      <c r="E27" s="23">
        <v>0</v>
      </c>
      <c r="F27">
        <f t="shared" si="0"/>
        <v>0</v>
      </c>
      <c r="G27">
        <f t="shared" si="1"/>
        <v>0</v>
      </c>
      <c r="H27">
        <f t="shared" si="4"/>
        <v>10</v>
      </c>
      <c r="J27" s="4"/>
      <c r="K27" s="4"/>
      <c r="L27" s="4"/>
      <c r="M27" s="4"/>
      <c r="N27" s="23" t="s">
        <v>170</v>
      </c>
      <c r="O27" s="23">
        <v>19</v>
      </c>
      <c r="P27" s="23">
        <v>38</v>
      </c>
      <c r="Q27" s="23">
        <v>2</v>
      </c>
      <c r="R27" s="23">
        <v>0</v>
      </c>
      <c r="S27">
        <f t="shared" si="2"/>
        <v>0</v>
      </c>
      <c r="T27">
        <f t="shared" si="3"/>
        <v>0</v>
      </c>
      <c r="U27" s="4">
        <f t="shared" si="5"/>
        <v>6</v>
      </c>
      <c r="V27" s="4"/>
      <c r="W27" s="4"/>
    </row>
    <row r="28" spans="1:29" x14ac:dyDescent="0.25">
      <c r="A28" s="23" t="s">
        <v>168</v>
      </c>
      <c r="B28" s="23">
        <v>11</v>
      </c>
      <c r="C28" s="23">
        <v>22</v>
      </c>
      <c r="D28" s="23">
        <v>2</v>
      </c>
      <c r="E28" s="23">
        <v>0</v>
      </c>
      <c r="F28">
        <f t="shared" si="0"/>
        <v>0</v>
      </c>
      <c r="G28">
        <f t="shared" si="1"/>
        <v>0</v>
      </c>
      <c r="H28">
        <f t="shared" si="4"/>
        <v>10</v>
      </c>
      <c r="J28" s="4"/>
      <c r="K28" s="4"/>
      <c r="L28" s="4"/>
      <c r="M28" s="4"/>
      <c r="N28" s="23" t="s">
        <v>171</v>
      </c>
      <c r="O28" s="23">
        <v>19</v>
      </c>
      <c r="P28" s="23">
        <v>19</v>
      </c>
      <c r="Q28" s="23">
        <v>1</v>
      </c>
      <c r="R28" s="23">
        <v>0</v>
      </c>
      <c r="S28">
        <f t="shared" si="2"/>
        <v>0</v>
      </c>
      <c r="T28">
        <f t="shared" si="3"/>
        <v>0</v>
      </c>
      <c r="U28" s="4">
        <f t="shared" si="5"/>
        <v>6</v>
      </c>
      <c r="V28" s="4"/>
      <c r="W28" s="4"/>
    </row>
    <row r="29" spans="1:29" x14ac:dyDescent="0.25">
      <c r="A29" s="23" t="s">
        <v>169</v>
      </c>
      <c r="B29" s="23">
        <v>11</v>
      </c>
      <c r="C29" s="23">
        <v>22</v>
      </c>
      <c r="D29" s="23">
        <v>2</v>
      </c>
      <c r="E29" s="23">
        <v>0</v>
      </c>
      <c r="F29">
        <f t="shared" si="0"/>
        <v>0</v>
      </c>
      <c r="G29">
        <f t="shared" si="1"/>
        <v>0</v>
      </c>
      <c r="H29">
        <f t="shared" si="4"/>
        <v>10</v>
      </c>
      <c r="J29" s="4"/>
      <c r="K29" s="4"/>
      <c r="L29" s="4"/>
      <c r="M29" s="4"/>
      <c r="N29" s="23" t="s">
        <v>172</v>
      </c>
      <c r="O29" s="23">
        <v>19</v>
      </c>
      <c r="P29" s="23">
        <v>38</v>
      </c>
      <c r="Q29" s="23">
        <v>2</v>
      </c>
      <c r="R29" s="23">
        <v>0</v>
      </c>
      <c r="S29">
        <f t="shared" si="2"/>
        <v>0</v>
      </c>
      <c r="T29">
        <f t="shared" si="3"/>
        <v>0</v>
      </c>
      <c r="U29" s="4">
        <f t="shared" si="5"/>
        <v>6</v>
      </c>
      <c r="V29" s="4"/>
      <c r="W29" s="4"/>
    </row>
    <row r="30" spans="1:29" x14ac:dyDescent="0.25">
      <c r="A30" s="23" t="s">
        <v>170</v>
      </c>
      <c r="B30" s="23">
        <v>11</v>
      </c>
      <c r="C30" s="23">
        <v>22</v>
      </c>
      <c r="D30" s="23">
        <v>2</v>
      </c>
      <c r="E30" s="23">
        <v>0</v>
      </c>
      <c r="F30">
        <f t="shared" si="0"/>
        <v>0</v>
      </c>
      <c r="G30">
        <f t="shared" si="1"/>
        <v>0</v>
      </c>
      <c r="H30">
        <f t="shared" si="4"/>
        <v>10</v>
      </c>
      <c r="J30" s="4"/>
      <c r="K30" s="4"/>
      <c r="L30" s="4"/>
      <c r="M30" s="4"/>
      <c r="N30" s="23" t="s">
        <v>173</v>
      </c>
      <c r="O30" s="23">
        <v>19</v>
      </c>
      <c r="P30" s="23">
        <v>38</v>
      </c>
      <c r="Q30" s="23">
        <v>2</v>
      </c>
      <c r="R30" s="23">
        <v>0</v>
      </c>
      <c r="S30">
        <f t="shared" si="2"/>
        <v>0</v>
      </c>
      <c r="T30">
        <f t="shared" si="3"/>
        <v>0</v>
      </c>
      <c r="U30" s="4">
        <f t="shared" si="5"/>
        <v>6</v>
      </c>
      <c r="V30" s="4"/>
      <c r="W30" s="4"/>
    </row>
    <row r="31" spans="1:29" x14ac:dyDescent="0.25">
      <c r="A31" s="23" t="s">
        <v>172</v>
      </c>
      <c r="B31" s="23">
        <v>11</v>
      </c>
      <c r="C31" s="23">
        <v>22</v>
      </c>
      <c r="D31" s="23">
        <v>2</v>
      </c>
      <c r="E31" s="23">
        <v>0</v>
      </c>
      <c r="F31">
        <f t="shared" si="0"/>
        <v>0</v>
      </c>
      <c r="G31">
        <f t="shared" si="1"/>
        <v>0</v>
      </c>
      <c r="H31">
        <f t="shared" si="4"/>
        <v>10</v>
      </c>
      <c r="J31" s="4"/>
      <c r="K31" s="4"/>
      <c r="L31" s="4"/>
      <c r="M31" s="4"/>
      <c r="N31" s="23" t="s">
        <v>174</v>
      </c>
      <c r="O31" s="23">
        <v>19</v>
      </c>
      <c r="P31" s="23">
        <v>19</v>
      </c>
      <c r="Q31" s="23">
        <v>1</v>
      </c>
      <c r="R31" s="23">
        <v>0</v>
      </c>
      <c r="S31">
        <f t="shared" si="2"/>
        <v>0</v>
      </c>
      <c r="T31">
        <f t="shared" si="3"/>
        <v>0</v>
      </c>
      <c r="U31" s="4">
        <f t="shared" si="5"/>
        <v>6</v>
      </c>
      <c r="V31" s="4"/>
      <c r="W31" s="4"/>
    </row>
    <row r="32" spans="1:29" x14ac:dyDescent="0.25">
      <c r="A32" s="23" t="s">
        <v>173</v>
      </c>
      <c r="B32" s="23">
        <v>11</v>
      </c>
      <c r="C32" s="23">
        <v>22</v>
      </c>
      <c r="D32" s="23">
        <v>2</v>
      </c>
      <c r="E32" s="23">
        <v>0</v>
      </c>
      <c r="F32">
        <f t="shared" si="0"/>
        <v>0</v>
      </c>
      <c r="G32">
        <f t="shared" si="1"/>
        <v>0</v>
      </c>
      <c r="H32">
        <f t="shared" si="4"/>
        <v>10</v>
      </c>
      <c r="J32" s="4"/>
      <c r="K32" s="4"/>
      <c r="L32" s="4"/>
      <c r="M32" s="4"/>
      <c r="N32" s="23" t="s">
        <v>175</v>
      </c>
      <c r="O32" s="23">
        <v>19</v>
      </c>
      <c r="P32" s="23">
        <v>19</v>
      </c>
      <c r="Q32" s="23">
        <v>1</v>
      </c>
      <c r="R32" s="23">
        <v>0</v>
      </c>
      <c r="S32">
        <f t="shared" si="2"/>
        <v>0</v>
      </c>
      <c r="T32">
        <f t="shared" si="3"/>
        <v>0</v>
      </c>
      <c r="U32" s="4">
        <f t="shared" si="5"/>
        <v>6</v>
      </c>
      <c r="V32" s="4"/>
      <c r="W32" s="4"/>
    </row>
    <row r="33" spans="1:23" x14ac:dyDescent="0.25">
      <c r="A33" s="23" t="s">
        <v>176</v>
      </c>
      <c r="B33" s="23">
        <v>11</v>
      </c>
      <c r="C33" s="23">
        <v>22</v>
      </c>
      <c r="D33" s="23">
        <v>2</v>
      </c>
      <c r="E33" s="23">
        <v>0</v>
      </c>
      <c r="F33">
        <f t="shared" si="0"/>
        <v>0</v>
      </c>
      <c r="G33">
        <f t="shared" si="1"/>
        <v>0</v>
      </c>
      <c r="H33">
        <f t="shared" si="4"/>
        <v>10</v>
      </c>
      <c r="J33" s="4"/>
      <c r="K33" s="4"/>
      <c r="L33" s="4"/>
      <c r="M33" s="4"/>
      <c r="N33" s="23" t="s">
        <v>176</v>
      </c>
      <c r="O33" s="23">
        <v>19</v>
      </c>
      <c r="P33" s="23">
        <v>38</v>
      </c>
      <c r="Q33" s="23">
        <v>2</v>
      </c>
      <c r="R33" s="23">
        <v>0</v>
      </c>
      <c r="S33">
        <f t="shared" si="2"/>
        <v>0</v>
      </c>
      <c r="T33">
        <f t="shared" si="3"/>
        <v>0</v>
      </c>
      <c r="U33" s="4">
        <f t="shared" si="5"/>
        <v>6</v>
      </c>
      <c r="V33" s="4"/>
      <c r="W33" s="4"/>
    </row>
    <row r="34" spans="1:23" x14ac:dyDescent="0.25">
      <c r="A34" s="23" t="s">
        <v>177</v>
      </c>
      <c r="B34" s="23">
        <v>11</v>
      </c>
      <c r="C34" s="23">
        <v>22</v>
      </c>
      <c r="D34" s="23">
        <v>2</v>
      </c>
      <c r="E34" s="23">
        <v>0</v>
      </c>
      <c r="F34">
        <f t="shared" si="0"/>
        <v>0</v>
      </c>
      <c r="G34">
        <f t="shared" si="1"/>
        <v>0</v>
      </c>
      <c r="H34">
        <f t="shared" si="4"/>
        <v>10</v>
      </c>
      <c r="J34" s="4"/>
      <c r="K34" s="4"/>
      <c r="L34" s="4"/>
      <c r="M34" s="4"/>
      <c r="N34" s="23" t="s">
        <v>177</v>
      </c>
      <c r="O34" s="23">
        <v>19</v>
      </c>
      <c r="P34" s="23">
        <v>38</v>
      </c>
      <c r="Q34" s="23">
        <v>2</v>
      </c>
      <c r="R34" s="23">
        <v>0</v>
      </c>
      <c r="S34">
        <f t="shared" si="2"/>
        <v>0</v>
      </c>
      <c r="T34">
        <f t="shared" si="3"/>
        <v>0</v>
      </c>
      <c r="U34" s="4">
        <f t="shared" si="5"/>
        <v>6</v>
      </c>
      <c r="V34" s="4"/>
      <c r="W34" s="4"/>
    </row>
    <row r="35" spans="1:23" x14ac:dyDescent="0.25">
      <c r="A35" s="23" t="s">
        <v>178</v>
      </c>
      <c r="B35" s="23">
        <v>11</v>
      </c>
      <c r="C35" s="23">
        <v>22</v>
      </c>
      <c r="D35" s="23">
        <v>2</v>
      </c>
      <c r="E35" s="23">
        <v>0</v>
      </c>
      <c r="F35">
        <f t="shared" si="0"/>
        <v>0</v>
      </c>
      <c r="G35">
        <f t="shared" si="1"/>
        <v>0</v>
      </c>
      <c r="H35">
        <f t="shared" si="4"/>
        <v>10</v>
      </c>
      <c r="J35" s="4"/>
      <c r="K35" s="4"/>
      <c r="L35" s="4"/>
      <c r="M35" s="4"/>
      <c r="N35" s="23" t="s">
        <v>178</v>
      </c>
      <c r="O35" s="23">
        <v>19</v>
      </c>
      <c r="P35" s="23">
        <v>38</v>
      </c>
      <c r="Q35" s="23">
        <v>2</v>
      </c>
      <c r="R35" s="23">
        <v>0</v>
      </c>
      <c r="S35">
        <f t="shared" si="2"/>
        <v>0</v>
      </c>
      <c r="T35">
        <f t="shared" si="3"/>
        <v>0</v>
      </c>
      <c r="U35" s="4">
        <f t="shared" si="5"/>
        <v>6</v>
      </c>
      <c r="V35" s="4"/>
      <c r="W35" s="4"/>
    </row>
    <row r="36" spans="1:23" x14ac:dyDescent="0.25">
      <c r="A36" s="23" t="s">
        <v>179</v>
      </c>
      <c r="B36" s="23">
        <v>11</v>
      </c>
      <c r="C36" s="23">
        <v>22</v>
      </c>
      <c r="D36" s="23">
        <v>2</v>
      </c>
      <c r="E36" s="23">
        <v>0</v>
      </c>
      <c r="F36">
        <f t="shared" ref="F36:F67" si="6">SQRT(E36)</f>
        <v>0</v>
      </c>
      <c r="G36">
        <f t="shared" ref="G36:G67" si="7">(F36/D36)</f>
        <v>0</v>
      </c>
      <c r="H36">
        <f t="shared" si="4"/>
        <v>10</v>
      </c>
      <c r="J36" s="4"/>
      <c r="K36" s="4"/>
      <c r="L36" s="4"/>
      <c r="M36" s="4"/>
      <c r="N36" s="23" t="s">
        <v>179</v>
      </c>
      <c r="O36" s="23">
        <v>19</v>
      </c>
      <c r="P36" s="23">
        <v>38</v>
      </c>
      <c r="Q36" s="23">
        <v>2</v>
      </c>
      <c r="R36" s="23">
        <v>0</v>
      </c>
      <c r="S36">
        <f t="shared" ref="S36:S67" si="8">SQRT(R36)</f>
        <v>0</v>
      </c>
      <c r="T36">
        <f t="shared" ref="T36:T67" si="9">(S36/Q36)</f>
        <v>0</v>
      </c>
      <c r="U36" s="4">
        <f t="shared" si="5"/>
        <v>6</v>
      </c>
      <c r="V36" s="4"/>
      <c r="W36" s="4"/>
    </row>
    <row r="37" spans="1:23" x14ac:dyDescent="0.25">
      <c r="A37" s="23" t="s">
        <v>180</v>
      </c>
      <c r="B37" s="23">
        <v>11</v>
      </c>
      <c r="C37" s="23">
        <v>22</v>
      </c>
      <c r="D37" s="23">
        <v>2</v>
      </c>
      <c r="E37" s="23">
        <v>0</v>
      </c>
      <c r="F37">
        <f t="shared" si="6"/>
        <v>0</v>
      </c>
      <c r="G37">
        <f t="shared" si="7"/>
        <v>0</v>
      </c>
      <c r="H37">
        <f t="shared" si="4"/>
        <v>10</v>
      </c>
      <c r="J37" s="4"/>
      <c r="K37" s="4"/>
      <c r="L37" s="4"/>
      <c r="M37" s="4"/>
      <c r="N37" s="23" t="s">
        <v>180</v>
      </c>
      <c r="O37" s="23">
        <v>19</v>
      </c>
      <c r="P37" s="23">
        <v>38</v>
      </c>
      <c r="Q37" s="23">
        <v>2</v>
      </c>
      <c r="R37" s="23">
        <v>0</v>
      </c>
      <c r="S37">
        <f t="shared" si="8"/>
        <v>0</v>
      </c>
      <c r="T37">
        <f t="shared" si="9"/>
        <v>0</v>
      </c>
      <c r="U37" s="4">
        <f t="shared" si="5"/>
        <v>6</v>
      </c>
      <c r="V37" s="4"/>
      <c r="W37" s="4"/>
    </row>
    <row r="38" spans="1:23" x14ac:dyDescent="0.25">
      <c r="A38" s="23" t="s">
        <v>181</v>
      </c>
      <c r="B38" s="23">
        <v>11</v>
      </c>
      <c r="C38" s="23">
        <v>22</v>
      </c>
      <c r="D38" s="23">
        <v>2</v>
      </c>
      <c r="E38" s="23">
        <v>0</v>
      </c>
      <c r="F38">
        <f t="shared" si="6"/>
        <v>0</v>
      </c>
      <c r="G38">
        <f t="shared" si="7"/>
        <v>0</v>
      </c>
      <c r="H38">
        <f t="shared" si="4"/>
        <v>10</v>
      </c>
      <c r="J38" s="4"/>
      <c r="K38" s="4"/>
      <c r="L38" s="4"/>
      <c r="M38" s="4"/>
      <c r="N38" s="23" t="s">
        <v>181</v>
      </c>
      <c r="O38" s="23">
        <v>19</v>
      </c>
      <c r="P38" s="23">
        <v>38</v>
      </c>
      <c r="Q38" s="23">
        <v>2</v>
      </c>
      <c r="R38" s="23">
        <v>0</v>
      </c>
      <c r="S38">
        <f t="shared" si="8"/>
        <v>0</v>
      </c>
      <c r="T38">
        <f t="shared" si="9"/>
        <v>0</v>
      </c>
      <c r="U38" s="4">
        <f t="shared" si="5"/>
        <v>6</v>
      </c>
      <c r="V38" s="4"/>
      <c r="W38" s="4"/>
    </row>
    <row r="39" spans="1:23" x14ac:dyDescent="0.25">
      <c r="A39" s="23" t="s">
        <v>182</v>
      </c>
      <c r="B39" s="23">
        <v>11</v>
      </c>
      <c r="C39" s="23">
        <v>22</v>
      </c>
      <c r="D39" s="23">
        <v>2</v>
      </c>
      <c r="E39" s="23">
        <v>0</v>
      </c>
      <c r="F39">
        <f t="shared" si="6"/>
        <v>0</v>
      </c>
      <c r="G39">
        <f t="shared" si="7"/>
        <v>0</v>
      </c>
      <c r="H39">
        <f t="shared" si="4"/>
        <v>10</v>
      </c>
      <c r="J39" s="4"/>
      <c r="K39" s="4"/>
      <c r="L39" s="4"/>
      <c r="M39" s="4"/>
      <c r="N39" s="23" t="s">
        <v>182</v>
      </c>
      <c r="O39" s="23">
        <v>19</v>
      </c>
      <c r="P39" s="23">
        <v>38</v>
      </c>
      <c r="Q39" s="23">
        <v>2</v>
      </c>
      <c r="R39" s="23">
        <v>0</v>
      </c>
      <c r="S39">
        <f t="shared" si="8"/>
        <v>0</v>
      </c>
      <c r="T39">
        <f t="shared" si="9"/>
        <v>0</v>
      </c>
      <c r="U39" s="4">
        <f t="shared" si="5"/>
        <v>6</v>
      </c>
      <c r="V39" s="4"/>
      <c r="W39" s="4"/>
    </row>
    <row r="40" spans="1:23" x14ac:dyDescent="0.25">
      <c r="A40" s="23" t="s">
        <v>183</v>
      </c>
      <c r="B40" s="23">
        <v>11</v>
      </c>
      <c r="C40" s="23">
        <v>22</v>
      </c>
      <c r="D40" s="23">
        <v>2</v>
      </c>
      <c r="E40" s="23">
        <v>0</v>
      </c>
      <c r="F40">
        <f t="shared" si="6"/>
        <v>0</v>
      </c>
      <c r="G40">
        <f t="shared" si="7"/>
        <v>0</v>
      </c>
      <c r="H40">
        <f t="shared" si="4"/>
        <v>10</v>
      </c>
      <c r="J40" s="4"/>
      <c r="K40" s="4"/>
      <c r="L40" s="4"/>
      <c r="M40" s="4"/>
      <c r="N40" s="23" t="s">
        <v>183</v>
      </c>
      <c r="O40" s="23">
        <v>19</v>
      </c>
      <c r="P40" s="23">
        <v>38</v>
      </c>
      <c r="Q40" s="23">
        <v>2</v>
      </c>
      <c r="R40" s="23">
        <v>0</v>
      </c>
      <c r="S40">
        <f t="shared" si="8"/>
        <v>0</v>
      </c>
      <c r="T40">
        <f t="shared" si="9"/>
        <v>0</v>
      </c>
      <c r="U40" s="4">
        <f t="shared" si="5"/>
        <v>6</v>
      </c>
      <c r="V40" s="4"/>
      <c r="W40" s="4"/>
    </row>
    <row r="41" spans="1:23" x14ac:dyDescent="0.25">
      <c r="A41" s="23" t="s">
        <v>184</v>
      </c>
      <c r="B41" s="23">
        <v>11</v>
      </c>
      <c r="C41" s="23">
        <v>22</v>
      </c>
      <c r="D41" s="23">
        <v>2</v>
      </c>
      <c r="E41" s="23">
        <v>0</v>
      </c>
      <c r="F41">
        <f t="shared" si="6"/>
        <v>0</v>
      </c>
      <c r="G41">
        <f t="shared" si="7"/>
        <v>0</v>
      </c>
      <c r="H41">
        <f t="shared" si="4"/>
        <v>10</v>
      </c>
      <c r="J41" s="4"/>
      <c r="K41" s="4"/>
      <c r="L41" s="4"/>
      <c r="M41" s="4"/>
      <c r="N41" s="23" t="s">
        <v>184</v>
      </c>
      <c r="O41" s="23">
        <v>19</v>
      </c>
      <c r="P41" s="23">
        <v>38</v>
      </c>
      <c r="Q41" s="23">
        <v>2</v>
      </c>
      <c r="R41" s="23">
        <v>0</v>
      </c>
      <c r="S41">
        <f t="shared" si="8"/>
        <v>0</v>
      </c>
      <c r="T41">
        <f t="shared" si="9"/>
        <v>0</v>
      </c>
      <c r="U41" s="4">
        <f t="shared" si="5"/>
        <v>6</v>
      </c>
      <c r="V41" s="4"/>
      <c r="W41" s="4"/>
    </row>
    <row r="42" spans="1:23" x14ac:dyDescent="0.25">
      <c r="A42" s="23" t="s">
        <v>185</v>
      </c>
      <c r="B42" s="23">
        <v>11</v>
      </c>
      <c r="C42" s="23">
        <v>22</v>
      </c>
      <c r="D42" s="23">
        <v>2</v>
      </c>
      <c r="E42" s="23">
        <v>0</v>
      </c>
      <c r="F42">
        <f t="shared" si="6"/>
        <v>0</v>
      </c>
      <c r="G42">
        <f t="shared" si="7"/>
        <v>0</v>
      </c>
      <c r="H42">
        <f t="shared" si="4"/>
        <v>10</v>
      </c>
      <c r="J42" s="4"/>
      <c r="K42" s="4"/>
      <c r="L42" s="4"/>
      <c r="M42" s="4"/>
      <c r="N42" s="23" t="s">
        <v>185</v>
      </c>
      <c r="O42" s="23">
        <v>19</v>
      </c>
      <c r="P42" s="23">
        <v>38</v>
      </c>
      <c r="Q42" s="23">
        <v>2</v>
      </c>
      <c r="R42" s="23">
        <v>0</v>
      </c>
      <c r="S42">
        <f t="shared" si="8"/>
        <v>0</v>
      </c>
      <c r="T42">
        <f t="shared" si="9"/>
        <v>0</v>
      </c>
      <c r="U42" s="4">
        <f t="shared" si="5"/>
        <v>6</v>
      </c>
      <c r="V42" s="4"/>
      <c r="W42" s="4"/>
    </row>
    <row r="43" spans="1:23" x14ac:dyDescent="0.25">
      <c r="A43" s="23" t="s">
        <v>186</v>
      </c>
      <c r="B43" s="23">
        <v>11</v>
      </c>
      <c r="C43" s="23">
        <v>22</v>
      </c>
      <c r="D43" s="23">
        <v>2</v>
      </c>
      <c r="E43" s="23">
        <v>0</v>
      </c>
      <c r="F43">
        <f t="shared" si="6"/>
        <v>0</v>
      </c>
      <c r="G43">
        <f t="shared" si="7"/>
        <v>0</v>
      </c>
      <c r="H43">
        <f t="shared" si="4"/>
        <v>10</v>
      </c>
      <c r="J43" s="4"/>
      <c r="K43" s="4"/>
      <c r="L43" s="4"/>
      <c r="M43" s="4"/>
      <c r="N43" s="23" t="s">
        <v>186</v>
      </c>
      <c r="O43" s="23">
        <v>19</v>
      </c>
      <c r="P43" s="23">
        <v>38</v>
      </c>
      <c r="Q43" s="23">
        <v>2</v>
      </c>
      <c r="R43" s="23">
        <v>0</v>
      </c>
      <c r="S43">
        <f t="shared" si="8"/>
        <v>0</v>
      </c>
      <c r="T43">
        <f t="shared" si="9"/>
        <v>0</v>
      </c>
      <c r="U43" s="4">
        <f t="shared" si="5"/>
        <v>6</v>
      </c>
      <c r="V43" s="4"/>
      <c r="W43" s="4"/>
    </row>
    <row r="44" spans="1:23" x14ac:dyDescent="0.25">
      <c r="A44" s="23" t="s">
        <v>187</v>
      </c>
      <c r="B44" s="23">
        <v>11</v>
      </c>
      <c r="C44" s="23">
        <v>22</v>
      </c>
      <c r="D44" s="23">
        <v>2</v>
      </c>
      <c r="E44" s="23">
        <v>0</v>
      </c>
      <c r="F44">
        <f t="shared" si="6"/>
        <v>0</v>
      </c>
      <c r="G44">
        <f t="shared" si="7"/>
        <v>0</v>
      </c>
      <c r="H44">
        <f t="shared" si="4"/>
        <v>10</v>
      </c>
      <c r="J44" s="4"/>
      <c r="K44" s="4"/>
      <c r="L44" s="4"/>
      <c r="M44" s="4"/>
      <c r="N44" s="23" t="s">
        <v>187</v>
      </c>
      <c r="O44" s="23">
        <v>19</v>
      </c>
      <c r="P44" s="23">
        <v>38</v>
      </c>
      <c r="Q44" s="23">
        <v>2</v>
      </c>
      <c r="R44" s="23">
        <v>0</v>
      </c>
      <c r="S44">
        <f t="shared" si="8"/>
        <v>0</v>
      </c>
      <c r="T44">
        <f t="shared" si="9"/>
        <v>0</v>
      </c>
      <c r="U44" s="4">
        <f t="shared" si="5"/>
        <v>6</v>
      </c>
      <c r="V44" s="4"/>
      <c r="W44" s="4"/>
    </row>
    <row r="45" spans="1:23" x14ac:dyDescent="0.25">
      <c r="A45" s="23" t="s">
        <v>188</v>
      </c>
      <c r="B45" s="23">
        <v>11</v>
      </c>
      <c r="C45" s="23">
        <v>22</v>
      </c>
      <c r="D45" s="23">
        <v>2</v>
      </c>
      <c r="E45" s="23">
        <v>0</v>
      </c>
      <c r="F45">
        <f t="shared" si="6"/>
        <v>0</v>
      </c>
      <c r="G45">
        <f t="shared" si="7"/>
        <v>0</v>
      </c>
      <c r="H45">
        <f t="shared" si="4"/>
        <v>10</v>
      </c>
      <c r="J45" s="4"/>
      <c r="K45" s="4"/>
      <c r="L45" s="4"/>
      <c r="M45" s="4"/>
      <c r="N45" s="23" t="s">
        <v>188</v>
      </c>
      <c r="O45" s="23">
        <v>19</v>
      </c>
      <c r="P45" s="23">
        <v>38</v>
      </c>
      <c r="Q45" s="23">
        <v>2</v>
      </c>
      <c r="R45" s="23">
        <v>0</v>
      </c>
      <c r="S45">
        <f t="shared" si="8"/>
        <v>0</v>
      </c>
      <c r="T45">
        <f t="shared" si="9"/>
        <v>0</v>
      </c>
      <c r="U45" s="4">
        <f t="shared" si="5"/>
        <v>6</v>
      </c>
      <c r="V45" s="4"/>
      <c r="W45" s="4"/>
    </row>
    <row r="46" spans="1:23" x14ac:dyDescent="0.25">
      <c r="A46" s="23" t="s">
        <v>189</v>
      </c>
      <c r="B46" s="23">
        <v>11</v>
      </c>
      <c r="C46" s="23">
        <v>22</v>
      </c>
      <c r="D46" s="23">
        <v>2</v>
      </c>
      <c r="E46" s="23">
        <v>0</v>
      </c>
      <c r="F46">
        <f t="shared" si="6"/>
        <v>0</v>
      </c>
      <c r="G46">
        <f t="shared" si="7"/>
        <v>0</v>
      </c>
      <c r="H46">
        <f t="shared" si="4"/>
        <v>10</v>
      </c>
      <c r="J46" s="4"/>
      <c r="K46" s="4"/>
      <c r="L46" s="4"/>
      <c r="M46" s="4"/>
      <c r="N46" s="23" t="s">
        <v>189</v>
      </c>
      <c r="O46" s="23">
        <v>19</v>
      </c>
      <c r="P46" s="23">
        <v>38</v>
      </c>
      <c r="Q46" s="23">
        <v>2</v>
      </c>
      <c r="R46" s="23">
        <v>0</v>
      </c>
      <c r="S46">
        <f t="shared" si="8"/>
        <v>0</v>
      </c>
      <c r="T46">
        <f t="shared" si="9"/>
        <v>0</v>
      </c>
      <c r="U46" s="4">
        <f t="shared" si="5"/>
        <v>6</v>
      </c>
      <c r="V46" s="4"/>
      <c r="W46" s="4"/>
    </row>
    <row r="47" spans="1:23" x14ac:dyDescent="0.25">
      <c r="A47" s="23" t="s">
        <v>190</v>
      </c>
      <c r="B47" s="23">
        <v>11</v>
      </c>
      <c r="C47" s="23">
        <v>22</v>
      </c>
      <c r="D47" s="23">
        <v>2</v>
      </c>
      <c r="E47" s="23">
        <v>0</v>
      </c>
      <c r="F47">
        <f t="shared" si="6"/>
        <v>0</v>
      </c>
      <c r="G47">
        <f t="shared" si="7"/>
        <v>0</v>
      </c>
      <c r="H47">
        <f t="shared" si="4"/>
        <v>10</v>
      </c>
      <c r="J47" s="4"/>
      <c r="K47" s="4"/>
      <c r="L47" s="4"/>
      <c r="M47" s="4"/>
      <c r="N47" s="23" t="s">
        <v>190</v>
      </c>
      <c r="O47" s="23">
        <v>19</v>
      </c>
      <c r="P47" s="23">
        <v>38</v>
      </c>
      <c r="Q47" s="23">
        <v>2</v>
      </c>
      <c r="R47" s="23">
        <v>0</v>
      </c>
      <c r="S47">
        <f t="shared" si="8"/>
        <v>0</v>
      </c>
      <c r="T47">
        <f t="shared" si="9"/>
        <v>0</v>
      </c>
      <c r="U47" s="4">
        <f t="shared" si="5"/>
        <v>6</v>
      </c>
      <c r="V47" s="4"/>
      <c r="W47" s="4"/>
    </row>
    <row r="48" spans="1:23" x14ac:dyDescent="0.25">
      <c r="A48" s="23" t="s">
        <v>191</v>
      </c>
      <c r="B48" s="23">
        <v>11</v>
      </c>
      <c r="C48" s="23">
        <v>11</v>
      </c>
      <c r="D48" s="23">
        <v>1</v>
      </c>
      <c r="E48" s="23">
        <v>0</v>
      </c>
      <c r="F48">
        <f t="shared" si="6"/>
        <v>0</v>
      </c>
      <c r="G48">
        <f t="shared" si="7"/>
        <v>0</v>
      </c>
      <c r="H48">
        <f t="shared" si="4"/>
        <v>10</v>
      </c>
      <c r="J48" s="4"/>
      <c r="K48" s="4"/>
      <c r="L48" s="4"/>
      <c r="M48" s="4"/>
      <c r="N48" s="23" t="s">
        <v>192</v>
      </c>
      <c r="O48" s="23">
        <v>19</v>
      </c>
      <c r="P48" s="23">
        <v>38</v>
      </c>
      <c r="Q48" s="23">
        <v>2</v>
      </c>
      <c r="R48" s="23">
        <v>0</v>
      </c>
      <c r="S48">
        <f t="shared" si="8"/>
        <v>0</v>
      </c>
      <c r="T48">
        <f t="shared" si="9"/>
        <v>0</v>
      </c>
      <c r="U48" s="4">
        <f t="shared" si="5"/>
        <v>6</v>
      </c>
      <c r="V48" s="4"/>
      <c r="W48" s="4"/>
    </row>
    <row r="49" spans="1:23" x14ac:dyDescent="0.25">
      <c r="A49" s="23" t="s">
        <v>192</v>
      </c>
      <c r="B49" s="23">
        <v>11</v>
      </c>
      <c r="C49" s="23">
        <v>22</v>
      </c>
      <c r="D49" s="23">
        <v>2</v>
      </c>
      <c r="E49" s="23">
        <v>0</v>
      </c>
      <c r="F49">
        <f t="shared" si="6"/>
        <v>0</v>
      </c>
      <c r="G49">
        <f t="shared" si="7"/>
        <v>0</v>
      </c>
      <c r="H49">
        <f t="shared" si="4"/>
        <v>10</v>
      </c>
      <c r="J49" s="4"/>
      <c r="K49" s="4"/>
      <c r="L49" s="4"/>
      <c r="M49" s="4"/>
      <c r="N49" s="23" t="s">
        <v>194</v>
      </c>
      <c r="O49" s="23">
        <v>19</v>
      </c>
      <c r="P49" s="23">
        <v>38</v>
      </c>
      <c r="Q49" s="23">
        <v>2</v>
      </c>
      <c r="R49" s="23">
        <v>0</v>
      </c>
      <c r="S49">
        <f t="shared" si="8"/>
        <v>0</v>
      </c>
      <c r="T49">
        <f t="shared" si="9"/>
        <v>0</v>
      </c>
      <c r="U49" s="4">
        <f t="shared" si="5"/>
        <v>6</v>
      </c>
      <c r="V49" s="4"/>
      <c r="W49" s="4"/>
    </row>
    <row r="50" spans="1:23" x14ac:dyDescent="0.25">
      <c r="A50" s="23" t="s">
        <v>193</v>
      </c>
      <c r="B50" s="23">
        <v>11</v>
      </c>
      <c r="C50" s="23">
        <v>22</v>
      </c>
      <c r="D50" s="23">
        <v>2</v>
      </c>
      <c r="E50" s="23">
        <v>0</v>
      </c>
      <c r="F50">
        <f t="shared" si="6"/>
        <v>0</v>
      </c>
      <c r="G50">
        <f t="shared" si="7"/>
        <v>0</v>
      </c>
      <c r="H50">
        <f t="shared" si="4"/>
        <v>10</v>
      </c>
      <c r="J50" s="4"/>
      <c r="K50" s="4"/>
      <c r="L50" s="4"/>
      <c r="M50" s="4"/>
      <c r="N50" s="23" t="s">
        <v>195</v>
      </c>
      <c r="O50" s="23">
        <v>19</v>
      </c>
      <c r="P50" s="23">
        <v>38</v>
      </c>
      <c r="Q50" s="23">
        <v>2</v>
      </c>
      <c r="R50" s="23">
        <v>0</v>
      </c>
      <c r="S50">
        <f t="shared" si="8"/>
        <v>0</v>
      </c>
      <c r="T50">
        <f t="shared" si="9"/>
        <v>0</v>
      </c>
      <c r="U50" s="4">
        <f t="shared" si="5"/>
        <v>6</v>
      </c>
      <c r="V50" s="4"/>
      <c r="W50" s="4"/>
    </row>
    <row r="51" spans="1:23" x14ac:dyDescent="0.25">
      <c r="A51" s="23" t="s">
        <v>194</v>
      </c>
      <c r="B51" s="23">
        <v>11</v>
      </c>
      <c r="C51" s="23">
        <v>22</v>
      </c>
      <c r="D51" s="23">
        <v>2</v>
      </c>
      <c r="E51" s="23">
        <v>0</v>
      </c>
      <c r="F51">
        <f t="shared" si="6"/>
        <v>0</v>
      </c>
      <c r="G51">
        <f t="shared" si="7"/>
        <v>0</v>
      </c>
      <c r="H51">
        <f t="shared" si="4"/>
        <v>10</v>
      </c>
      <c r="J51" s="4"/>
      <c r="K51" s="4"/>
      <c r="L51" s="4"/>
      <c r="M51" s="4"/>
      <c r="N51" s="23" t="s">
        <v>197</v>
      </c>
      <c r="O51" s="23">
        <v>19</v>
      </c>
      <c r="P51" s="23">
        <v>38</v>
      </c>
      <c r="Q51" s="23">
        <v>2</v>
      </c>
      <c r="R51" s="23">
        <v>0</v>
      </c>
      <c r="S51">
        <f t="shared" si="8"/>
        <v>0</v>
      </c>
      <c r="T51">
        <f t="shared" si="9"/>
        <v>0</v>
      </c>
      <c r="U51" s="4">
        <f t="shared" si="5"/>
        <v>6</v>
      </c>
      <c r="V51" s="4"/>
      <c r="W51" s="4"/>
    </row>
    <row r="52" spans="1:23" x14ac:dyDescent="0.25">
      <c r="A52" s="23" t="s">
        <v>195</v>
      </c>
      <c r="B52" s="23">
        <v>11</v>
      </c>
      <c r="C52" s="23">
        <v>22</v>
      </c>
      <c r="D52" s="23">
        <v>2</v>
      </c>
      <c r="E52" s="23">
        <v>0</v>
      </c>
      <c r="F52">
        <f t="shared" si="6"/>
        <v>0</v>
      </c>
      <c r="G52">
        <f t="shared" si="7"/>
        <v>0</v>
      </c>
      <c r="H52">
        <f t="shared" si="4"/>
        <v>10</v>
      </c>
      <c r="J52" s="4"/>
      <c r="K52" s="4"/>
      <c r="L52" s="4"/>
      <c r="M52" s="4"/>
      <c r="N52" s="23" t="s">
        <v>198</v>
      </c>
      <c r="O52" s="23">
        <v>19</v>
      </c>
      <c r="P52" s="23">
        <v>38</v>
      </c>
      <c r="Q52" s="23">
        <v>2</v>
      </c>
      <c r="R52" s="23">
        <v>0</v>
      </c>
      <c r="S52">
        <f t="shared" si="8"/>
        <v>0</v>
      </c>
      <c r="T52">
        <f t="shared" si="9"/>
        <v>0</v>
      </c>
      <c r="U52" s="4">
        <f t="shared" si="5"/>
        <v>6</v>
      </c>
      <c r="V52" s="4"/>
      <c r="W52" s="4"/>
    </row>
    <row r="53" spans="1:23" x14ac:dyDescent="0.25">
      <c r="A53" s="23" t="s">
        <v>197</v>
      </c>
      <c r="B53" s="23">
        <v>11</v>
      </c>
      <c r="C53" s="23">
        <v>22</v>
      </c>
      <c r="D53" s="23">
        <v>2</v>
      </c>
      <c r="E53" s="23">
        <v>0</v>
      </c>
      <c r="F53">
        <f t="shared" si="6"/>
        <v>0</v>
      </c>
      <c r="G53">
        <f t="shared" si="7"/>
        <v>0</v>
      </c>
      <c r="H53">
        <f t="shared" si="4"/>
        <v>10</v>
      </c>
      <c r="J53" s="4"/>
      <c r="K53" s="4"/>
      <c r="L53" s="4"/>
      <c r="M53" s="4"/>
      <c r="N53" s="23" t="s">
        <v>199</v>
      </c>
      <c r="O53" s="23">
        <v>19</v>
      </c>
      <c r="P53" s="23">
        <v>38</v>
      </c>
      <c r="Q53" s="23">
        <v>2</v>
      </c>
      <c r="R53" s="23">
        <v>0</v>
      </c>
      <c r="S53">
        <f t="shared" si="8"/>
        <v>0</v>
      </c>
      <c r="T53">
        <f t="shared" si="9"/>
        <v>0</v>
      </c>
      <c r="U53" s="4">
        <f t="shared" si="5"/>
        <v>6</v>
      </c>
      <c r="V53" s="4"/>
      <c r="W53" s="4"/>
    </row>
    <row r="54" spans="1:23" x14ac:dyDescent="0.25">
      <c r="A54" s="23" t="s">
        <v>198</v>
      </c>
      <c r="B54" s="23">
        <v>11</v>
      </c>
      <c r="C54" s="23">
        <v>22</v>
      </c>
      <c r="D54" s="23">
        <v>2</v>
      </c>
      <c r="E54" s="23">
        <v>0</v>
      </c>
      <c r="F54">
        <f t="shared" si="6"/>
        <v>0</v>
      </c>
      <c r="G54">
        <f t="shared" si="7"/>
        <v>0</v>
      </c>
      <c r="H54">
        <f t="shared" si="4"/>
        <v>10</v>
      </c>
      <c r="J54" s="4"/>
      <c r="K54" s="4"/>
      <c r="L54" s="4"/>
      <c r="M54" s="4"/>
      <c r="N54" s="23" t="s">
        <v>200</v>
      </c>
      <c r="O54" s="23">
        <v>19</v>
      </c>
      <c r="P54" s="23">
        <v>38</v>
      </c>
      <c r="Q54" s="23">
        <v>2</v>
      </c>
      <c r="R54" s="23">
        <v>0</v>
      </c>
      <c r="S54">
        <f t="shared" si="8"/>
        <v>0</v>
      </c>
      <c r="T54">
        <f t="shared" si="9"/>
        <v>0</v>
      </c>
      <c r="U54" s="4">
        <f t="shared" si="5"/>
        <v>6</v>
      </c>
      <c r="V54" s="4"/>
      <c r="W54" s="4"/>
    </row>
    <row r="55" spans="1:23" x14ac:dyDescent="0.25">
      <c r="A55" s="23" t="s">
        <v>199</v>
      </c>
      <c r="B55" s="23">
        <v>11</v>
      </c>
      <c r="C55" s="23">
        <v>22</v>
      </c>
      <c r="D55" s="23">
        <v>2</v>
      </c>
      <c r="E55" s="23">
        <v>0</v>
      </c>
      <c r="F55">
        <f t="shared" si="6"/>
        <v>0</v>
      </c>
      <c r="G55">
        <f t="shared" si="7"/>
        <v>0</v>
      </c>
      <c r="H55">
        <f t="shared" si="4"/>
        <v>10</v>
      </c>
      <c r="J55" s="4"/>
      <c r="K55" s="4"/>
      <c r="L55" s="4"/>
      <c r="M55" s="4"/>
      <c r="N55" s="23" t="s">
        <v>201</v>
      </c>
      <c r="O55" s="23">
        <v>19</v>
      </c>
      <c r="P55" s="23">
        <v>38</v>
      </c>
      <c r="Q55" s="23">
        <v>2</v>
      </c>
      <c r="R55" s="23">
        <v>0</v>
      </c>
      <c r="S55">
        <f t="shared" si="8"/>
        <v>0</v>
      </c>
      <c r="T55">
        <f t="shared" si="9"/>
        <v>0</v>
      </c>
      <c r="U55" s="4">
        <f t="shared" si="5"/>
        <v>6</v>
      </c>
      <c r="V55" s="4"/>
      <c r="W55" s="4"/>
    </row>
    <row r="56" spans="1:23" x14ac:dyDescent="0.25">
      <c r="A56" s="23" t="s">
        <v>200</v>
      </c>
      <c r="B56" s="23">
        <v>11</v>
      </c>
      <c r="C56" s="23">
        <v>22</v>
      </c>
      <c r="D56" s="23">
        <v>2</v>
      </c>
      <c r="E56" s="23">
        <v>0</v>
      </c>
      <c r="F56">
        <f t="shared" si="6"/>
        <v>0</v>
      </c>
      <c r="G56">
        <f t="shared" si="7"/>
        <v>0</v>
      </c>
      <c r="H56">
        <f t="shared" si="4"/>
        <v>10</v>
      </c>
      <c r="J56" s="4"/>
      <c r="K56" s="4"/>
      <c r="L56" s="4"/>
      <c r="M56" s="4"/>
      <c r="N56" s="23" t="s">
        <v>202</v>
      </c>
      <c r="O56" s="23">
        <v>19</v>
      </c>
      <c r="P56" s="23">
        <v>38</v>
      </c>
      <c r="Q56" s="23">
        <v>2</v>
      </c>
      <c r="R56" s="23">
        <v>0</v>
      </c>
      <c r="S56">
        <f t="shared" si="8"/>
        <v>0</v>
      </c>
      <c r="T56">
        <f t="shared" si="9"/>
        <v>0</v>
      </c>
      <c r="U56" s="4">
        <f t="shared" si="5"/>
        <v>6</v>
      </c>
      <c r="V56" s="4"/>
      <c r="W56" s="4"/>
    </row>
    <row r="57" spans="1:23" x14ac:dyDescent="0.25">
      <c r="A57" s="23" t="s">
        <v>201</v>
      </c>
      <c r="B57" s="23">
        <v>11</v>
      </c>
      <c r="C57" s="23">
        <v>22</v>
      </c>
      <c r="D57" s="23">
        <v>2</v>
      </c>
      <c r="E57" s="23">
        <v>0</v>
      </c>
      <c r="F57">
        <f t="shared" si="6"/>
        <v>0</v>
      </c>
      <c r="G57">
        <f t="shared" si="7"/>
        <v>0</v>
      </c>
      <c r="H57">
        <f t="shared" si="4"/>
        <v>10</v>
      </c>
      <c r="J57" s="4"/>
      <c r="K57" s="4"/>
      <c r="L57" s="4"/>
      <c r="M57" s="4"/>
      <c r="N57" s="23" t="s">
        <v>203</v>
      </c>
      <c r="O57" s="23">
        <v>19</v>
      </c>
      <c r="P57" s="23">
        <v>19</v>
      </c>
      <c r="Q57" s="23">
        <v>1</v>
      </c>
      <c r="R57" s="23">
        <v>0</v>
      </c>
      <c r="S57">
        <f t="shared" si="8"/>
        <v>0</v>
      </c>
      <c r="T57">
        <f t="shared" si="9"/>
        <v>0</v>
      </c>
      <c r="U57" s="4">
        <f t="shared" si="5"/>
        <v>6</v>
      </c>
      <c r="V57" s="4"/>
      <c r="W57" s="4"/>
    </row>
    <row r="58" spans="1:23" x14ac:dyDescent="0.25">
      <c r="A58" s="23" t="s">
        <v>202</v>
      </c>
      <c r="B58" s="23">
        <v>11</v>
      </c>
      <c r="C58" s="23">
        <v>22</v>
      </c>
      <c r="D58" s="23">
        <v>2</v>
      </c>
      <c r="E58" s="23">
        <v>0</v>
      </c>
      <c r="F58">
        <f t="shared" si="6"/>
        <v>0</v>
      </c>
      <c r="G58">
        <f t="shared" si="7"/>
        <v>0</v>
      </c>
      <c r="H58">
        <f t="shared" si="4"/>
        <v>10</v>
      </c>
      <c r="J58" s="4"/>
      <c r="K58" s="4"/>
      <c r="L58" s="4"/>
      <c r="M58" s="4"/>
      <c r="N58" s="23" t="s">
        <v>204</v>
      </c>
      <c r="O58" s="23">
        <v>19</v>
      </c>
      <c r="P58" s="23">
        <v>38</v>
      </c>
      <c r="Q58" s="23">
        <v>2</v>
      </c>
      <c r="R58" s="23">
        <v>0</v>
      </c>
      <c r="S58">
        <f t="shared" si="8"/>
        <v>0</v>
      </c>
      <c r="T58">
        <f t="shared" si="9"/>
        <v>0</v>
      </c>
      <c r="U58" s="4">
        <f t="shared" si="5"/>
        <v>6</v>
      </c>
      <c r="V58" s="4"/>
      <c r="W58" s="4"/>
    </row>
    <row r="59" spans="1:23" x14ac:dyDescent="0.25">
      <c r="A59" s="23" t="s">
        <v>204</v>
      </c>
      <c r="B59" s="23">
        <v>11</v>
      </c>
      <c r="C59" s="23">
        <v>22</v>
      </c>
      <c r="D59" s="23">
        <v>2</v>
      </c>
      <c r="E59" s="23">
        <v>0</v>
      </c>
      <c r="F59">
        <f t="shared" si="6"/>
        <v>0</v>
      </c>
      <c r="G59">
        <f t="shared" si="7"/>
        <v>0</v>
      </c>
      <c r="H59">
        <f t="shared" si="4"/>
        <v>10</v>
      </c>
      <c r="J59" s="4"/>
      <c r="K59" s="4"/>
      <c r="L59" s="4"/>
      <c r="M59" s="4"/>
      <c r="N59" s="23" t="s">
        <v>205</v>
      </c>
      <c r="O59" s="23">
        <v>19</v>
      </c>
      <c r="P59" s="23">
        <v>38</v>
      </c>
      <c r="Q59" s="23">
        <v>2</v>
      </c>
      <c r="R59" s="23">
        <v>0</v>
      </c>
      <c r="S59">
        <f t="shared" si="8"/>
        <v>0</v>
      </c>
      <c r="T59">
        <f t="shared" si="9"/>
        <v>0</v>
      </c>
      <c r="U59" s="4">
        <f t="shared" si="5"/>
        <v>6</v>
      </c>
      <c r="V59" s="4"/>
      <c r="W59" s="4"/>
    </row>
    <row r="60" spans="1:23" x14ac:dyDescent="0.25">
      <c r="A60" s="23" t="s">
        <v>205</v>
      </c>
      <c r="B60" s="23">
        <v>11</v>
      </c>
      <c r="C60" s="23">
        <v>22</v>
      </c>
      <c r="D60" s="23">
        <v>2</v>
      </c>
      <c r="E60" s="23">
        <v>0</v>
      </c>
      <c r="F60">
        <f t="shared" si="6"/>
        <v>0</v>
      </c>
      <c r="G60">
        <f t="shared" si="7"/>
        <v>0</v>
      </c>
      <c r="H60">
        <f t="shared" si="4"/>
        <v>10</v>
      </c>
      <c r="J60" s="4"/>
      <c r="K60" s="4"/>
      <c r="L60" s="4"/>
      <c r="M60" s="4"/>
      <c r="N60" s="23" t="s">
        <v>206</v>
      </c>
      <c r="O60" s="23">
        <v>19</v>
      </c>
      <c r="P60" s="23">
        <v>38</v>
      </c>
      <c r="Q60" s="23">
        <v>2</v>
      </c>
      <c r="R60" s="23">
        <v>0</v>
      </c>
      <c r="S60">
        <f t="shared" si="8"/>
        <v>0</v>
      </c>
      <c r="T60">
        <f t="shared" si="9"/>
        <v>0</v>
      </c>
      <c r="U60" s="4">
        <f t="shared" si="5"/>
        <v>6</v>
      </c>
      <c r="V60" s="4"/>
      <c r="W60" s="4"/>
    </row>
    <row r="61" spans="1:23" x14ac:dyDescent="0.25">
      <c r="A61" s="23" t="s">
        <v>206</v>
      </c>
      <c r="B61" s="23">
        <v>11</v>
      </c>
      <c r="C61" s="23">
        <v>22</v>
      </c>
      <c r="D61" s="23">
        <v>2</v>
      </c>
      <c r="E61" s="23">
        <v>0</v>
      </c>
      <c r="F61">
        <f t="shared" si="6"/>
        <v>0</v>
      </c>
      <c r="G61">
        <f t="shared" si="7"/>
        <v>0</v>
      </c>
      <c r="H61">
        <f t="shared" si="4"/>
        <v>10</v>
      </c>
      <c r="J61" s="4"/>
      <c r="K61" s="4"/>
      <c r="L61" s="4"/>
      <c r="M61" s="4"/>
      <c r="N61" s="23" t="s">
        <v>207</v>
      </c>
      <c r="O61" s="23">
        <v>19</v>
      </c>
      <c r="P61" s="23">
        <v>38</v>
      </c>
      <c r="Q61" s="23">
        <v>2</v>
      </c>
      <c r="R61" s="23">
        <v>0</v>
      </c>
      <c r="S61">
        <f t="shared" si="8"/>
        <v>0</v>
      </c>
      <c r="T61">
        <f t="shared" si="9"/>
        <v>0</v>
      </c>
      <c r="U61" s="4">
        <f t="shared" si="5"/>
        <v>6</v>
      </c>
      <c r="V61" s="4"/>
      <c r="W61" s="4"/>
    </row>
    <row r="62" spans="1:23" x14ac:dyDescent="0.25">
      <c r="A62" s="23" t="s">
        <v>207</v>
      </c>
      <c r="B62" s="23">
        <v>11</v>
      </c>
      <c r="C62" s="23">
        <v>22</v>
      </c>
      <c r="D62" s="23">
        <v>2</v>
      </c>
      <c r="E62" s="23">
        <v>0</v>
      </c>
      <c r="F62">
        <f t="shared" si="6"/>
        <v>0</v>
      </c>
      <c r="G62">
        <f t="shared" si="7"/>
        <v>0</v>
      </c>
      <c r="H62">
        <f t="shared" si="4"/>
        <v>10</v>
      </c>
      <c r="J62" s="4"/>
      <c r="K62" s="4"/>
      <c r="L62" s="4"/>
      <c r="M62" s="4"/>
      <c r="N62" s="23" t="s">
        <v>208</v>
      </c>
      <c r="O62" s="23">
        <v>19</v>
      </c>
      <c r="P62" s="23">
        <v>38</v>
      </c>
      <c r="Q62" s="23">
        <v>2</v>
      </c>
      <c r="R62" s="23">
        <v>0</v>
      </c>
      <c r="S62">
        <f t="shared" si="8"/>
        <v>0</v>
      </c>
      <c r="T62">
        <f t="shared" si="9"/>
        <v>0</v>
      </c>
      <c r="U62" s="4">
        <f t="shared" si="5"/>
        <v>6</v>
      </c>
      <c r="V62" s="4"/>
      <c r="W62" s="4"/>
    </row>
    <row r="63" spans="1:23" x14ac:dyDescent="0.25">
      <c r="A63" s="23" t="s">
        <v>208</v>
      </c>
      <c r="B63" s="23">
        <v>11</v>
      </c>
      <c r="C63" s="23">
        <v>22</v>
      </c>
      <c r="D63" s="23">
        <v>2</v>
      </c>
      <c r="E63" s="23">
        <v>0</v>
      </c>
      <c r="F63">
        <f t="shared" si="6"/>
        <v>0</v>
      </c>
      <c r="G63">
        <f t="shared" si="7"/>
        <v>0</v>
      </c>
      <c r="H63">
        <f t="shared" si="4"/>
        <v>10</v>
      </c>
      <c r="J63" s="4"/>
      <c r="K63" s="4"/>
      <c r="L63" s="4"/>
      <c r="M63" s="4"/>
      <c r="N63" s="23" t="s">
        <v>209</v>
      </c>
      <c r="O63" s="23">
        <v>19</v>
      </c>
      <c r="P63" s="23">
        <v>38</v>
      </c>
      <c r="Q63" s="23">
        <v>2</v>
      </c>
      <c r="R63" s="23">
        <v>0</v>
      </c>
      <c r="S63">
        <f t="shared" si="8"/>
        <v>0</v>
      </c>
      <c r="T63">
        <f t="shared" si="9"/>
        <v>0</v>
      </c>
      <c r="U63" s="4">
        <f t="shared" si="5"/>
        <v>6</v>
      </c>
      <c r="V63" s="4"/>
      <c r="W63" s="4"/>
    </row>
    <row r="64" spans="1:23" x14ac:dyDescent="0.25">
      <c r="A64" s="23" t="s">
        <v>209</v>
      </c>
      <c r="B64" s="23">
        <v>11</v>
      </c>
      <c r="C64" s="23">
        <v>22</v>
      </c>
      <c r="D64" s="23">
        <v>2</v>
      </c>
      <c r="E64" s="23">
        <v>0</v>
      </c>
      <c r="F64">
        <f t="shared" si="6"/>
        <v>0</v>
      </c>
      <c r="G64">
        <f t="shared" si="7"/>
        <v>0</v>
      </c>
      <c r="H64">
        <f t="shared" si="4"/>
        <v>10</v>
      </c>
      <c r="J64" s="4"/>
      <c r="K64" s="4"/>
      <c r="L64" s="4"/>
      <c r="M64" s="4"/>
      <c r="N64" s="23" t="s">
        <v>210</v>
      </c>
      <c r="O64" s="23">
        <v>19</v>
      </c>
      <c r="P64" s="23">
        <v>38</v>
      </c>
      <c r="Q64" s="23">
        <v>2</v>
      </c>
      <c r="R64" s="23">
        <v>0</v>
      </c>
      <c r="S64">
        <f t="shared" si="8"/>
        <v>0</v>
      </c>
      <c r="T64">
        <f t="shared" si="9"/>
        <v>0</v>
      </c>
      <c r="U64" s="4">
        <f t="shared" si="5"/>
        <v>6</v>
      </c>
      <c r="V64" s="4"/>
      <c r="W64" s="4"/>
    </row>
    <row r="65" spans="1:23" x14ac:dyDescent="0.25">
      <c r="A65" s="23" t="s">
        <v>210</v>
      </c>
      <c r="B65" s="23">
        <v>11</v>
      </c>
      <c r="C65" s="23">
        <v>22</v>
      </c>
      <c r="D65" s="23">
        <v>2</v>
      </c>
      <c r="E65" s="23">
        <v>0</v>
      </c>
      <c r="F65">
        <f t="shared" si="6"/>
        <v>0</v>
      </c>
      <c r="G65">
        <f t="shared" si="7"/>
        <v>0</v>
      </c>
      <c r="H65">
        <f t="shared" si="4"/>
        <v>10</v>
      </c>
      <c r="J65" s="4"/>
      <c r="K65" s="4"/>
      <c r="L65" s="4"/>
      <c r="M65" s="4"/>
      <c r="N65" s="23" t="s">
        <v>211</v>
      </c>
      <c r="O65" s="23">
        <v>19</v>
      </c>
      <c r="P65" s="23">
        <v>38</v>
      </c>
      <c r="Q65" s="23">
        <v>2</v>
      </c>
      <c r="R65" s="23">
        <v>0</v>
      </c>
      <c r="S65">
        <f t="shared" si="8"/>
        <v>0</v>
      </c>
      <c r="T65">
        <f t="shared" si="9"/>
        <v>0</v>
      </c>
      <c r="U65" s="4">
        <f t="shared" si="5"/>
        <v>6</v>
      </c>
      <c r="V65" s="4"/>
      <c r="W65" s="4"/>
    </row>
    <row r="66" spans="1:23" x14ac:dyDescent="0.25">
      <c r="A66" s="23" t="s">
        <v>211</v>
      </c>
      <c r="B66" s="23">
        <v>11</v>
      </c>
      <c r="C66" s="23">
        <v>22</v>
      </c>
      <c r="D66" s="23">
        <v>2</v>
      </c>
      <c r="E66" s="23">
        <v>0</v>
      </c>
      <c r="F66">
        <f t="shared" si="6"/>
        <v>0</v>
      </c>
      <c r="G66">
        <f t="shared" si="7"/>
        <v>0</v>
      </c>
      <c r="H66">
        <f t="shared" si="4"/>
        <v>10</v>
      </c>
      <c r="J66" s="4"/>
      <c r="K66" s="4"/>
      <c r="L66" s="4"/>
      <c r="M66" s="4"/>
      <c r="N66" s="23" t="s">
        <v>212</v>
      </c>
      <c r="O66" s="23">
        <v>19</v>
      </c>
      <c r="P66" s="23">
        <v>38</v>
      </c>
      <c r="Q66" s="23">
        <v>2</v>
      </c>
      <c r="R66" s="23">
        <v>0</v>
      </c>
      <c r="S66">
        <f t="shared" si="8"/>
        <v>0</v>
      </c>
      <c r="T66">
        <f t="shared" si="9"/>
        <v>0</v>
      </c>
      <c r="U66" s="4">
        <f t="shared" si="5"/>
        <v>6</v>
      </c>
      <c r="V66" s="4"/>
      <c r="W66" s="4"/>
    </row>
    <row r="67" spans="1:23" x14ac:dyDescent="0.25">
      <c r="A67" s="23" t="s">
        <v>212</v>
      </c>
      <c r="B67" s="23">
        <v>11</v>
      </c>
      <c r="C67" s="23">
        <v>22</v>
      </c>
      <c r="D67" s="23">
        <v>2</v>
      </c>
      <c r="E67" s="23">
        <v>0</v>
      </c>
      <c r="F67">
        <f t="shared" si="6"/>
        <v>0</v>
      </c>
      <c r="G67">
        <f t="shared" si="7"/>
        <v>0</v>
      </c>
      <c r="H67">
        <f t="shared" si="4"/>
        <v>10</v>
      </c>
      <c r="J67" s="4"/>
      <c r="K67" s="4"/>
      <c r="L67" s="4"/>
      <c r="M67" s="4"/>
      <c r="N67" s="23" t="s">
        <v>213</v>
      </c>
      <c r="O67" s="23">
        <v>19</v>
      </c>
      <c r="P67" s="23">
        <v>38</v>
      </c>
      <c r="Q67" s="23">
        <v>2</v>
      </c>
      <c r="R67" s="23">
        <v>0</v>
      </c>
      <c r="S67">
        <f t="shared" si="8"/>
        <v>0</v>
      </c>
      <c r="T67">
        <f t="shared" si="9"/>
        <v>0</v>
      </c>
      <c r="U67" s="4">
        <f t="shared" si="5"/>
        <v>6</v>
      </c>
      <c r="V67" s="4"/>
      <c r="W67" s="4"/>
    </row>
    <row r="68" spans="1:23" x14ac:dyDescent="0.25">
      <c r="A68" s="23" t="s">
        <v>213</v>
      </c>
      <c r="B68" s="23">
        <v>11</v>
      </c>
      <c r="C68" s="23">
        <v>22</v>
      </c>
      <c r="D68" s="23">
        <v>2</v>
      </c>
      <c r="E68" s="23">
        <v>0</v>
      </c>
      <c r="F68">
        <f t="shared" ref="F68" si="10">SQRT(E68)</f>
        <v>0</v>
      </c>
      <c r="G68">
        <f t="shared" ref="G68" si="11">(F68/D68)</f>
        <v>0</v>
      </c>
      <c r="H68">
        <f t="shared" si="4"/>
        <v>10</v>
      </c>
      <c r="J68" s="4"/>
      <c r="K68" s="4"/>
      <c r="L68" s="4"/>
      <c r="M68" s="4"/>
      <c r="N68" s="23" t="s">
        <v>214</v>
      </c>
      <c r="O68" s="23">
        <v>19</v>
      </c>
      <c r="P68" s="23">
        <v>19</v>
      </c>
      <c r="Q68" s="23">
        <v>1</v>
      </c>
      <c r="R68" s="23">
        <v>0</v>
      </c>
      <c r="S68">
        <f t="shared" ref="S68" si="12">SQRT(R68)</f>
        <v>0</v>
      </c>
      <c r="T68">
        <f t="shared" ref="T68" si="13">(S68/Q68)</f>
        <v>0</v>
      </c>
      <c r="U68" s="4">
        <f t="shared" si="5"/>
        <v>6</v>
      </c>
      <c r="V68" s="4"/>
      <c r="W68" s="4"/>
    </row>
    <row r="69" spans="1:23" x14ac:dyDescent="0.25">
      <c r="J69" s="4"/>
      <c r="K69" s="4"/>
      <c r="L69" s="4"/>
      <c r="M69" s="4"/>
      <c r="N69" s="23"/>
      <c r="O69" s="23"/>
      <c r="P69" s="23"/>
      <c r="Q69" s="23"/>
      <c r="R69" s="23"/>
      <c r="U69" s="4"/>
      <c r="V69" s="4"/>
      <c r="W69" s="4"/>
    </row>
    <row r="70" spans="1:23" ht="15.75" thickBot="1" x14ac:dyDescent="0.3"/>
    <row r="71" spans="1:23" x14ac:dyDescent="0.25">
      <c r="A71" s="25" t="s">
        <v>129</v>
      </c>
      <c r="B71" s="25" t="s">
        <v>130</v>
      </c>
      <c r="C71" s="25" t="s">
        <v>131</v>
      </c>
      <c r="D71" s="29" t="s">
        <v>221</v>
      </c>
      <c r="E71" s="29" t="s">
        <v>222</v>
      </c>
      <c r="F71" s="29" t="s">
        <v>291</v>
      </c>
      <c r="L71" s="25" t="s">
        <v>129</v>
      </c>
      <c r="M71" s="25" t="s">
        <v>126</v>
      </c>
      <c r="N71" s="25" t="s">
        <v>125</v>
      </c>
      <c r="O71" s="25" t="s">
        <v>130</v>
      </c>
      <c r="P71" s="25" t="s">
        <v>131</v>
      </c>
      <c r="Q71" s="29" t="s">
        <v>221</v>
      </c>
      <c r="R71" s="29" t="s">
        <v>222</v>
      </c>
      <c r="S71" s="29" t="s">
        <v>292</v>
      </c>
    </row>
    <row r="72" spans="1:23" x14ac:dyDescent="0.25">
      <c r="A72" s="23" t="s">
        <v>174</v>
      </c>
      <c r="B72" s="23">
        <v>1.3636363636363635</v>
      </c>
      <c r="C72" s="23">
        <v>0.25454545454545469</v>
      </c>
      <c r="D72">
        <f t="shared" ref="D72:D80" si="14">SQRT(C72)</f>
        <v>0.50452497910951311</v>
      </c>
      <c r="E72">
        <f t="shared" ref="E72:E80" si="15">(D72/B72)</f>
        <v>0.36998498468030966</v>
      </c>
      <c r="F72">
        <f>_xlfn.RANK.EQ(E72,$G$4:$G$68)</f>
        <v>1</v>
      </c>
      <c r="L72" s="23" t="s">
        <v>191</v>
      </c>
      <c r="M72" s="23">
        <v>19</v>
      </c>
      <c r="N72" s="23">
        <v>25</v>
      </c>
      <c r="O72" s="23">
        <v>1.3157894736842106</v>
      </c>
      <c r="P72" s="23">
        <v>0.22807017543859665</v>
      </c>
      <c r="Q72">
        <f>SQRT(P72)</f>
        <v>0.47756693294091945</v>
      </c>
      <c r="R72">
        <f>(Q72/O72)</f>
        <v>0.36295086903509877</v>
      </c>
      <c r="S72" s="4">
        <f>_xlfn.RANK.EQ(R72,$T$4:$T$68)</f>
        <v>1</v>
      </c>
    </row>
    <row r="73" spans="1:23" x14ac:dyDescent="0.25">
      <c r="A73" s="23" t="s">
        <v>196</v>
      </c>
      <c r="B73" s="23">
        <v>1.2727272727272727</v>
      </c>
      <c r="C73" s="23">
        <v>0.21818181818181834</v>
      </c>
      <c r="D73">
        <f t="shared" si="14"/>
        <v>0.46709936649691397</v>
      </c>
      <c r="E73">
        <f t="shared" si="15"/>
        <v>0.36700664510471814</v>
      </c>
      <c r="F73">
        <f t="shared" ref="F73:F80" si="16">_xlfn.RANK.EQ(E73,$G$4:$G$68)</f>
        <v>2</v>
      </c>
      <c r="L73" s="23" t="s">
        <v>193</v>
      </c>
      <c r="M73" s="23">
        <v>19</v>
      </c>
      <c r="N73" s="23">
        <v>24</v>
      </c>
      <c r="O73" s="23">
        <v>1.263157894736842</v>
      </c>
      <c r="P73" s="23">
        <v>0.20467836257309951</v>
      </c>
      <c r="Q73">
        <f>SQRT(P73)</f>
        <v>0.45241392835886418</v>
      </c>
      <c r="R73">
        <f>(Q73/O73)</f>
        <v>0.35816102661743415</v>
      </c>
      <c r="S73" s="4">
        <f t="shared" ref="S73:S76" si="17">_xlfn.RANK.EQ(R73,$T$4:$T$68)</f>
        <v>2</v>
      </c>
    </row>
    <row r="74" spans="1:23" x14ac:dyDescent="0.25">
      <c r="A74" s="23" t="s">
        <v>153</v>
      </c>
      <c r="B74" s="23">
        <v>1.4545454545454546</v>
      </c>
      <c r="C74" s="23">
        <v>0.27272727272727265</v>
      </c>
      <c r="D74">
        <f t="shared" si="14"/>
        <v>0.52223296786709339</v>
      </c>
      <c r="E74">
        <f t="shared" si="15"/>
        <v>0.35903516540862668</v>
      </c>
      <c r="F74">
        <f t="shared" si="16"/>
        <v>3</v>
      </c>
      <c r="L74" s="23" t="s">
        <v>163</v>
      </c>
      <c r="M74" s="23">
        <v>19</v>
      </c>
      <c r="N74" s="23">
        <v>21</v>
      </c>
      <c r="O74" s="23">
        <v>1.1052631578947369</v>
      </c>
      <c r="P74" s="23">
        <v>9.9415204678362637E-2</v>
      </c>
      <c r="Q74">
        <f>SQRT(P74)</f>
        <v>0.31530176764230589</v>
      </c>
      <c r="R74">
        <f>(Q74/O74)</f>
        <v>0.28527302786684816</v>
      </c>
      <c r="S74" s="4">
        <f t="shared" si="17"/>
        <v>3</v>
      </c>
    </row>
    <row r="75" spans="1:23" x14ac:dyDescent="0.25">
      <c r="A75" s="23" t="s">
        <v>171</v>
      </c>
      <c r="B75" s="23">
        <v>1.4545454545454546</v>
      </c>
      <c r="C75" s="23">
        <v>0.27272727272727265</v>
      </c>
      <c r="D75">
        <f t="shared" si="14"/>
        <v>0.52223296786709339</v>
      </c>
      <c r="E75">
        <f t="shared" si="15"/>
        <v>0.35903516540862668</v>
      </c>
      <c r="F75">
        <f t="shared" si="16"/>
        <v>3</v>
      </c>
      <c r="L75" s="23" t="s">
        <v>196</v>
      </c>
      <c r="M75" s="23">
        <v>19</v>
      </c>
      <c r="N75" s="23">
        <v>20</v>
      </c>
      <c r="O75" s="23">
        <v>1.0526315789473684</v>
      </c>
      <c r="P75" s="23">
        <v>5.2631578947368335E-2</v>
      </c>
      <c r="Q75">
        <f>SQRT(P75)</f>
        <v>0.22941573387056158</v>
      </c>
      <c r="R75">
        <f>(Q75/O75)</f>
        <v>0.2179449471770335</v>
      </c>
      <c r="S75" s="4">
        <f t="shared" si="17"/>
        <v>4</v>
      </c>
    </row>
    <row r="76" spans="1:23" x14ac:dyDescent="0.25">
      <c r="A76" s="23" t="s">
        <v>203</v>
      </c>
      <c r="B76" s="23">
        <v>1.4545454545454546</v>
      </c>
      <c r="C76" s="23">
        <v>0.27272727272727265</v>
      </c>
      <c r="D76">
        <f t="shared" si="14"/>
        <v>0.52223296786709339</v>
      </c>
      <c r="E76">
        <f t="shared" si="15"/>
        <v>0.35903516540862668</v>
      </c>
      <c r="F76">
        <f t="shared" si="16"/>
        <v>3</v>
      </c>
      <c r="L76" s="23" t="s">
        <v>156</v>
      </c>
      <c r="M76" s="23">
        <v>19</v>
      </c>
      <c r="N76" s="23">
        <v>36</v>
      </c>
      <c r="O76" s="23">
        <v>1.8947368421052631</v>
      </c>
      <c r="P76" s="23">
        <v>9.9415204678362235E-2</v>
      </c>
      <c r="Q76">
        <f>SQRT(P76)</f>
        <v>0.31530176764230522</v>
      </c>
      <c r="R76">
        <f>(Q76/O76)</f>
        <v>0.1664092662556611</v>
      </c>
      <c r="S76" s="4">
        <f t="shared" si="17"/>
        <v>5</v>
      </c>
    </row>
    <row r="77" spans="1:23" x14ac:dyDescent="0.25">
      <c r="A77" s="23" t="s">
        <v>214</v>
      </c>
      <c r="B77" s="23">
        <v>1.4545454545454546</v>
      </c>
      <c r="C77" s="23">
        <v>0.27272727272727265</v>
      </c>
      <c r="D77">
        <f t="shared" si="14"/>
        <v>0.52223296786709339</v>
      </c>
      <c r="E77">
        <f t="shared" si="15"/>
        <v>0.35903516540862668</v>
      </c>
      <c r="F77">
        <f t="shared" si="16"/>
        <v>3</v>
      </c>
    </row>
    <row r="78" spans="1:23" x14ac:dyDescent="0.25">
      <c r="A78" s="23" t="s">
        <v>157</v>
      </c>
      <c r="B78" s="23">
        <v>1.5454545454545454</v>
      </c>
      <c r="C78" s="23">
        <v>0.27272727272727265</v>
      </c>
      <c r="D78">
        <f t="shared" si="14"/>
        <v>0.52223296786709339</v>
      </c>
      <c r="E78">
        <f t="shared" si="15"/>
        <v>0.33791544979635457</v>
      </c>
      <c r="F78">
        <f t="shared" si="16"/>
        <v>7</v>
      </c>
    </row>
    <row r="79" spans="1:23" x14ac:dyDescent="0.25">
      <c r="A79" s="23" t="s">
        <v>175</v>
      </c>
      <c r="B79" s="23">
        <v>1.8181818181818181</v>
      </c>
      <c r="C79" s="23">
        <v>0.1636363636363633</v>
      </c>
      <c r="D79">
        <f t="shared" si="14"/>
        <v>0.40451991747794486</v>
      </c>
      <c r="E79">
        <f t="shared" si="15"/>
        <v>0.22248595461286969</v>
      </c>
      <c r="F79">
        <f t="shared" si="16"/>
        <v>8</v>
      </c>
    </row>
    <row r="80" spans="1:23" x14ac:dyDescent="0.25">
      <c r="A80" s="23" t="s">
        <v>160</v>
      </c>
      <c r="B80" s="23">
        <v>1.9090909090909092</v>
      </c>
      <c r="C80" s="23">
        <v>9.0909090909090648E-2</v>
      </c>
      <c r="D80">
        <f t="shared" si="14"/>
        <v>0.30151134457776319</v>
      </c>
      <c r="E80">
        <f t="shared" si="15"/>
        <v>0.15793451382644738</v>
      </c>
      <c r="F80">
        <f t="shared" si="16"/>
        <v>9</v>
      </c>
    </row>
  </sheetData>
  <conditionalFormatting sqref="E72:E80">
    <cfRule type="dataBar" priority="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{5B3B3515-D962-4F79-B8A5-5455C38A11A7}</x14:id>
        </ext>
      </extLst>
    </cfRule>
  </conditionalFormatting>
  <conditionalFormatting sqref="R72:R76">
    <cfRule type="dataBar" priority="7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{B01A525B-8299-4865-ABF5-DF15E8121D51}</x14:id>
        </ext>
      </extLst>
    </cfRule>
  </conditionalFormatting>
  <conditionalFormatting sqref="R72:R76">
    <cfRule type="dataBar" priority="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{49241FA8-18E4-4796-B491-E929A19A9A11}</x14:id>
        </ext>
      </extLst>
    </cfRule>
  </conditionalFormatting>
  <conditionalFormatting sqref="F72:F80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{7E7AE6A6-6470-4C83-80AA-25A179A87181}</x14:id>
        </ext>
      </extLst>
    </cfRule>
  </conditionalFormatting>
  <conditionalFormatting sqref="J2">
    <cfRule type="cellIs" priority="1" operator="equal">
      <formula>0</formula>
    </cfRule>
  </conditionalFormatting>
  <pageMargins left="0.7" right="0.7" top="0.75" bottom="0.75" header="0.3" footer="0.3"/>
  <pageSetup paperSize="9" orientation="portrait" horizontalDpi="4294967294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B3B3515-D962-4F79-B8A5-5455C38A11A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E72:E80</xm:sqref>
        </x14:conditionalFormatting>
        <x14:conditionalFormatting xmlns:xm="http://schemas.microsoft.com/office/excel/2006/main">
          <x14:cfRule type="dataBar" id="{B01A525B-8299-4865-ABF5-DF15E8121D5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R72:R76</xm:sqref>
        </x14:conditionalFormatting>
        <x14:conditionalFormatting xmlns:xm="http://schemas.microsoft.com/office/excel/2006/main">
          <x14:cfRule type="dataBar" id="{49241FA8-18E4-4796-B491-E929A19A9A1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R72:R76</xm:sqref>
        </x14:conditionalFormatting>
        <x14:conditionalFormatting xmlns:xm="http://schemas.microsoft.com/office/excel/2006/main">
          <x14:cfRule type="dataBar" id="{7E7AE6A6-6470-4C83-80AA-25A179A8718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F72:F80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9"/>
  <sheetViews>
    <sheetView topLeftCell="A121" workbookViewId="0">
      <selection activeCell="H105" sqref="H105"/>
    </sheetView>
  </sheetViews>
  <sheetFormatPr defaultRowHeight="15" x14ac:dyDescent="0.25"/>
  <cols>
    <col min="1" max="1" width="40" bestFit="1" customWidth="1"/>
  </cols>
  <sheetData>
    <row r="1" spans="1:11" x14ac:dyDescent="0.25">
      <c r="B1" s="27" t="s">
        <v>222</v>
      </c>
      <c r="E1" s="27" t="s">
        <v>255</v>
      </c>
      <c r="I1" s="48"/>
      <c r="J1" s="48"/>
      <c r="K1" s="48"/>
    </row>
    <row r="3" spans="1:11" x14ac:dyDescent="0.25">
      <c r="A3" t="s">
        <v>129</v>
      </c>
      <c r="B3" t="s">
        <v>293</v>
      </c>
      <c r="C3" t="s">
        <v>295</v>
      </c>
      <c r="D3" t="s">
        <v>294</v>
      </c>
      <c r="E3" t="s">
        <v>296</v>
      </c>
    </row>
    <row r="4" spans="1:11" x14ac:dyDescent="0.25">
      <c r="A4" t="s">
        <v>127</v>
      </c>
      <c r="B4">
        <v>0</v>
      </c>
      <c r="C4">
        <v>0</v>
      </c>
      <c r="D4">
        <v>1</v>
      </c>
      <c r="E4">
        <v>1</v>
      </c>
    </row>
    <row r="5" spans="1:11" x14ac:dyDescent="0.25">
      <c r="A5" t="s">
        <v>128</v>
      </c>
      <c r="B5">
        <v>0</v>
      </c>
      <c r="C5">
        <v>0</v>
      </c>
      <c r="D5">
        <v>1</v>
      </c>
      <c r="E5">
        <v>1</v>
      </c>
    </row>
    <row r="6" spans="1:11" x14ac:dyDescent="0.25">
      <c r="A6" t="s">
        <v>152</v>
      </c>
      <c r="B6">
        <v>0</v>
      </c>
      <c r="C6">
        <v>0</v>
      </c>
      <c r="D6">
        <v>1</v>
      </c>
      <c r="E6">
        <v>1</v>
      </c>
    </row>
    <row r="7" spans="1:11" x14ac:dyDescent="0.25">
      <c r="A7" t="s">
        <v>153</v>
      </c>
      <c r="B7">
        <v>0.35903516540862668</v>
      </c>
      <c r="C7">
        <v>0</v>
      </c>
      <c r="D7">
        <v>56</v>
      </c>
      <c r="E7">
        <v>55</v>
      </c>
    </row>
    <row r="8" spans="1:11" x14ac:dyDescent="0.25">
      <c r="A8" t="s">
        <v>154</v>
      </c>
      <c r="B8">
        <v>0</v>
      </c>
      <c r="C8">
        <v>0</v>
      </c>
      <c r="D8">
        <v>1</v>
      </c>
      <c r="E8">
        <v>1</v>
      </c>
    </row>
    <row r="9" spans="1:11" x14ac:dyDescent="0.25">
      <c r="A9" t="s">
        <v>155</v>
      </c>
      <c r="B9">
        <v>0</v>
      </c>
      <c r="C9">
        <v>0</v>
      </c>
      <c r="D9">
        <v>1</v>
      </c>
      <c r="E9">
        <v>1</v>
      </c>
    </row>
    <row r="10" spans="1:11" x14ac:dyDescent="0.25">
      <c r="A10" t="s">
        <v>156</v>
      </c>
      <c r="B10">
        <v>0</v>
      </c>
      <c r="C10">
        <v>0.1664092662556611</v>
      </c>
      <c r="D10">
        <v>1</v>
      </c>
      <c r="E10">
        <v>48</v>
      </c>
    </row>
    <row r="11" spans="1:11" x14ac:dyDescent="0.25">
      <c r="A11" t="s">
        <v>157</v>
      </c>
      <c r="B11">
        <v>0.33791544979635457</v>
      </c>
      <c r="C11">
        <v>0</v>
      </c>
      <c r="D11">
        <v>52</v>
      </c>
      <c r="E11">
        <v>52</v>
      </c>
    </row>
    <row r="12" spans="1:11" x14ac:dyDescent="0.25">
      <c r="A12" t="s">
        <v>158</v>
      </c>
      <c r="B12">
        <v>0</v>
      </c>
      <c r="C12">
        <v>0</v>
      </c>
      <c r="D12">
        <v>1</v>
      </c>
      <c r="E12">
        <v>1</v>
      </c>
    </row>
    <row r="13" spans="1:11" x14ac:dyDescent="0.25">
      <c r="A13" t="s">
        <v>159</v>
      </c>
      <c r="B13">
        <v>0</v>
      </c>
      <c r="C13">
        <v>0</v>
      </c>
      <c r="D13">
        <v>1</v>
      </c>
      <c r="E13">
        <v>1</v>
      </c>
    </row>
    <row r="14" spans="1:11" x14ac:dyDescent="0.25">
      <c r="A14" t="s">
        <v>160</v>
      </c>
      <c r="B14">
        <v>0.15793451382644738</v>
      </c>
      <c r="C14">
        <v>0</v>
      </c>
      <c r="D14">
        <v>48</v>
      </c>
      <c r="E14">
        <v>50</v>
      </c>
    </row>
    <row r="15" spans="1:11" x14ac:dyDescent="0.25">
      <c r="A15" t="s">
        <v>161</v>
      </c>
      <c r="B15">
        <v>0</v>
      </c>
      <c r="C15">
        <v>0</v>
      </c>
      <c r="D15">
        <v>1</v>
      </c>
      <c r="E15">
        <v>1</v>
      </c>
    </row>
    <row r="16" spans="1:11" x14ac:dyDescent="0.25">
      <c r="A16" t="s">
        <v>162</v>
      </c>
      <c r="B16">
        <v>0</v>
      </c>
      <c r="C16">
        <v>0</v>
      </c>
      <c r="D16">
        <v>1</v>
      </c>
      <c r="E16">
        <v>1</v>
      </c>
    </row>
    <row r="17" spans="1:5" x14ac:dyDescent="0.25">
      <c r="A17" t="s">
        <v>163</v>
      </c>
      <c r="B17">
        <v>0</v>
      </c>
      <c r="C17">
        <v>0.28527302786684816</v>
      </c>
      <c r="D17">
        <v>1</v>
      </c>
      <c r="E17">
        <v>46</v>
      </c>
    </row>
    <row r="18" spans="1:5" x14ac:dyDescent="0.25">
      <c r="A18" t="s">
        <v>164</v>
      </c>
      <c r="B18">
        <v>0</v>
      </c>
      <c r="C18">
        <v>0</v>
      </c>
      <c r="D18">
        <v>1</v>
      </c>
      <c r="E18">
        <v>1</v>
      </c>
    </row>
    <row r="19" spans="1:5" x14ac:dyDescent="0.25">
      <c r="A19" t="s">
        <v>165</v>
      </c>
      <c r="B19">
        <v>0</v>
      </c>
      <c r="C19">
        <v>0</v>
      </c>
      <c r="D19">
        <v>1</v>
      </c>
      <c r="E19">
        <v>1</v>
      </c>
    </row>
    <row r="20" spans="1:5" x14ac:dyDescent="0.25">
      <c r="A20" t="s">
        <v>166</v>
      </c>
      <c r="B20">
        <v>0</v>
      </c>
      <c r="C20">
        <v>0</v>
      </c>
      <c r="D20">
        <v>1</v>
      </c>
      <c r="E20">
        <v>1</v>
      </c>
    </row>
    <row r="21" spans="1:5" x14ac:dyDescent="0.25">
      <c r="A21" t="s">
        <v>167</v>
      </c>
      <c r="B21">
        <v>0</v>
      </c>
      <c r="C21">
        <v>0</v>
      </c>
      <c r="D21">
        <v>1</v>
      </c>
      <c r="E21">
        <v>1</v>
      </c>
    </row>
    <row r="22" spans="1:5" x14ac:dyDescent="0.25">
      <c r="A22" t="s">
        <v>168</v>
      </c>
      <c r="B22">
        <v>0</v>
      </c>
      <c r="C22">
        <v>0</v>
      </c>
      <c r="D22">
        <v>1</v>
      </c>
      <c r="E22">
        <v>1</v>
      </c>
    </row>
    <row r="23" spans="1:5" x14ac:dyDescent="0.25">
      <c r="A23" t="s">
        <v>169</v>
      </c>
      <c r="B23">
        <v>0</v>
      </c>
      <c r="C23">
        <v>0</v>
      </c>
      <c r="D23">
        <v>1</v>
      </c>
      <c r="E23">
        <v>1</v>
      </c>
    </row>
    <row r="24" spans="1:5" x14ac:dyDescent="0.25">
      <c r="A24" t="s">
        <v>170</v>
      </c>
      <c r="B24">
        <v>0</v>
      </c>
      <c r="C24">
        <v>0</v>
      </c>
      <c r="D24">
        <v>1</v>
      </c>
      <c r="E24">
        <v>1</v>
      </c>
    </row>
    <row r="25" spans="1:5" x14ac:dyDescent="0.25">
      <c r="A25" t="s">
        <v>171</v>
      </c>
      <c r="B25">
        <v>0.35903516540862668</v>
      </c>
      <c r="C25">
        <v>0</v>
      </c>
      <c r="D25">
        <v>39</v>
      </c>
      <c r="E25">
        <v>40</v>
      </c>
    </row>
    <row r="26" spans="1:5" x14ac:dyDescent="0.25">
      <c r="A26" t="s">
        <v>172</v>
      </c>
      <c r="B26">
        <v>0</v>
      </c>
      <c r="C26">
        <v>0</v>
      </c>
      <c r="D26">
        <v>1</v>
      </c>
      <c r="E26">
        <v>1</v>
      </c>
    </row>
    <row r="27" spans="1:5" x14ac:dyDescent="0.25">
      <c r="A27" t="s">
        <v>173</v>
      </c>
      <c r="B27">
        <v>0</v>
      </c>
      <c r="C27">
        <v>0</v>
      </c>
      <c r="D27">
        <v>1</v>
      </c>
      <c r="E27">
        <v>1</v>
      </c>
    </row>
    <row r="28" spans="1:5" x14ac:dyDescent="0.25">
      <c r="A28" t="s">
        <v>174</v>
      </c>
      <c r="B28">
        <v>0.36998498468030966</v>
      </c>
      <c r="C28">
        <v>0</v>
      </c>
      <c r="D28">
        <v>39</v>
      </c>
      <c r="E28">
        <v>38</v>
      </c>
    </row>
    <row r="29" spans="1:5" x14ac:dyDescent="0.25">
      <c r="A29" t="s">
        <v>175</v>
      </c>
      <c r="B29">
        <v>0.22248595461286969</v>
      </c>
      <c r="C29">
        <v>0</v>
      </c>
      <c r="D29">
        <v>36</v>
      </c>
      <c r="E29">
        <v>38</v>
      </c>
    </row>
    <row r="30" spans="1:5" x14ac:dyDescent="0.25">
      <c r="A30" t="s">
        <v>176</v>
      </c>
      <c r="B30">
        <v>0</v>
      </c>
      <c r="C30">
        <v>0</v>
      </c>
      <c r="D30">
        <v>1</v>
      </c>
      <c r="E30">
        <v>1</v>
      </c>
    </row>
    <row r="31" spans="1:5" x14ac:dyDescent="0.25">
      <c r="A31" t="s">
        <v>177</v>
      </c>
      <c r="B31">
        <v>0</v>
      </c>
      <c r="C31">
        <v>0</v>
      </c>
      <c r="D31">
        <v>1</v>
      </c>
      <c r="E31">
        <v>1</v>
      </c>
    </row>
    <row r="32" spans="1:5" x14ac:dyDescent="0.25">
      <c r="A32" t="s">
        <v>178</v>
      </c>
      <c r="B32">
        <v>0</v>
      </c>
      <c r="C32">
        <v>0</v>
      </c>
      <c r="D32">
        <v>1</v>
      </c>
      <c r="E32">
        <v>1</v>
      </c>
    </row>
    <row r="33" spans="1:5" x14ac:dyDescent="0.25">
      <c r="A33" t="s">
        <v>179</v>
      </c>
      <c r="B33">
        <v>0</v>
      </c>
      <c r="C33">
        <v>0</v>
      </c>
      <c r="D33">
        <v>1</v>
      </c>
      <c r="E33">
        <v>1</v>
      </c>
    </row>
    <row r="34" spans="1:5" x14ac:dyDescent="0.25">
      <c r="A34" t="s">
        <v>180</v>
      </c>
      <c r="B34">
        <v>0</v>
      </c>
      <c r="C34">
        <v>0</v>
      </c>
      <c r="D34">
        <v>1</v>
      </c>
      <c r="E34">
        <v>1</v>
      </c>
    </row>
    <row r="35" spans="1:5" x14ac:dyDescent="0.25">
      <c r="A35" t="s">
        <v>181</v>
      </c>
      <c r="B35">
        <v>0</v>
      </c>
      <c r="C35">
        <v>0</v>
      </c>
      <c r="D35">
        <v>1</v>
      </c>
      <c r="E35">
        <v>1</v>
      </c>
    </row>
    <row r="36" spans="1:5" x14ac:dyDescent="0.25">
      <c r="A36" t="s">
        <v>182</v>
      </c>
      <c r="B36">
        <v>0</v>
      </c>
      <c r="C36">
        <v>0</v>
      </c>
      <c r="D36">
        <v>1</v>
      </c>
      <c r="E36">
        <v>1</v>
      </c>
    </row>
    <row r="37" spans="1:5" x14ac:dyDescent="0.25">
      <c r="A37" t="s">
        <v>183</v>
      </c>
      <c r="B37">
        <v>0</v>
      </c>
      <c r="C37">
        <v>0</v>
      </c>
      <c r="D37">
        <v>1</v>
      </c>
      <c r="E37">
        <v>1</v>
      </c>
    </row>
    <row r="38" spans="1:5" x14ac:dyDescent="0.25">
      <c r="A38" t="s">
        <v>184</v>
      </c>
      <c r="B38">
        <v>0</v>
      </c>
      <c r="C38">
        <v>0</v>
      </c>
      <c r="D38">
        <v>1</v>
      </c>
      <c r="E38">
        <v>1</v>
      </c>
    </row>
    <row r="39" spans="1:5" x14ac:dyDescent="0.25">
      <c r="A39" t="s">
        <v>185</v>
      </c>
      <c r="B39">
        <v>0</v>
      </c>
      <c r="C39">
        <v>0</v>
      </c>
      <c r="D39">
        <v>1</v>
      </c>
      <c r="E39">
        <v>1</v>
      </c>
    </row>
    <row r="40" spans="1:5" x14ac:dyDescent="0.25">
      <c r="A40" t="s">
        <v>186</v>
      </c>
      <c r="B40">
        <v>0</v>
      </c>
      <c r="C40">
        <v>0</v>
      </c>
      <c r="D40">
        <v>1</v>
      </c>
      <c r="E40">
        <v>1</v>
      </c>
    </row>
    <row r="41" spans="1:5" x14ac:dyDescent="0.25">
      <c r="A41" t="s">
        <v>187</v>
      </c>
      <c r="B41">
        <v>0</v>
      </c>
      <c r="C41">
        <v>0</v>
      </c>
      <c r="D41">
        <v>1</v>
      </c>
      <c r="E41">
        <v>1</v>
      </c>
    </row>
    <row r="42" spans="1:5" x14ac:dyDescent="0.25">
      <c r="A42" t="s">
        <v>188</v>
      </c>
      <c r="B42">
        <v>0</v>
      </c>
      <c r="C42">
        <v>0</v>
      </c>
      <c r="D42">
        <v>1</v>
      </c>
      <c r="E42">
        <v>1</v>
      </c>
    </row>
    <row r="43" spans="1:5" x14ac:dyDescent="0.25">
      <c r="A43" t="s">
        <v>189</v>
      </c>
      <c r="B43">
        <v>0</v>
      </c>
      <c r="C43">
        <v>0</v>
      </c>
      <c r="D43">
        <v>1</v>
      </c>
      <c r="E43">
        <v>1</v>
      </c>
    </row>
    <row r="44" spans="1:5" x14ac:dyDescent="0.25">
      <c r="A44" t="s">
        <v>190</v>
      </c>
      <c r="B44">
        <v>0</v>
      </c>
      <c r="C44">
        <v>0</v>
      </c>
      <c r="D44">
        <v>1</v>
      </c>
      <c r="E44">
        <v>1</v>
      </c>
    </row>
    <row r="45" spans="1:5" x14ac:dyDescent="0.25">
      <c r="A45" t="s">
        <v>191</v>
      </c>
      <c r="B45">
        <v>0</v>
      </c>
      <c r="C45">
        <v>0.36295086903509877</v>
      </c>
      <c r="D45">
        <v>24</v>
      </c>
      <c r="E45">
        <v>20</v>
      </c>
    </row>
    <row r="46" spans="1:5" x14ac:dyDescent="0.25">
      <c r="A46" t="s">
        <v>192</v>
      </c>
      <c r="B46">
        <v>0</v>
      </c>
      <c r="C46">
        <v>0</v>
      </c>
      <c r="D46">
        <v>1</v>
      </c>
      <c r="E46">
        <v>1</v>
      </c>
    </row>
    <row r="47" spans="1:5" x14ac:dyDescent="0.25">
      <c r="A47" t="s">
        <v>193</v>
      </c>
      <c r="B47">
        <v>0</v>
      </c>
      <c r="C47">
        <v>0.35816102661743415</v>
      </c>
      <c r="D47">
        <v>1</v>
      </c>
      <c r="E47">
        <v>19</v>
      </c>
    </row>
    <row r="48" spans="1:5" x14ac:dyDescent="0.25">
      <c r="A48" t="s">
        <v>194</v>
      </c>
      <c r="B48">
        <v>0</v>
      </c>
      <c r="C48">
        <v>0</v>
      </c>
      <c r="D48">
        <v>1</v>
      </c>
      <c r="E48">
        <v>1</v>
      </c>
    </row>
    <row r="49" spans="1:5" x14ac:dyDescent="0.25">
      <c r="A49" t="s">
        <v>195</v>
      </c>
      <c r="B49">
        <v>0</v>
      </c>
      <c r="C49">
        <v>0</v>
      </c>
      <c r="D49">
        <v>1</v>
      </c>
      <c r="E49">
        <v>1</v>
      </c>
    </row>
    <row r="50" spans="1:5" x14ac:dyDescent="0.25">
      <c r="A50" t="s">
        <v>196</v>
      </c>
      <c r="B50">
        <v>0.36700664510471814</v>
      </c>
      <c r="C50">
        <v>0.2179449471770335</v>
      </c>
      <c r="D50">
        <v>19</v>
      </c>
      <c r="E50">
        <v>17</v>
      </c>
    </row>
    <row r="51" spans="1:5" x14ac:dyDescent="0.25">
      <c r="A51" t="s">
        <v>197</v>
      </c>
      <c r="B51">
        <v>0</v>
      </c>
      <c r="C51">
        <v>0</v>
      </c>
      <c r="D51">
        <v>1</v>
      </c>
      <c r="E51">
        <v>1</v>
      </c>
    </row>
    <row r="52" spans="1:5" x14ac:dyDescent="0.25">
      <c r="A52" t="s">
        <v>198</v>
      </c>
      <c r="B52">
        <v>0</v>
      </c>
      <c r="C52">
        <v>0</v>
      </c>
      <c r="D52">
        <v>1</v>
      </c>
      <c r="E52">
        <v>1</v>
      </c>
    </row>
    <row r="53" spans="1:5" x14ac:dyDescent="0.25">
      <c r="A53" t="s">
        <v>199</v>
      </c>
      <c r="B53">
        <v>0</v>
      </c>
      <c r="C53">
        <v>0</v>
      </c>
      <c r="D53">
        <v>1</v>
      </c>
      <c r="E53">
        <v>1</v>
      </c>
    </row>
    <row r="54" spans="1:5" x14ac:dyDescent="0.25">
      <c r="A54" t="s">
        <v>200</v>
      </c>
      <c r="B54">
        <v>0</v>
      </c>
      <c r="C54">
        <v>0</v>
      </c>
      <c r="D54">
        <v>1</v>
      </c>
      <c r="E54">
        <v>1</v>
      </c>
    </row>
    <row r="55" spans="1:5" x14ac:dyDescent="0.25">
      <c r="A55" t="s">
        <v>201</v>
      </c>
      <c r="B55">
        <v>0</v>
      </c>
      <c r="C55">
        <v>0</v>
      </c>
      <c r="D55">
        <v>1</v>
      </c>
      <c r="E55">
        <v>1</v>
      </c>
    </row>
    <row r="56" spans="1:5" x14ac:dyDescent="0.25">
      <c r="A56" t="s">
        <v>202</v>
      </c>
      <c r="B56">
        <v>0</v>
      </c>
      <c r="C56">
        <v>0</v>
      </c>
      <c r="D56">
        <v>1</v>
      </c>
      <c r="E56">
        <v>1</v>
      </c>
    </row>
    <row r="57" spans="1:5" x14ac:dyDescent="0.25">
      <c r="A57" t="s">
        <v>203</v>
      </c>
      <c r="B57">
        <v>0.35903516540862668</v>
      </c>
      <c r="C57">
        <v>0</v>
      </c>
      <c r="D57">
        <v>11</v>
      </c>
      <c r="E57">
        <v>11</v>
      </c>
    </row>
    <row r="58" spans="1:5" x14ac:dyDescent="0.25">
      <c r="A58" t="s">
        <v>204</v>
      </c>
      <c r="B58">
        <v>0</v>
      </c>
      <c r="C58">
        <v>0</v>
      </c>
      <c r="D58">
        <v>1</v>
      </c>
      <c r="E58">
        <v>1</v>
      </c>
    </row>
    <row r="59" spans="1:5" x14ac:dyDescent="0.25">
      <c r="A59" t="s">
        <v>205</v>
      </c>
      <c r="B59">
        <v>0</v>
      </c>
      <c r="C59">
        <v>0</v>
      </c>
      <c r="D59">
        <v>1</v>
      </c>
      <c r="E59">
        <v>1</v>
      </c>
    </row>
    <row r="60" spans="1:5" x14ac:dyDescent="0.25">
      <c r="A60" t="s">
        <v>206</v>
      </c>
      <c r="B60">
        <v>0</v>
      </c>
      <c r="C60">
        <v>0</v>
      </c>
      <c r="D60">
        <v>1</v>
      </c>
      <c r="E60">
        <v>1</v>
      </c>
    </row>
    <row r="61" spans="1:5" x14ac:dyDescent="0.25">
      <c r="A61" t="s">
        <v>207</v>
      </c>
      <c r="B61">
        <v>0</v>
      </c>
      <c r="C61">
        <v>0</v>
      </c>
      <c r="D61">
        <v>1</v>
      </c>
      <c r="E61">
        <v>1</v>
      </c>
    </row>
    <row r="62" spans="1:5" x14ac:dyDescent="0.25">
      <c r="A62" t="s">
        <v>208</v>
      </c>
      <c r="B62">
        <v>0</v>
      </c>
      <c r="C62">
        <v>0</v>
      </c>
      <c r="D62">
        <v>1</v>
      </c>
      <c r="E62">
        <v>1</v>
      </c>
    </row>
    <row r="63" spans="1:5" x14ac:dyDescent="0.25">
      <c r="A63" t="s">
        <v>209</v>
      </c>
      <c r="B63">
        <v>0</v>
      </c>
      <c r="C63">
        <v>0</v>
      </c>
      <c r="D63">
        <v>1</v>
      </c>
      <c r="E63">
        <v>1</v>
      </c>
    </row>
    <row r="64" spans="1:5" x14ac:dyDescent="0.25">
      <c r="A64" t="s">
        <v>210</v>
      </c>
      <c r="B64">
        <v>0</v>
      </c>
      <c r="C64">
        <v>0</v>
      </c>
      <c r="D64">
        <v>1</v>
      </c>
      <c r="E64">
        <v>1</v>
      </c>
    </row>
    <row r="65" spans="1:16" x14ac:dyDescent="0.25">
      <c r="A65" t="s">
        <v>211</v>
      </c>
      <c r="B65">
        <v>0</v>
      </c>
      <c r="C65">
        <v>0</v>
      </c>
      <c r="D65">
        <v>1</v>
      </c>
      <c r="E65">
        <v>1</v>
      </c>
    </row>
    <row r="66" spans="1:16" x14ac:dyDescent="0.25">
      <c r="A66" t="s">
        <v>212</v>
      </c>
      <c r="B66">
        <v>0</v>
      </c>
      <c r="C66">
        <v>0</v>
      </c>
      <c r="D66">
        <v>1</v>
      </c>
      <c r="E66">
        <v>1</v>
      </c>
    </row>
    <row r="67" spans="1:16" x14ac:dyDescent="0.25">
      <c r="A67" t="s">
        <v>213</v>
      </c>
      <c r="B67">
        <v>0</v>
      </c>
      <c r="C67">
        <v>0</v>
      </c>
      <c r="D67">
        <v>1</v>
      </c>
      <c r="E67">
        <v>1</v>
      </c>
    </row>
    <row r="68" spans="1:16" x14ac:dyDescent="0.25">
      <c r="A68" t="s">
        <v>214</v>
      </c>
      <c r="B68">
        <v>0.35903516540862668</v>
      </c>
      <c r="C68">
        <v>0</v>
      </c>
      <c r="D68">
        <v>1</v>
      </c>
      <c r="E68">
        <v>1</v>
      </c>
    </row>
    <row r="70" spans="1:16" x14ac:dyDescent="0.25">
      <c r="A70" s="27" t="s">
        <v>286</v>
      </c>
      <c r="I70" s="27" t="s">
        <v>287</v>
      </c>
    </row>
    <row r="71" spans="1:16" x14ac:dyDescent="0.25">
      <c r="A71" t="s">
        <v>129</v>
      </c>
      <c r="B71" t="s">
        <v>130</v>
      </c>
      <c r="C71" t="s">
        <v>131</v>
      </c>
      <c r="D71" t="s">
        <v>221</v>
      </c>
      <c r="E71" t="s">
        <v>222</v>
      </c>
      <c r="F71" t="s">
        <v>291</v>
      </c>
      <c r="I71" t="s">
        <v>129</v>
      </c>
      <c r="J71" t="s">
        <v>126</v>
      </c>
      <c r="K71" t="s">
        <v>125</v>
      </c>
      <c r="L71" t="s">
        <v>130</v>
      </c>
      <c r="M71" t="s">
        <v>131</v>
      </c>
      <c r="N71" t="s">
        <v>221</v>
      </c>
      <c r="O71" t="s">
        <v>222</v>
      </c>
      <c r="P71" t="s">
        <v>292</v>
      </c>
    </row>
    <row r="72" spans="1:16" x14ac:dyDescent="0.25">
      <c r="A72" t="s">
        <v>174</v>
      </c>
      <c r="B72">
        <v>1.3636363636363635</v>
      </c>
      <c r="C72">
        <v>0.25454545454545469</v>
      </c>
      <c r="D72">
        <v>0.50452497910951311</v>
      </c>
      <c r="E72">
        <v>0.36998498468030966</v>
      </c>
      <c r="F72">
        <v>39</v>
      </c>
      <c r="I72" t="s">
        <v>191</v>
      </c>
      <c r="J72">
        <v>19</v>
      </c>
      <c r="K72">
        <v>25</v>
      </c>
      <c r="L72">
        <v>1.3157894736842106</v>
      </c>
      <c r="M72">
        <v>0.22807017543859665</v>
      </c>
      <c r="N72">
        <v>0.47756693294091945</v>
      </c>
      <c r="O72">
        <v>0.36295086903509877</v>
      </c>
      <c r="P72">
        <v>20</v>
      </c>
    </row>
    <row r="73" spans="1:16" x14ac:dyDescent="0.25">
      <c r="A73" t="s">
        <v>196</v>
      </c>
      <c r="B73">
        <v>1.2727272727272727</v>
      </c>
      <c r="C73">
        <v>0.21818181818181834</v>
      </c>
      <c r="D73">
        <v>0.46709936649691397</v>
      </c>
      <c r="E73">
        <v>0.36700664510471814</v>
      </c>
      <c r="F73">
        <v>19</v>
      </c>
      <c r="I73" t="s">
        <v>193</v>
      </c>
      <c r="J73">
        <v>19</v>
      </c>
      <c r="K73">
        <v>24</v>
      </c>
      <c r="L73">
        <v>1.263157894736842</v>
      </c>
      <c r="M73">
        <v>0.20467836257309951</v>
      </c>
      <c r="N73">
        <v>0.45241392835886418</v>
      </c>
      <c r="O73">
        <v>0.35816102661743415</v>
      </c>
      <c r="P73">
        <v>19</v>
      </c>
    </row>
    <row r="74" spans="1:16" x14ac:dyDescent="0.25">
      <c r="A74" t="s">
        <v>153</v>
      </c>
      <c r="B74">
        <v>1.4545454545454546</v>
      </c>
      <c r="C74">
        <v>0.27272727272727265</v>
      </c>
      <c r="D74">
        <v>0.52223296786709339</v>
      </c>
      <c r="E74">
        <v>0.35903516540862668</v>
      </c>
      <c r="F74">
        <v>56</v>
      </c>
      <c r="I74" t="s">
        <v>163</v>
      </c>
      <c r="J74">
        <v>19</v>
      </c>
      <c r="K74">
        <v>21</v>
      </c>
      <c r="L74">
        <v>1.1052631578947369</v>
      </c>
      <c r="M74">
        <v>9.9415204678362637E-2</v>
      </c>
      <c r="N74">
        <v>0.31530176764230589</v>
      </c>
      <c r="O74">
        <v>0.28527302786684816</v>
      </c>
      <c r="P74">
        <v>46</v>
      </c>
    </row>
    <row r="75" spans="1:16" x14ac:dyDescent="0.25">
      <c r="A75" t="s">
        <v>171</v>
      </c>
      <c r="B75">
        <v>1.4545454545454546</v>
      </c>
      <c r="C75">
        <v>0.27272727272727265</v>
      </c>
      <c r="D75">
        <v>0.52223296786709339</v>
      </c>
      <c r="E75">
        <v>0.35903516540862668</v>
      </c>
      <c r="F75">
        <v>39</v>
      </c>
      <c r="I75" t="s">
        <v>196</v>
      </c>
      <c r="J75">
        <v>19</v>
      </c>
      <c r="K75">
        <v>20</v>
      </c>
      <c r="L75">
        <v>1.0526315789473684</v>
      </c>
      <c r="M75">
        <v>5.2631578947368335E-2</v>
      </c>
      <c r="N75">
        <v>0.22941573387056158</v>
      </c>
      <c r="O75">
        <v>0.2179449471770335</v>
      </c>
      <c r="P75">
        <v>17</v>
      </c>
    </row>
    <row r="76" spans="1:16" x14ac:dyDescent="0.25">
      <c r="A76" t="s">
        <v>203</v>
      </c>
      <c r="B76">
        <v>1.4545454545454546</v>
      </c>
      <c r="C76">
        <v>0.27272727272727265</v>
      </c>
      <c r="D76">
        <v>0.52223296786709339</v>
      </c>
      <c r="E76">
        <v>0.35903516540862668</v>
      </c>
      <c r="F76">
        <v>11</v>
      </c>
      <c r="I76" t="s">
        <v>156</v>
      </c>
      <c r="J76">
        <v>19</v>
      </c>
      <c r="K76">
        <v>36</v>
      </c>
      <c r="L76">
        <v>1.8947368421052631</v>
      </c>
      <c r="M76">
        <v>9.9415204678362235E-2</v>
      </c>
      <c r="N76">
        <v>0.31530176764230522</v>
      </c>
      <c r="O76">
        <v>0.1664092662556611</v>
      </c>
      <c r="P76">
        <v>48</v>
      </c>
    </row>
    <row r="77" spans="1:16" x14ac:dyDescent="0.25">
      <c r="A77" t="s">
        <v>214</v>
      </c>
      <c r="B77">
        <v>1.4545454545454546</v>
      </c>
      <c r="C77">
        <v>0.27272727272727265</v>
      </c>
      <c r="D77">
        <v>0.52223296786709339</v>
      </c>
      <c r="E77">
        <v>0.35903516540862668</v>
      </c>
      <c r="F77">
        <v>1</v>
      </c>
    </row>
    <row r="78" spans="1:16" x14ac:dyDescent="0.25">
      <c r="A78" t="s">
        <v>157</v>
      </c>
      <c r="B78">
        <v>1.5454545454545454</v>
      </c>
      <c r="C78">
        <v>0.27272727272727265</v>
      </c>
      <c r="D78">
        <v>0.52223296786709339</v>
      </c>
      <c r="E78">
        <v>0.33791544979635457</v>
      </c>
      <c r="F78">
        <v>52</v>
      </c>
    </row>
    <row r="79" spans="1:16" x14ac:dyDescent="0.25">
      <c r="A79" t="s">
        <v>175</v>
      </c>
      <c r="B79">
        <v>1.8181818181818181</v>
      </c>
      <c r="C79">
        <v>0.1636363636363633</v>
      </c>
      <c r="D79">
        <v>0.40451991747794486</v>
      </c>
      <c r="E79">
        <v>0.22248595461286969</v>
      </c>
      <c r="F79">
        <v>36</v>
      </c>
    </row>
    <row r="80" spans="1:16" x14ac:dyDescent="0.25">
      <c r="A80" t="s">
        <v>160</v>
      </c>
      <c r="B80">
        <v>1.9090909090909092</v>
      </c>
      <c r="C80">
        <v>9.0909090909090648E-2</v>
      </c>
      <c r="D80">
        <v>0.30151134457776319</v>
      </c>
      <c r="E80">
        <v>0.15793451382644738</v>
      </c>
      <c r="F80">
        <v>48</v>
      </c>
    </row>
    <row r="83" spans="1:8" x14ac:dyDescent="0.25">
      <c r="A83" s="27" t="s">
        <v>123</v>
      </c>
      <c r="F83" s="27" t="s">
        <v>124</v>
      </c>
      <c r="G83" s="27"/>
      <c r="H83" s="27"/>
    </row>
    <row r="85" spans="1:8" x14ac:dyDescent="0.25">
      <c r="A85" t="s">
        <v>117</v>
      </c>
      <c r="B85">
        <v>0.05</v>
      </c>
      <c r="F85" t="s">
        <v>117</v>
      </c>
      <c r="G85">
        <v>0.05</v>
      </c>
    </row>
    <row r="86" spans="1:8" x14ac:dyDescent="0.25">
      <c r="A86" t="s">
        <v>118</v>
      </c>
      <c r="B86">
        <v>0</v>
      </c>
      <c r="F86" t="s">
        <v>118</v>
      </c>
      <c r="G86">
        <v>0</v>
      </c>
    </row>
    <row r="87" spans="1:8" x14ac:dyDescent="0.25">
      <c r="A87" t="s">
        <v>119</v>
      </c>
      <c r="B87">
        <v>0</v>
      </c>
      <c r="F87" t="s">
        <v>119</v>
      </c>
      <c r="G87">
        <v>0</v>
      </c>
    </row>
    <row r="89" spans="1:8" x14ac:dyDescent="0.25">
      <c r="A89" t="s">
        <v>297</v>
      </c>
      <c r="B89" s="53">
        <v>0.56904424500078665</v>
      </c>
      <c r="F89" t="s">
        <v>297</v>
      </c>
      <c r="G89" s="53">
        <v>0.92683661592532718</v>
      </c>
    </row>
    <row r="90" spans="1:8" x14ac:dyDescent="0.25">
      <c r="A90" t="s">
        <v>298</v>
      </c>
      <c r="B90">
        <v>8.8285586262952589E-2</v>
      </c>
      <c r="F90" t="s">
        <v>298</v>
      </c>
      <c r="G90">
        <v>3.3546922037779911E-2</v>
      </c>
    </row>
    <row r="91" spans="1:8" x14ac:dyDescent="0.25">
      <c r="A91" t="s">
        <v>248</v>
      </c>
      <c r="B91">
        <v>0.39267351127446359</v>
      </c>
      <c r="F91" t="s">
        <v>248</v>
      </c>
      <c r="G91">
        <v>0.85981893495937056</v>
      </c>
    </row>
    <row r="92" spans="1:8" x14ac:dyDescent="0.25">
      <c r="A92" t="s">
        <v>249</v>
      </c>
      <c r="B92">
        <v>0.74541497872710971</v>
      </c>
      <c r="F92" t="s">
        <v>249</v>
      </c>
      <c r="G92">
        <v>0.99385429689128379</v>
      </c>
    </row>
    <row r="93" spans="1:8" x14ac:dyDescent="0.25">
      <c r="A93" t="s">
        <v>299</v>
      </c>
      <c r="B93">
        <v>0.12608268086359464</v>
      </c>
      <c r="F93" t="s">
        <v>299</v>
      </c>
      <c r="G93">
        <v>3.6194061466581898E-2</v>
      </c>
    </row>
    <row r="94" spans="1:8" x14ac:dyDescent="0.25">
      <c r="A94" t="s">
        <v>248</v>
      </c>
      <c r="B94">
        <v>0.31716513454370987</v>
      </c>
      <c r="F94" t="s">
        <v>248</v>
      </c>
      <c r="G94">
        <v>0.85453066602333927</v>
      </c>
    </row>
    <row r="95" spans="1:8" x14ac:dyDescent="0.25">
      <c r="A95" t="s">
        <v>249</v>
      </c>
      <c r="B95">
        <v>0.82092335545786344</v>
      </c>
      <c r="F95" t="s">
        <v>249</v>
      </c>
      <c r="G95">
        <v>0.99914256582731509</v>
      </c>
    </row>
    <row r="98" spans="1:17" x14ac:dyDescent="0.25">
      <c r="A98" s="27" t="s">
        <v>289</v>
      </c>
    </row>
    <row r="99" spans="1:17" x14ac:dyDescent="0.25">
      <c r="D99" t="s">
        <v>285</v>
      </c>
      <c r="E99" t="s">
        <v>286</v>
      </c>
      <c r="F99" t="s">
        <v>287</v>
      </c>
    </row>
    <row r="100" spans="1:17" x14ac:dyDescent="0.25">
      <c r="A100" t="s">
        <v>224</v>
      </c>
      <c r="D100">
        <v>52</v>
      </c>
      <c r="E100">
        <v>55</v>
      </c>
      <c r="F100">
        <v>52</v>
      </c>
    </row>
    <row r="101" spans="1:17" x14ac:dyDescent="0.25">
      <c r="A101" t="s">
        <v>225</v>
      </c>
      <c r="D101">
        <v>13</v>
      </c>
      <c r="E101">
        <v>10</v>
      </c>
      <c r="F101">
        <v>13</v>
      </c>
    </row>
    <row r="102" spans="1:17" x14ac:dyDescent="0.25">
      <c r="A102" t="s">
        <v>288</v>
      </c>
      <c r="D102">
        <v>80</v>
      </c>
      <c r="E102">
        <v>84.615384615384613</v>
      </c>
      <c r="F102">
        <v>80</v>
      </c>
    </row>
    <row r="103" spans="1:17" x14ac:dyDescent="0.25">
      <c r="A103" t="s">
        <v>290</v>
      </c>
      <c r="D103">
        <v>20</v>
      </c>
      <c r="E103">
        <v>15.384615384615385</v>
      </c>
      <c r="F103">
        <v>20</v>
      </c>
    </row>
    <row r="106" spans="1:17" x14ac:dyDescent="0.25">
      <c r="A106" s="27" t="s">
        <v>300</v>
      </c>
      <c r="D106" s="27" t="s">
        <v>223</v>
      </c>
      <c r="E106" s="27"/>
      <c r="F106" s="27"/>
    </row>
    <row r="108" spans="1:17" x14ac:dyDescent="0.25">
      <c r="A108" s="53">
        <v>0.94019692520296894</v>
      </c>
      <c r="D108" s="54">
        <v>0.99590899576258041</v>
      </c>
    </row>
    <row r="111" spans="1:17" x14ac:dyDescent="0.25">
      <c r="A111" s="27" t="s">
        <v>253</v>
      </c>
      <c r="N111" s="27" t="s">
        <v>254</v>
      </c>
      <c r="O111" s="27"/>
      <c r="P111" s="27"/>
      <c r="Q111" s="27"/>
    </row>
    <row r="113" spans="1:21" x14ac:dyDescent="0.25">
      <c r="A113" t="s">
        <v>129</v>
      </c>
      <c r="D113" t="s">
        <v>117</v>
      </c>
      <c r="E113">
        <v>0.05</v>
      </c>
      <c r="N113" t="s">
        <v>129</v>
      </c>
      <c r="Q113" t="s">
        <v>117</v>
      </c>
      <c r="R113">
        <v>0.05</v>
      </c>
    </row>
    <row r="114" spans="1:21" x14ac:dyDescent="0.25">
      <c r="A114" t="s">
        <v>126</v>
      </c>
      <c r="B114" t="s">
        <v>237</v>
      </c>
      <c r="C114" t="s">
        <v>238</v>
      </c>
      <c r="D114" t="s">
        <v>239</v>
      </c>
      <c r="E114" t="s">
        <v>240</v>
      </c>
      <c r="F114" t="s">
        <v>143</v>
      </c>
      <c r="G114" t="s">
        <v>241</v>
      </c>
      <c r="H114" t="s">
        <v>242</v>
      </c>
      <c r="N114" t="s">
        <v>126</v>
      </c>
      <c r="O114" t="s">
        <v>237</v>
      </c>
      <c r="P114" t="s">
        <v>238</v>
      </c>
      <c r="Q114" t="s">
        <v>239</v>
      </c>
      <c r="R114" t="s">
        <v>240</v>
      </c>
      <c r="S114" t="s">
        <v>143</v>
      </c>
      <c r="T114" t="s">
        <v>241</v>
      </c>
      <c r="U114" t="s">
        <v>242</v>
      </c>
    </row>
    <row r="115" spans="1:21" x14ac:dyDescent="0.25">
      <c r="A115">
        <v>65</v>
      </c>
      <c r="B115">
        <v>4.4484126302387787E-2</v>
      </c>
      <c r="C115">
        <v>0.11505525108011536</v>
      </c>
      <c r="D115">
        <v>1.4270847530816849E-2</v>
      </c>
      <c r="E115">
        <v>3.1171327565743785</v>
      </c>
      <c r="F115">
        <v>64</v>
      </c>
      <c r="G115">
        <v>0.38663273414103078</v>
      </c>
      <c r="H115">
        <v>0.36305539643722023</v>
      </c>
      <c r="N115">
        <v>65</v>
      </c>
      <c r="O115">
        <v>2.1395986722339628E-2</v>
      </c>
      <c r="P115">
        <v>7.7744489609452197E-2</v>
      </c>
      <c r="Q115">
        <v>9.643017134481879E-3</v>
      </c>
      <c r="R115">
        <v>2.2188062536808131</v>
      </c>
      <c r="S115">
        <v>64</v>
      </c>
      <c r="T115">
        <v>0.2752090447801756</v>
      </c>
      <c r="U115">
        <v>0.2672618535910683</v>
      </c>
    </row>
    <row r="117" spans="1:21" x14ac:dyDescent="0.25">
      <c r="A117" t="s">
        <v>243</v>
      </c>
      <c r="D117" t="s">
        <v>244</v>
      </c>
      <c r="E117">
        <v>0</v>
      </c>
      <c r="N117" t="s">
        <v>243</v>
      </c>
      <c r="Q117" t="s">
        <v>244</v>
      </c>
      <c r="R117">
        <v>0</v>
      </c>
    </row>
    <row r="118" spans="1:21" x14ac:dyDescent="0.25">
      <c r="A118" t="s">
        <v>245</v>
      </c>
      <c r="B118" t="s">
        <v>246</v>
      </c>
      <c r="C118" t="s">
        <v>247</v>
      </c>
      <c r="D118" t="s">
        <v>248</v>
      </c>
      <c r="E118" t="s">
        <v>249</v>
      </c>
      <c r="F118" t="s">
        <v>250</v>
      </c>
      <c r="N118" t="s">
        <v>245</v>
      </c>
      <c r="O118" t="s">
        <v>246</v>
      </c>
      <c r="P118" t="s">
        <v>247</v>
      </c>
      <c r="Q118" t="s">
        <v>248</v>
      </c>
      <c r="R118" t="s">
        <v>249</v>
      </c>
      <c r="S118" t="s">
        <v>250</v>
      </c>
    </row>
    <row r="119" spans="1:21" x14ac:dyDescent="0.25">
      <c r="A119" t="s">
        <v>251</v>
      </c>
      <c r="B119">
        <v>1.3674137873948809E-3</v>
      </c>
      <c r="C119">
        <v>1.6690130250240895</v>
      </c>
      <c r="F119" t="s">
        <v>301</v>
      </c>
      <c r="N119" t="s">
        <v>251</v>
      </c>
      <c r="O119">
        <v>1.5026541449322467E-2</v>
      </c>
      <c r="P119">
        <v>1.6690130250240895</v>
      </c>
      <c r="S119" t="s">
        <v>301</v>
      </c>
    </row>
    <row r="120" spans="1:21" x14ac:dyDescent="0.25">
      <c r="A120" t="s">
        <v>252</v>
      </c>
      <c r="B120" s="53">
        <v>2.7348275747897618E-3</v>
      </c>
      <c r="C120">
        <v>1.9977296543176954</v>
      </c>
      <c r="D120">
        <v>1.5974830997828506E-2</v>
      </c>
      <c r="E120">
        <v>7.2993421606947065E-2</v>
      </c>
      <c r="F120" s="55" t="s">
        <v>301</v>
      </c>
      <c r="N120" t="s">
        <v>252</v>
      </c>
      <c r="O120">
        <v>3.0053082898644935E-2</v>
      </c>
      <c r="P120">
        <v>1.9977296543176954</v>
      </c>
      <c r="Q120">
        <v>2.1318454356915283E-3</v>
      </c>
      <c r="R120">
        <v>4.0660128008987731E-2</v>
      </c>
      <c r="S120" t="s">
        <v>301</v>
      </c>
    </row>
    <row r="123" spans="1:21" x14ac:dyDescent="0.25">
      <c r="A123" s="27" t="s">
        <v>284</v>
      </c>
    </row>
    <row r="125" spans="1:21" x14ac:dyDescent="0.25">
      <c r="A125" t="s">
        <v>129</v>
      </c>
      <c r="D125" t="s">
        <v>275</v>
      </c>
      <c r="E125">
        <v>0</v>
      </c>
    </row>
    <row r="126" spans="1:21" x14ac:dyDescent="0.25">
      <c r="A126" t="s">
        <v>0</v>
      </c>
      <c r="B126" t="s">
        <v>126</v>
      </c>
      <c r="C126" t="s">
        <v>237</v>
      </c>
      <c r="D126" t="s">
        <v>131</v>
      </c>
      <c r="E126" t="s">
        <v>241</v>
      </c>
    </row>
    <row r="127" spans="1:21" x14ac:dyDescent="0.25">
      <c r="A127" t="s">
        <v>276</v>
      </c>
      <c r="B127">
        <v>65</v>
      </c>
      <c r="C127">
        <v>1.9188811188811188</v>
      </c>
      <c r="D127">
        <v>4.6002860775587795E-2</v>
      </c>
    </row>
    <row r="128" spans="1:21" x14ac:dyDescent="0.25">
      <c r="A128" t="s">
        <v>277</v>
      </c>
      <c r="B128">
        <v>65</v>
      </c>
      <c r="C128">
        <v>1.8251012145748986</v>
      </c>
      <c r="D128">
        <v>0.13643591519284115</v>
      </c>
    </row>
    <row r="129" spans="1:10" x14ac:dyDescent="0.25">
      <c r="A129" t="s">
        <v>278</v>
      </c>
      <c r="D129">
        <v>9.1219387984214473E-2</v>
      </c>
      <c r="E129">
        <v>0.31050329142762612</v>
      </c>
    </row>
    <row r="131" spans="1:10" x14ac:dyDescent="0.25">
      <c r="A131" s="27" t="s">
        <v>279</v>
      </c>
      <c r="E131" t="s">
        <v>117</v>
      </c>
      <c r="F131">
        <v>0.05</v>
      </c>
    </row>
    <row r="132" spans="1:10" x14ac:dyDescent="0.25">
      <c r="A132" t="s">
        <v>245</v>
      </c>
      <c r="B132" t="s">
        <v>280</v>
      </c>
      <c r="C132" t="s">
        <v>281</v>
      </c>
      <c r="D132" t="s">
        <v>143</v>
      </c>
      <c r="E132" t="s">
        <v>246</v>
      </c>
      <c r="F132" t="s">
        <v>247</v>
      </c>
      <c r="G132" t="s">
        <v>248</v>
      </c>
      <c r="H132" t="s">
        <v>249</v>
      </c>
      <c r="I132" t="s">
        <v>250</v>
      </c>
      <c r="J132" t="s">
        <v>282</v>
      </c>
    </row>
    <row r="133" spans="1:10" x14ac:dyDescent="0.25">
      <c r="A133" t="s">
        <v>251</v>
      </c>
      <c r="B133">
        <v>5.2978773103142841E-2</v>
      </c>
      <c r="C133">
        <v>1.7701411114908758</v>
      </c>
      <c r="D133">
        <v>128</v>
      </c>
      <c r="E133">
        <v>3.9542222615577327E-2</v>
      </c>
      <c r="F133">
        <v>1.6568452260814905</v>
      </c>
      <c r="I133" t="s">
        <v>301</v>
      </c>
      <c r="J133">
        <v>0.15457926166248898</v>
      </c>
    </row>
    <row r="134" spans="1:10" x14ac:dyDescent="0.25">
      <c r="A134" t="s">
        <v>252</v>
      </c>
      <c r="B134" s="53">
        <v>5.2978773103142841E-2</v>
      </c>
      <c r="C134">
        <v>1.7701411114908758</v>
      </c>
      <c r="D134">
        <v>128</v>
      </c>
      <c r="E134">
        <v>7.9084445231154654E-2</v>
      </c>
      <c r="F134">
        <v>1.9786708498378349</v>
      </c>
      <c r="G134">
        <v>-1.1047649693141287E-2</v>
      </c>
      <c r="H134">
        <v>0.19860745830558166</v>
      </c>
      <c r="I134" s="53" t="s">
        <v>302</v>
      </c>
      <c r="J134">
        <v>0.15457926166248898</v>
      </c>
    </row>
    <row r="136" spans="1:10" x14ac:dyDescent="0.25">
      <c r="A136" s="27" t="s">
        <v>283</v>
      </c>
      <c r="E136" t="s">
        <v>117</v>
      </c>
      <c r="F136">
        <v>0.05</v>
      </c>
    </row>
    <row r="137" spans="1:10" x14ac:dyDescent="0.25">
      <c r="A137" t="s">
        <v>245</v>
      </c>
      <c r="B137" t="s">
        <v>280</v>
      </c>
      <c r="C137" t="s">
        <v>281</v>
      </c>
      <c r="D137" t="s">
        <v>143</v>
      </c>
      <c r="E137" t="s">
        <v>246</v>
      </c>
      <c r="F137" t="s">
        <v>247</v>
      </c>
      <c r="G137" t="s">
        <v>248</v>
      </c>
      <c r="H137" t="s">
        <v>249</v>
      </c>
      <c r="I137" t="s">
        <v>250</v>
      </c>
      <c r="J137" t="s">
        <v>282</v>
      </c>
    </row>
    <row r="138" spans="1:10" x14ac:dyDescent="0.25">
      <c r="A138" t="s">
        <v>251</v>
      </c>
      <c r="B138">
        <v>5.2978773103142841E-2</v>
      </c>
      <c r="C138">
        <v>1.7701411114908758</v>
      </c>
      <c r="D138">
        <v>102.75277459501372</v>
      </c>
      <c r="E138">
        <v>3.9834819550935097E-2</v>
      </c>
      <c r="F138">
        <v>1.6598185192637249</v>
      </c>
      <c r="I138" t="s">
        <v>301</v>
      </c>
      <c r="J138">
        <v>0.17202369039997623</v>
      </c>
    </row>
    <row r="139" spans="1:10" x14ac:dyDescent="0.25">
      <c r="A139" t="s">
        <v>252</v>
      </c>
      <c r="B139" s="53">
        <v>5.2978773103142841E-2</v>
      </c>
      <c r="C139">
        <v>1.7701411114908758</v>
      </c>
      <c r="D139">
        <v>102.75277459501372</v>
      </c>
      <c r="E139">
        <v>7.9669639101870193E-2</v>
      </c>
      <c r="F139">
        <v>1.9833208585197428</v>
      </c>
      <c r="G139">
        <v>-1.1294001448027738E-2</v>
      </c>
      <c r="H139">
        <v>0.19885381006046809</v>
      </c>
      <c r="I139" s="53" t="s">
        <v>302</v>
      </c>
      <c r="J139">
        <v>0.17202369039997623</v>
      </c>
    </row>
  </sheetData>
  <conditionalFormatting sqref="B4:B68">
    <cfRule type="colorScale" priority="1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4:D68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4:C68">
    <cfRule type="colorScale" priority="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E4:E68">
    <cfRule type="colorScale" priority="5">
      <colorScale>
        <cfvo type="min"/>
        <cfvo type="percentile" val="50"/>
        <cfvo type="max"/>
        <color rgb="FF5A8AC6"/>
        <color rgb="FFFCFCFF"/>
        <color rgb="FFF8696B"/>
      </colorScale>
    </cfRule>
    <cfRule type="colorScale" priority="7">
      <colorScale>
        <cfvo type="min"/>
        <cfvo type="max"/>
        <color rgb="FFFCFCFF"/>
        <color rgb="FF63BE7B"/>
      </colorScale>
    </cfRule>
  </conditionalFormatting>
  <conditionalFormatting sqref="L6:L7"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{CB51FCBE-90B1-40A7-931F-08EEA9D913F1}</x14:id>
        </ext>
      </extLst>
    </cfRule>
  </conditionalFormatting>
  <conditionalFormatting sqref="I4:J4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{EFD418C9-1137-47B4-AAA4-EB0CD6B934C9}</x14:id>
        </ext>
      </extLst>
    </cfRule>
  </conditionalFormatting>
  <conditionalFormatting sqref="E72:E80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{EB9754CC-ACE3-4B17-8562-E4490E8B53D8}</x14:id>
        </ext>
      </extLst>
    </cfRule>
  </conditionalFormatting>
  <conditionalFormatting sqref="O72:O76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{4902D795-EA28-411A-8350-95F189871095}</x14:id>
        </ext>
      </extLst>
    </cfRule>
  </conditionalFormatting>
  <pageMargins left="0.7" right="0.7" top="0.75" bottom="0.75" header="0.3" footer="0.3"/>
  <pageSetup paperSize="9" orientation="landscape" horizontalDpi="4294967294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B51FCBE-90B1-40A7-931F-08EEA9D913F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L6:L7</xm:sqref>
        </x14:conditionalFormatting>
        <x14:conditionalFormatting xmlns:xm="http://schemas.microsoft.com/office/excel/2006/main">
          <x14:cfRule type="dataBar" id="{EFD418C9-1137-47B4-AAA4-EB0CD6B934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I4:J4</xm:sqref>
        </x14:conditionalFormatting>
        <x14:conditionalFormatting xmlns:xm="http://schemas.microsoft.com/office/excel/2006/main">
          <x14:cfRule type="dataBar" id="{EB9754CC-ACE3-4B17-8562-E4490E8B53D8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E72:E80</xm:sqref>
        </x14:conditionalFormatting>
        <x14:conditionalFormatting xmlns:xm="http://schemas.microsoft.com/office/excel/2006/main">
          <x14:cfRule type="dataBar" id="{4902D795-EA28-411A-8350-95F18987109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O72:O76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Title</vt:lpstr>
      <vt:lpstr>Krippendorf</vt:lpstr>
      <vt:lpstr>Agreement</vt:lpstr>
      <vt:lpstr>Anova Cronbach Alpha</vt:lpstr>
      <vt:lpstr>Pearson Spearman</vt:lpstr>
      <vt:lpstr>Gr1 Gr2 cov rank</vt:lpstr>
      <vt:lpstr>T test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2021-02-19T19:08:59Z</dcterms:modified>
</cp:coreProperties>
</file>