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9440" windowHeight="8010"/>
  </bookViews>
  <sheets>
    <sheet name="Paw weight" sheetId="1" r:id="rId1"/>
    <sheet name="MPO" sheetId="4" r:id="rId2"/>
    <sheet name="NO2" sheetId="5" r:id="rId3"/>
    <sheet name="H2S" sheetId="2" r:id="rId4"/>
    <sheet name="histology score" sheetId="6" r:id="rId5"/>
    <sheet name="Sheet3" sheetId="3" r:id="rId6"/>
  </sheets>
  <externalReferences>
    <externalReference r:id="rId7"/>
  </externalReferences>
  <calcPr calcId="125725"/>
</workbook>
</file>

<file path=xl/calcChain.xml><?xml version="1.0" encoding="utf-8"?>
<calcChain xmlns="http://schemas.openxmlformats.org/spreadsheetml/2006/main">
  <c r="D21" i="6"/>
  <c r="E21"/>
  <c r="F21"/>
  <c r="G21"/>
  <c r="H21"/>
  <c r="D22"/>
  <c r="E22"/>
  <c r="F22"/>
  <c r="G22"/>
  <c r="H22"/>
  <c r="E23"/>
  <c r="F23"/>
  <c r="G23"/>
  <c r="H23"/>
  <c r="C8" i="2" l="1"/>
  <c r="D9" l="1"/>
  <c r="E9"/>
  <c r="F9"/>
  <c r="C9"/>
  <c r="B9"/>
  <c r="C26" i="5"/>
  <c r="D26"/>
  <c r="E26"/>
  <c r="F26"/>
  <c r="C27"/>
  <c r="D27"/>
  <c r="D32" s="1"/>
  <c r="E27"/>
  <c r="F27"/>
  <c r="C28"/>
  <c r="D28"/>
  <c r="E28"/>
  <c r="F28"/>
  <c r="C29"/>
  <c r="D29"/>
  <c r="E29"/>
  <c r="F29"/>
  <c r="C30"/>
  <c r="D30"/>
  <c r="D33" s="1"/>
  <c r="E30"/>
  <c r="E32" s="1"/>
  <c r="F30"/>
  <c r="C31"/>
  <c r="D31"/>
  <c r="E31"/>
  <c r="E33" s="1"/>
  <c r="F31"/>
  <c r="C32"/>
  <c r="F32"/>
  <c r="C33"/>
  <c r="F33"/>
  <c r="E24" i="4"/>
  <c r="F24"/>
  <c r="G24"/>
  <c r="H24"/>
  <c r="E29"/>
  <c r="F29"/>
  <c r="G29"/>
  <c r="H29"/>
  <c r="E30"/>
  <c r="F30"/>
  <c r="G30"/>
  <c r="H30"/>
  <c r="E31"/>
  <c r="F31"/>
  <c r="G31"/>
  <c r="H31"/>
  <c r="E32"/>
  <c r="F32"/>
  <c r="G32"/>
  <c r="H32"/>
  <c r="E33"/>
  <c r="F33"/>
  <c r="G33"/>
  <c r="H33"/>
  <c r="E34"/>
  <c r="F34"/>
  <c r="G34"/>
  <c r="H34"/>
  <c r="E35"/>
  <c r="F35"/>
  <c r="G35"/>
  <c r="H35"/>
  <c r="E36"/>
  <c r="F36"/>
  <c r="G36"/>
  <c r="H36"/>
  <c r="D34" i="5"/>
  <c r="C34"/>
  <c r="E34"/>
  <c r="G37" i="4"/>
  <c r="H37"/>
  <c r="F37"/>
  <c r="F34" i="5"/>
  <c r="M20" i="1" l="1"/>
  <c r="N20"/>
  <c r="O20"/>
  <c r="P20"/>
  <c r="Q20"/>
  <c r="R20"/>
  <c r="S20"/>
  <c r="M21"/>
  <c r="N21"/>
  <c r="O21"/>
  <c r="P21"/>
  <c r="Q21"/>
  <c r="R21"/>
  <c r="S21"/>
  <c r="U27"/>
  <c r="V27"/>
  <c r="W27"/>
  <c r="V28"/>
  <c r="W28"/>
  <c r="W29"/>
  <c r="M30"/>
  <c r="T27" s="1"/>
  <c r="N30"/>
  <c r="T28" s="1"/>
  <c r="O30"/>
  <c r="T29" s="1"/>
  <c r="P30"/>
  <c r="T30" s="1"/>
  <c r="M36"/>
  <c r="N36"/>
  <c r="U28" s="1"/>
  <c r="O36"/>
  <c r="U29" s="1"/>
  <c r="P36"/>
  <c r="U30" s="1"/>
  <c r="M42"/>
  <c r="N42"/>
  <c r="O42"/>
  <c r="V29" s="1"/>
  <c r="P42"/>
  <c r="V30" s="1"/>
  <c r="M48"/>
  <c r="N48"/>
  <c r="O48"/>
  <c r="P48"/>
  <c r="W30" s="1"/>
  <c r="Q22"/>
  <c r="O49"/>
  <c r="P49"/>
  <c r="N31"/>
  <c r="M43"/>
  <c r="P37"/>
  <c r="P43"/>
  <c r="R22"/>
  <c r="O31"/>
  <c r="P22"/>
  <c r="N43"/>
  <c r="N49"/>
  <c r="O43"/>
  <c r="M49"/>
  <c r="M37"/>
  <c r="N37"/>
  <c r="M31"/>
  <c r="S22"/>
  <c r="N22"/>
  <c r="O37"/>
  <c r="O22"/>
  <c r="P31"/>
  <c r="B7" l="1"/>
  <c r="B8"/>
  <c r="C8" l="1"/>
  <c r="D8"/>
  <c r="E8"/>
  <c r="F8"/>
  <c r="C7"/>
  <c r="D7"/>
  <c r="E7"/>
  <c r="F7"/>
  <c r="C9"/>
  <c r="F9"/>
  <c r="D9"/>
  <c r="E9"/>
</calcChain>
</file>

<file path=xl/sharedStrings.xml><?xml version="1.0" encoding="utf-8"?>
<sst xmlns="http://schemas.openxmlformats.org/spreadsheetml/2006/main" count="129" uniqueCount="68">
  <si>
    <t>con</t>
  </si>
  <si>
    <t>carr</t>
  </si>
  <si>
    <t>0.5mg</t>
  </si>
  <si>
    <t>1mg</t>
  </si>
  <si>
    <t>aspirin</t>
  </si>
  <si>
    <t>4hr</t>
  </si>
  <si>
    <t>3hr</t>
  </si>
  <si>
    <t>2hr</t>
  </si>
  <si>
    <t>car</t>
  </si>
  <si>
    <t>1hr</t>
  </si>
  <si>
    <t>Car</t>
  </si>
  <si>
    <t>Control</t>
  </si>
  <si>
    <t>CARRAGENNAN</t>
  </si>
  <si>
    <t>CONTROL</t>
  </si>
  <si>
    <t xml:space="preserve">4 TH HR </t>
  </si>
  <si>
    <t>3TH HR</t>
  </si>
  <si>
    <t>2RD HR</t>
  </si>
  <si>
    <t>1ST HR</t>
  </si>
  <si>
    <t>AFTER TREATMENT</t>
  </si>
  <si>
    <t>BEF0RE TREATMENT</t>
  </si>
  <si>
    <t>ANIMAL BODY WEIGHT</t>
  </si>
  <si>
    <t>GROUP</t>
  </si>
  <si>
    <t>0HRS</t>
  </si>
  <si>
    <t>TTEST</t>
  </si>
  <si>
    <t>stdev</t>
  </si>
  <si>
    <t>Mean</t>
  </si>
  <si>
    <t>MPO OD/TOTAL PROTEIN OD</t>
  </si>
  <si>
    <t>1 mg</t>
  </si>
  <si>
    <t>Carragennan</t>
  </si>
  <si>
    <t>F</t>
  </si>
  <si>
    <t>E</t>
  </si>
  <si>
    <t>D</t>
  </si>
  <si>
    <t>C</t>
  </si>
  <si>
    <t>B</t>
  </si>
  <si>
    <t>A</t>
  </si>
  <si>
    <t>carragennan</t>
  </si>
  <si>
    <t>Total Protein OD</t>
  </si>
  <si>
    <t>MPO protein OD</t>
  </si>
  <si>
    <t>PROTEIN</t>
  </si>
  <si>
    <t>MPO</t>
  </si>
  <si>
    <t>STD</t>
  </si>
  <si>
    <t>MEAN</t>
  </si>
  <si>
    <t>control</t>
  </si>
  <si>
    <t>OD</t>
  </si>
  <si>
    <t>Concentration(µM)</t>
  </si>
  <si>
    <t>NO2     STD</t>
  </si>
  <si>
    <t>Carrageenan</t>
  </si>
  <si>
    <t>Aspirin</t>
  </si>
  <si>
    <t>STDEV</t>
  </si>
  <si>
    <t xml:space="preserve">Based on the counting of  nucleus </t>
  </si>
  <si>
    <t>Asp</t>
  </si>
  <si>
    <t>Car +1mg</t>
  </si>
  <si>
    <t>Car +0.5mg</t>
  </si>
  <si>
    <t>Inflammatory  Index Score</t>
  </si>
  <si>
    <t>Inflammation</t>
  </si>
  <si>
    <t>5 = severe inflammation</t>
  </si>
  <si>
    <t>75 to 100 %</t>
  </si>
  <si>
    <t>4 = moderate/severe inflammation</t>
  </si>
  <si>
    <t>50 to 75 %</t>
  </si>
  <si>
    <t>3 = moderate inflammation</t>
  </si>
  <si>
    <t>25 to 50 %</t>
  </si>
  <si>
    <t>2 = mild/moderate inflammation</t>
  </si>
  <si>
    <t>1 to 25 %</t>
  </si>
  <si>
    <t>1 = mild inflammation</t>
  </si>
  <si>
    <t>0 to 0 %</t>
  </si>
  <si>
    <t>0 = no inflammation</t>
  </si>
  <si>
    <t>for % calculation</t>
  </si>
  <si>
    <t>Histologic  grading was based on the following scale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</si>
</sst>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</font>
    <font>
      <sz val="10"/>
      <color rgb="FF000000"/>
      <name val="AdvOT1ef757c0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0" applyFont="1"/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plotArea>
      <c:layout>
        <c:manualLayout>
          <c:layoutTarget val="inner"/>
          <c:xMode val="edge"/>
          <c:yMode val="edge"/>
          <c:x val="0.11583220599627699"/>
          <c:y val="9.8486358929904427E-2"/>
          <c:w val="0.88416779400372258"/>
          <c:h val="0.85352211707481562"/>
        </c:manualLayout>
      </c:layout>
      <c:barChart>
        <c:barDir val="col"/>
        <c:grouping val="clustered"/>
        <c:ser>
          <c:idx val="0"/>
          <c:order val="0"/>
          <c:errBars>
            <c:errBarType val="plus"/>
            <c:errValType val="cust"/>
            <c:plus>
              <c:numRef>
                <c:f>'Paw weight'!$B$8:$F$8</c:f>
                <c:numCache>
                  <c:formatCode>General</c:formatCode>
                  <c:ptCount val="5"/>
                  <c:pt idx="0">
                    <c:v>2.8867513459481381E-2</c:v>
                  </c:pt>
                  <c:pt idx="1">
                    <c:v>2.886751345948128E-2</c:v>
                  </c:pt>
                  <c:pt idx="2">
                    <c:v>5.7735026918962463E-2</c:v>
                  </c:pt>
                  <c:pt idx="3">
                    <c:v>5.0000000000000024E-2</c:v>
                  </c:pt>
                  <c:pt idx="4">
                    <c:v>2.8867513459481381E-2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'Paw weight'!$B$3:$F$3</c:f>
              <c:numCache>
                <c:formatCode>General</c:formatCode>
                <c:ptCount val="5"/>
              </c:numCache>
            </c:numRef>
          </c:cat>
          <c:val>
            <c:numRef>
              <c:f>'Paw weight'!$B$7:$F$7</c:f>
              <c:numCache>
                <c:formatCode>General</c:formatCode>
                <c:ptCount val="5"/>
                <c:pt idx="0">
                  <c:v>0.11666666666666665</c:v>
                </c:pt>
                <c:pt idx="1">
                  <c:v>0.33333333333333331</c:v>
                </c:pt>
                <c:pt idx="2">
                  <c:v>0.18333333333333335</c:v>
                </c:pt>
                <c:pt idx="3">
                  <c:v>0.25</c:v>
                </c:pt>
                <c:pt idx="4">
                  <c:v>0.21666666666666667</c:v>
                </c:pt>
              </c:numCache>
            </c:numRef>
          </c:val>
        </c:ser>
        <c:axId val="58128640"/>
        <c:axId val="58134528"/>
      </c:barChart>
      <c:catAx>
        <c:axId val="58128640"/>
        <c:scaling>
          <c:orientation val="minMax"/>
        </c:scaling>
        <c:axPos val="b"/>
        <c:numFmt formatCode="General" sourceLinked="1"/>
        <c:tickLblPos val="nextTo"/>
        <c:crossAx val="58134528"/>
        <c:crosses val="autoZero"/>
        <c:auto val="1"/>
        <c:lblAlgn val="ctr"/>
        <c:lblOffset val="100"/>
      </c:catAx>
      <c:valAx>
        <c:axId val="58134528"/>
        <c:scaling>
          <c:orientation val="minMax"/>
          <c:max val="0.5"/>
        </c:scaling>
        <c:axPos val="l"/>
        <c:numFmt formatCode="General" sourceLinked="1"/>
        <c:tickLblPos val="nextTo"/>
        <c:crossAx val="58128640"/>
        <c:crosses val="autoZero"/>
        <c:crossBetween val="between"/>
        <c:majorUnit val="0.1"/>
      </c:valAx>
    </c:plotArea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3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'Paw weight'!$S$27</c:f>
              <c:strCache>
                <c:ptCount val="1"/>
                <c:pt idx="0">
                  <c:v>con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errBars>
            <c:errBarType val="both"/>
            <c:errValType val="stdDev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'Paw weight'!$T$26:$W$26</c:f>
              <c:strCache>
                <c:ptCount val="4"/>
                <c:pt idx="0">
                  <c:v>1hr</c:v>
                </c:pt>
                <c:pt idx="1">
                  <c:v>2hr</c:v>
                </c:pt>
                <c:pt idx="2">
                  <c:v>3hr</c:v>
                </c:pt>
                <c:pt idx="3">
                  <c:v>4hr</c:v>
                </c:pt>
              </c:strCache>
            </c:strRef>
          </c:cat>
          <c:val>
            <c:numRef>
              <c:f>'Paw weight'!$T$27:$W$27</c:f>
              <c:numCache>
                <c:formatCode>General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'Paw weight'!$S$28</c:f>
              <c:strCache>
                <c:ptCount val="1"/>
                <c:pt idx="0">
                  <c:v>car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errBars>
            <c:errBarType val="plus"/>
            <c:errValType val="cust"/>
            <c:plus>
              <c:numLit>
                <c:formatCode>General</c:formatCode>
                <c:ptCount val="4"/>
                <c:pt idx="0">
                  <c:v>2.5000000000000001E-2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2.5000000000000001E-2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'Paw weight'!$T$26:$W$26</c:f>
              <c:strCache>
                <c:ptCount val="4"/>
                <c:pt idx="0">
                  <c:v>1hr</c:v>
                </c:pt>
                <c:pt idx="1">
                  <c:v>2hr</c:v>
                </c:pt>
                <c:pt idx="2">
                  <c:v>3hr</c:v>
                </c:pt>
                <c:pt idx="3">
                  <c:v>4hr</c:v>
                </c:pt>
              </c:strCache>
            </c:strRef>
          </c:cat>
          <c:val>
            <c:numRef>
              <c:f>'Paw weight'!$T$28:$W$28</c:f>
              <c:numCache>
                <c:formatCode>General</c:formatCode>
                <c:ptCount val="4"/>
                <c:pt idx="0">
                  <c:v>0.91250000000000009</c:v>
                </c:pt>
                <c:pt idx="1">
                  <c:v>0.86250000000000004</c:v>
                </c:pt>
                <c:pt idx="2">
                  <c:v>0.86250000000000004</c:v>
                </c:pt>
                <c:pt idx="3">
                  <c:v>0.8125</c:v>
                </c:pt>
              </c:numCache>
            </c:numRef>
          </c:val>
        </c:ser>
        <c:ser>
          <c:idx val="2"/>
          <c:order val="2"/>
          <c:tx>
            <c:strRef>
              <c:f>'Paw weight'!$S$29</c:f>
              <c:strCache>
                <c:ptCount val="1"/>
                <c:pt idx="0">
                  <c:v>0.5mg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errBars>
            <c:errBarType val="plus"/>
            <c:errValType val="cust"/>
            <c:plus>
              <c:numLit>
                <c:formatCode>General</c:formatCode>
                <c:ptCount val="4"/>
                <c:pt idx="0">
                  <c:v>2.8000000000000001E-2</c:v>
                </c:pt>
                <c:pt idx="1">
                  <c:v>2.8000000000000001E-2</c:v>
                </c:pt>
                <c:pt idx="2">
                  <c:v>2.5000000000000001E-2</c:v>
                </c:pt>
                <c:pt idx="3">
                  <c:v>5.0000000000000053E-3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'Paw weight'!$T$26:$W$26</c:f>
              <c:strCache>
                <c:ptCount val="4"/>
                <c:pt idx="0">
                  <c:v>1hr</c:v>
                </c:pt>
                <c:pt idx="1">
                  <c:v>2hr</c:v>
                </c:pt>
                <c:pt idx="2">
                  <c:v>3hr</c:v>
                </c:pt>
                <c:pt idx="3">
                  <c:v>4hr</c:v>
                </c:pt>
              </c:strCache>
            </c:strRef>
          </c:cat>
          <c:val>
            <c:numRef>
              <c:f>'Paw weight'!$T$29:$W$29</c:f>
              <c:numCache>
                <c:formatCode>General</c:formatCode>
                <c:ptCount val="4"/>
                <c:pt idx="0">
                  <c:v>0.77500000000000002</c:v>
                </c:pt>
                <c:pt idx="1">
                  <c:v>0.72500000000000009</c:v>
                </c:pt>
                <c:pt idx="2">
                  <c:v>0.61250000000000004</c:v>
                </c:pt>
                <c:pt idx="3">
                  <c:v>0.55249999999999999</c:v>
                </c:pt>
              </c:numCache>
            </c:numRef>
          </c:val>
        </c:ser>
        <c:ser>
          <c:idx val="3"/>
          <c:order val="3"/>
          <c:tx>
            <c:strRef>
              <c:f>'Paw weight'!$S$30</c:f>
              <c:strCache>
                <c:ptCount val="1"/>
                <c:pt idx="0">
                  <c:v>1mg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errBars>
            <c:errBarType val="plus"/>
            <c:errValType val="cust"/>
            <c:plus>
              <c:numLit>
                <c:formatCode>General</c:formatCode>
                <c:ptCount val="4"/>
                <c:pt idx="0">
                  <c:v>2.8000000000000001E-2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2.9000000000000001E-2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'Paw weight'!$T$26:$W$26</c:f>
              <c:strCache>
                <c:ptCount val="4"/>
                <c:pt idx="0">
                  <c:v>1hr</c:v>
                </c:pt>
                <c:pt idx="1">
                  <c:v>2hr</c:v>
                </c:pt>
                <c:pt idx="2">
                  <c:v>3hr</c:v>
                </c:pt>
                <c:pt idx="3">
                  <c:v>4hr</c:v>
                </c:pt>
              </c:strCache>
            </c:strRef>
          </c:cat>
          <c:val>
            <c:numRef>
              <c:f>'Paw weight'!$T$30:$W$30</c:f>
              <c:numCache>
                <c:formatCode>General</c:formatCode>
                <c:ptCount val="4"/>
                <c:pt idx="0">
                  <c:v>0.72499999999999998</c:v>
                </c:pt>
                <c:pt idx="1">
                  <c:v>0.71249999999999991</c:v>
                </c:pt>
                <c:pt idx="2">
                  <c:v>0.58750000000000002</c:v>
                </c:pt>
                <c:pt idx="3">
                  <c:v>0.52500000000000002</c:v>
                </c:pt>
              </c:numCache>
            </c:numRef>
          </c:val>
        </c:ser>
        <c:gapWidth val="219"/>
        <c:axId val="72887296"/>
        <c:axId val="73575424"/>
      </c:barChart>
      <c:catAx>
        <c:axId val="7288729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75424"/>
        <c:crosses val="autoZero"/>
        <c:auto val="1"/>
        <c:lblAlgn val="ctr"/>
        <c:lblOffset val="100"/>
      </c:catAx>
      <c:valAx>
        <c:axId val="73575424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87296"/>
        <c:crosses val="autoZero"/>
        <c:crossBetween val="between"/>
        <c:majorUnit val="0.2"/>
        <c:minorUnit val="5.0000000000000024E-2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 w="15875">
              <a:solidFill>
                <a:schemeClr val="tx1">
                  <a:alpha val="98000"/>
                </a:schemeClr>
              </a:solidFill>
            </a:ln>
            <a:effectLst/>
          </c:spPr>
          <c:errBars>
            <c:errBarType val="plus"/>
            <c:errValType val="cust"/>
            <c:plus>
              <c:numRef>
                <c:f>'[1]MPO RESULUT'!$E$36:$H$36</c:f>
                <c:numCache>
                  <c:formatCode>General</c:formatCode>
                  <c:ptCount val="4"/>
                  <c:pt idx="0">
                    <c:v>3.3122576629781159E-3</c:v>
                  </c:pt>
                  <c:pt idx="1">
                    <c:v>3.8619033689622245E-2</c:v>
                  </c:pt>
                  <c:pt idx="2">
                    <c:v>1.0427116866398696E-2</c:v>
                  </c:pt>
                  <c:pt idx="3">
                    <c:v>1.273839141867837E-2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'[1]MPO RESULUT'!$E$28:$H$28</c:f>
              <c:strCache>
                <c:ptCount val="4"/>
                <c:pt idx="0">
                  <c:v>Control</c:v>
                </c:pt>
                <c:pt idx="1">
                  <c:v>Carragennan</c:v>
                </c:pt>
                <c:pt idx="2">
                  <c:v>0.5mg</c:v>
                </c:pt>
                <c:pt idx="3">
                  <c:v>1 mg</c:v>
                </c:pt>
              </c:strCache>
            </c:strRef>
          </c:cat>
          <c:val>
            <c:numRef>
              <c:f>'[1]MPO RESULUT'!$E$35:$H$35</c:f>
              <c:numCache>
                <c:formatCode>General</c:formatCode>
                <c:ptCount val="4"/>
                <c:pt idx="0">
                  <c:v>7.5023678616574538E-2</c:v>
                </c:pt>
                <c:pt idx="1">
                  <c:v>0.24475037071636271</c:v>
                </c:pt>
                <c:pt idx="2">
                  <c:v>9.7770502912924065E-2</c:v>
                </c:pt>
                <c:pt idx="3">
                  <c:v>0.15494545900309906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62-4A12-A732-13B14F00448D}"/>
            </c:ext>
          </c:extLst>
        </c:ser>
        <c:gapWidth val="100"/>
        <c:overlap val="-27"/>
        <c:axId val="77491200"/>
        <c:axId val="117915648"/>
      </c:barChart>
      <c:catAx>
        <c:axId val="7749120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15875" cap="flat" cmpd="sng" algn="ctr">
            <a:solidFill>
              <a:schemeClr val="tx1">
                <a:alpha val="98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15648"/>
        <c:crosses val="autoZero"/>
        <c:auto val="1"/>
        <c:lblAlgn val="ctr"/>
        <c:lblOffset val="100"/>
      </c:catAx>
      <c:valAx>
        <c:axId val="117915648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b="1">
                    <a:solidFill>
                      <a:schemeClr val="tx1"/>
                    </a:solidFill>
                  </a:rPr>
                  <a:t>MPO / T-Protein</a:t>
                </a:r>
                <a:r>
                  <a:rPr lang="en-IN" b="1" baseline="0">
                    <a:solidFill>
                      <a:schemeClr val="tx1"/>
                    </a:solidFill>
                  </a:rPr>
                  <a:t> @ 450</a:t>
                </a:r>
                <a:endParaRPr lang="en-IN" b="1">
                  <a:solidFill>
                    <a:schemeClr val="tx1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15875">
            <a:solidFill>
              <a:schemeClr val="tx1">
                <a:alpha val="98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49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/>
      <c:scatterChart>
        <c:scatterStyle val="lineMarker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'NO2'!$D$5:$D$12</c:f>
              <c:numCache>
                <c:formatCode>General</c:formatCode>
                <c:ptCount val="8"/>
                <c:pt idx="0">
                  <c:v>0</c:v>
                </c:pt>
                <c:pt idx="1">
                  <c:v>0.625</c:v>
                </c:pt>
                <c:pt idx="2">
                  <c:v>1.25</c:v>
                </c:pt>
                <c:pt idx="3">
                  <c:v>2.5</c:v>
                </c:pt>
                <c:pt idx="4">
                  <c:v>5</c:v>
                </c:pt>
                <c:pt idx="5">
                  <c:v>10</c:v>
                </c:pt>
                <c:pt idx="6">
                  <c:v>50</c:v>
                </c:pt>
                <c:pt idx="7">
                  <c:v>100</c:v>
                </c:pt>
              </c:numCache>
            </c:numRef>
          </c:xVal>
          <c:yVal>
            <c:numRef>
              <c:f>'NO2'!$E$5:$E$12</c:f>
              <c:numCache>
                <c:formatCode>General</c:formatCode>
                <c:ptCount val="8"/>
                <c:pt idx="0">
                  <c:v>5.566666666666667E-2</c:v>
                </c:pt>
                <c:pt idx="1">
                  <c:v>6.5666666666666665E-2</c:v>
                </c:pt>
                <c:pt idx="2">
                  <c:v>6.3333333333333339E-2</c:v>
                </c:pt>
                <c:pt idx="3">
                  <c:v>7.9000000000000001E-2</c:v>
                </c:pt>
                <c:pt idx="4">
                  <c:v>9.9999999999999992E-2</c:v>
                </c:pt>
                <c:pt idx="5">
                  <c:v>0.14533333333333331</c:v>
                </c:pt>
                <c:pt idx="6">
                  <c:v>0.5136666666666666</c:v>
                </c:pt>
                <c:pt idx="7">
                  <c:v>0.87766666666666671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2CA2-401A-98F9-A9415EE8B96A}"/>
            </c:ext>
          </c:extLst>
        </c:ser>
        <c:axId val="122173312"/>
        <c:axId val="122174848"/>
      </c:scatterChart>
      <c:valAx>
        <c:axId val="122173312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174848"/>
        <c:crosses val="autoZero"/>
        <c:crossBetween val="midCat"/>
      </c:valAx>
      <c:valAx>
        <c:axId val="1221748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173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barChart>
        <c:barDir val="col"/>
        <c:grouping val="clustered"/>
        <c:gapWidth val="219"/>
        <c:overlap val="-27"/>
        <c:axId val="135029120"/>
        <c:axId val="147144704"/>
      </c:barChart>
      <c:catAx>
        <c:axId val="135029120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44704"/>
        <c:crosses val="autoZero"/>
        <c:auto val="1"/>
        <c:lblAlgn val="ctr"/>
        <c:lblOffset val="100"/>
      </c:catAx>
      <c:valAx>
        <c:axId val="1471447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2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 w="15875">
              <a:solidFill>
                <a:schemeClr val="tx1">
                  <a:alpha val="98000"/>
                </a:schemeClr>
              </a:solidFill>
            </a:ln>
            <a:effectLst/>
          </c:spPr>
          <c:errBars>
            <c:errBarType val="plus"/>
            <c:errValType val="cust"/>
            <c:plus>
              <c:numRef>
                <c:f>'NO2'!$C$33:$F$33</c:f>
                <c:numCache>
                  <c:formatCode>General</c:formatCode>
                  <c:ptCount val="4"/>
                  <c:pt idx="0">
                    <c:v>0.58395235932029876</c:v>
                  </c:pt>
                  <c:pt idx="1">
                    <c:v>0.84436807869457564</c:v>
                  </c:pt>
                  <c:pt idx="2">
                    <c:v>0.66193419954264676</c:v>
                  </c:pt>
                  <c:pt idx="3">
                    <c:v>2.6582385667802768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'NO2'!$C$25:$F$25</c:f>
              <c:strCache>
                <c:ptCount val="4"/>
                <c:pt idx="0">
                  <c:v>control</c:v>
                </c:pt>
                <c:pt idx="1">
                  <c:v>Carragennan</c:v>
                </c:pt>
                <c:pt idx="2">
                  <c:v>0.5mg</c:v>
                </c:pt>
                <c:pt idx="3">
                  <c:v>1mg</c:v>
                </c:pt>
              </c:strCache>
            </c:strRef>
          </c:cat>
          <c:val>
            <c:numRef>
              <c:f>'NO2'!$C$32:$F$32</c:f>
              <c:numCache>
                <c:formatCode>General</c:formatCode>
                <c:ptCount val="4"/>
                <c:pt idx="0">
                  <c:v>-0.80693726166598312</c:v>
                </c:pt>
                <c:pt idx="1">
                  <c:v>38.02080359306958</c:v>
                </c:pt>
                <c:pt idx="2">
                  <c:v>11.624314812913283</c:v>
                </c:pt>
                <c:pt idx="3">
                  <c:v>32.80127147201226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BF-42F8-94DE-085BD77682A6}"/>
            </c:ext>
          </c:extLst>
        </c:ser>
        <c:gapWidth val="219"/>
        <c:overlap val="-27"/>
        <c:axId val="58365824"/>
        <c:axId val="58367360"/>
      </c:barChart>
      <c:catAx>
        <c:axId val="583658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15875" cap="flat" cmpd="sng" algn="ctr">
            <a:solidFill>
              <a:schemeClr val="tx1">
                <a:alpha val="98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67360"/>
        <c:crosses val="autoZero"/>
        <c:auto val="1"/>
        <c:lblAlgn val="ctr"/>
        <c:lblOffset val="100"/>
      </c:catAx>
      <c:valAx>
        <c:axId val="58367360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b="1">
                    <a:solidFill>
                      <a:sysClr val="windowText" lastClr="000000"/>
                    </a:solidFill>
                  </a:rPr>
                  <a:t>NO</a:t>
                </a:r>
                <a:r>
                  <a:rPr lang="en-IN" sz="1200" b="1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IN" b="1" baseline="0">
                    <a:solidFill>
                      <a:sysClr val="windowText" lastClr="000000"/>
                    </a:solidFill>
                  </a:rPr>
                  <a:t> level @ 450 nm</a:t>
                </a:r>
                <a:endParaRPr lang="en-IN" b="1">
                  <a:solidFill>
                    <a:sysClr val="windowText" lastClr="000000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15875">
            <a:solidFill>
              <a:schemeClr val="tx1">
                <a:alpha val="98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65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percentage"/>
            <c:val val="5"/>
          </c:errBars>
          <c:cat>
            <c:strRef>
              <c:f>H2S!$B$2:$F$2</c:f>
              <c:strCache>
                <c:ptCount val="5"/>
                <c:pt idx="0">
                  <c:v>Control</c:v>
                </c:pt>
                <c:pt idx="1">
                  <c:v>Carrageenan</c:v>
                </c:pt>
                <c:pt idx="2">
                  <c:v>0.5mg</c:v>
                </c:pt>
                <c:pt idx="3">
                  <c:v>1mg</c:v>
                </c:pt>
                <c:pt idx="4">
                  <c:v>Aspirin</c:v>
                </c:pt>
              </c:strCache>
            </c:strRef>
          </c:cat>
          <c:val>
            <c:numRef>
              <c:f>H2S!$B$8:$F$8</c:f>
              <c:numCache>
                <c:formatCode>General</c:formatCode>
                <c:ptCount val="5"/>
                <c:pt idx="0">
                  <c:v>2.1700000000000001E-2</c:v>
                </c:pt>
                <c:pt idx="1">
                  <c:v>5.5199999999999992E-2</c:v>
                </c:pt>
                <c:pt idx="2">
                  <c:v>4.3999999999999997E-2</c:v>
                </c:pt>
                <c:pt idx="3">
                  <c:v>5.6599999999999998E-2</c:v>
                </c:pt>
                <c:pt idx="4">
                  <c:v>5.6599999999999998E-2</c:v>
                </c:pt>
              </c:numCache>
            </c:numRef>
          </c:val>
        </c:ser>
        <c:axId val="60803328"/>
        <c:axId val="61239296"/>
      </c:barChart>
      <c:catAx>
        <c:axId val="60803328"/>
        <c:scaling>
          <c:orientation val="minMax"/>
        </c:scaling>
        <c:axPos val="b"/>
        <c:tickLblPos val="nextTo"/>
        <c:crossAx val="61239296"/>
        <c:crosses val="autoZero"/>
        <c:auto val="1"/>
        <c:lblAlgn val="ctr"/>
        <c:lblOffset val="100"/>
      </c:catAx>
      <c:valAx>
        <c:axId val="6123929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/>
                  <a:t>H2S</a:t>
                </a:r>
                <a:r>
                  <a:rPr lang="en-IN" baseline="0"/>
                  <a:t> (</a:t>
                </a:r>
                <a:r>
                  <a:rPr lang="en-IN" baseline="0">
                    <a:latin typeface="Calibri"/>
                  </a:rPr>
                  <a:t>µM)</a:t>
                </a:r>
                <a:endParaRPr lang="en-IN"/>
              </a:p>
            </c:rich>
          </c:tx>
        </c:title>
        <c:numFmt formatCode="General" sourceLinked="1"/>
        <c:tickLblPos val="nextTo"/>
        <c:crossAx val="60803328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plotArea>
      <c:layout>
        <c:manualLayout>
          <c:layoutTarget val="inner"/>
          <c:xMode val="edge"/>
          <c:yMode val="edge"/>
          <c:x val="5.8099518810148805E-2"/>
          <c:y val="7.4548702245552642E-2"/>
          <c:w val="0.89745603674540686"/>
          <c:h val="0.88912438028579766"/>
        </c:manualLayout>
      </c:layout>
      <c:barChart>
        <c:barDir val="col"/>
        <c:grouping val="clustered"/>
        <c:ser>
          <c:idx val="0"/>
          <c:order val="0"/>
          <c:errBars>
            <c:errBarType val="plus"/>
            <c:errValType val="cust"/>
            <c:plus>
              <c:numRef>
                <c:f>'histology score'!$D$22:$H$22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0.5</c:v>
                  </c:pt>
                  <c:pt idx="2">
                    <c:v>0.57735026918962573</c:v>
                  </c:pt>
                  <c:pt idx="3">
                    <c:v>0.5</c:v>
                  </c:pt>
                  <c:pt idx="4">
                    <c:v>0.5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'histology score'!$D$16:$H$16</c:f>
              <c:numCache>
                <c:formatCode>General</c:formatCode>
                <c:ptCount val="5"/>
              </c:numCache>
            </c:numRef>
          </c:cat>
          <c:val>
            <c:numRef>
              <c:f>'histology score'!$D$21:$H$21</c:f>
              <c:numCache>
                <c:formatCode>General</c:formatCode>
                <c:ptCount val="5"/>
                <c:pt idx="0">
                  <c:v>0</c:v>
                </c:pt>
                <c:pt idx="1">
                  <c:v>4.75</c:v>
                </c:pt>
                <c:pt idx="2">
                  <c:v>2.5</c:v>
                </c:pt>
                <c:pt idx="3">
                  <c:v>3.25</c:v>
                </c:pt>
                <c:pt idx="4">
                  <c:v>3.25</c:v>
                </c:pt>
              </c:numCache>
            </c:numRef>
          </c:val>
        </c:ser>
        <c:axId val="61513728"/>
        <c:axId val="61515264"/>
      </c:barChart>
      <c:catAx>
        <c:axId val="61513728"/>
        <c:scaling>
          <c:orientation val="minMax"/>
        </c:scaling>
        <c:axPos val="b"/>
        <c:numFmt formatCode="General" sourceLinked="1"/>
        <c:tickLblPos val="nextTo"/>
        <c:crossAx val="61515264"/>
        <c:crosses val="autoZero"/>
        <c:auto val="1"/>
        <c:lblAlgn val="ctr"/>
        <c:lblOffset val="100"/>
      </c:catAx>
      <c:valAx>
        <c:axId val="61515264"/>
        <c:scaling>
          <c:orientation val="minMax"/>
          <c:max val="10"/>
        </c:scaling>
        <c:axPos val="l"/>
        <c:numFmt formatCode="General" sourceLinked="1"/>
        <c:tickLblPos val="nextTo"/>
        <c:crossAx val="61513728"/>
        <c:crosses val="autoZero"/>
        <c:crossBetween val="between"/>
        <c:majorUnit val="2"/>
      </c:valAx>
    </c:plotArea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9</xdr:row>
      <xdr:rowOff>57150</xdr:rowOff>
    </xdr:from>
    <xdr:to>
      <xdr:col>8</xdr:col>
      <xdr:colOff>561975</xdr:colOff>
      <xdr:row>20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9525</xdr:colOff>
      <xdr:row>33</xdr:row>
      <xdr:rowOff>90487</xdr:rowOff>
    </xdr:from>
    <xdr:to>
      <xdr:col>25</xdr:col>
      <xdr:colOff>95250</xdr:colOff>
      <xdr:row>50</xdr:row>
      <xdr:rowOff>80962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26</xdr:row>
      <xdr:rowOff>57150</xdr:rowOff>
    </xdr:from>
    <xdr:to>
      <xdr:col>16</xdr:col>
      <xdr:colOff>447675</xdr:colOff>
      <xdr:row>43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1B97E4B-2EA5-4559-B015-CAD73D561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2</xdr:row>
      <xdr:rowOff>0</xdr:rowOff>
    </xdr:from>
    <xdr:to>
      <xdr:col>15</xdr:col>
      <xdr:colOff>57150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2ADDE0E8-90D7-4F9D-B8CA-B19225AD0C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595312</xdr:colOff>
      <xdr:row>20</xdr:row>
      <xdr:rowOff>142875</xdr:rowOff>
    </xdr:from>
    <xdr:to>
      <xdr:col>16</xdr:col>
      <xdr:colOff>290512</xdr:colOff>
      <xdr:row>37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D933A862-B0AD-433C-AEC6-1D7499107C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400050</xdr:colOff>
      <xdr:row>20</xdr:row>
      <xdr:rowOff>133350</xdr:rowOff>
    </xdr:from>
    <xdr:to>
      <xdr:col>16</xdr:col>
      <xdr:colOff>95250</xdr:colOff>
      <xdr:row>37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F44E01FB-9875-4E0C-B58F-6B95384118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</xdr:row>
      <xdr:rowOff>114300</xdr:rowOff>
    </xdr:from>
    <xdr:to>
      <xdr:col>13</xdr:col>
      <xdr:colOff>361950</xdr:colOff>
      <xdr:row>18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123824</xdr:colOff>
      <xdr:row>0</xdr:row>
      <xdr:rowOff>127795</xdr:rowOff>
    </xdr:from>
    <xdr:to>
      <xdr:col>22</xdr:col>
      <xdr:colOff>543277</xdr:colOff>
      <xdr:row>28</xdr:row>
      <xdr:rowOff>59788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29424" y="127795"/>
          <a:ext cx="7125053" cy="5265993"/>
        </a:xfrm>
        <a:prstGeom prst="rect">
          <a:avLst/>
        </a:prstGeom>
      </xdr:spPr>
    </xdr:pic>
    <xdr:clientData/>
  </xdr:twoCellAnchor>
  <xdr:twoCellAnchor>
    <xdr:from>
      <xdr:col>5</xdr:col>
      <xdr:colOff>238125</xdr:colOff>
      <xdr:row>24</xdr:row>
      <xdr:rowOff>161925</xdr:rowOff>
    </xdr:from>
    <xdr:to>
      <xdr:col>12</xdr:col>
      <xdr:colOff>352425</xdr:colOff>
      <xdr:row>39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/res/PRIYA%20-%20MPO%2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PO RESULUT"/>
      <sheetName val="PAW VOLUME"/>
      <sheetName val="H2S"/>
      <sheetName val="NO2"/>
      <sheetName val="TOTA PROTEIN"/>
    </sheetNames>
    <sheetDataSet>
      <sheetData sheetId="0">
        <row r="28">
          <cell r="E28" t="str">
            <v>Control</v>
          </cell>
          <cell r="F28" t="str">
            <v>Carragennan</v>
          </cell>
          <cell r="G28" t="str">
            <v>0.5mg</v>
          </cell>
          <cell r="H28" t="str">
            <v>1 mg</v>
          </cell>
        </row>
        <row r="35">
          <cell r="E35">
            <v>7.5023678616574538E-2</v>
          </cell>
          <cell r="F35">
            <v>0.24475037071636271</v>
          </cell>
          <cell r="G35">
            <v>9.7770502912924065E-2</v>
          </cell>
          <cell r="H35">
            <v>0.15494545900309906</v>
          </cell>
        </row>
        <row r="36">
          <cell r="E36">
            <v>3.3122576629781159E-3</v>
          </cell>
          <cell r="F36">
            <v>3.8619033689622245E-2</v>
          </cell>
          <cell r="G36">
            <v>1.0427116866398696E-2</v>
          </cell>
          <cell r="H36">
            <v>1.273839141867837E-2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W51"/>
  <sheetViews>
    <sheetView tabSelected="1" workbookViewId="0">
      <selection activeCell="C23" sqref="C23"/>
    </sheetView>
  </sheetViews>
  <sheetFormatPr defaultRowHeight="15"/>
  <sheetData>
    <row r="2" spans="2:19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4" spans="2:19">
      <c r="B4">
        <v>0.1</v>
      </c>
      <c r="C4">
        <v>0.3</v>
      </c>
      <c r="D4">
        <v>0.15</v>
      </c>
      <c r="E4">
        <v>0.25</v>
      </c>
      <c r="F4">
        <v>0.2</v>
      </c>
    </row>
    <row r="5" spans="2:19">
      <c r="B5">
        <v>0.15</v>
      </c>
      <c r="C5">
        <v>0.35</v>
      </c>
      <c r="D5">
        <v>0.25</v>
      </c>
      <c r="E5">
        <v>0.3</v>
      </c>
      <c r="F5">
        <v>0.2</v>
      </c>
    </row>
    <row r="6" spans="2:19">
      <c r="B6">
        <v>0.1</v>
      </c>
      <c r="C6">
        <v>0.35</v>
      </c>
      <c r="D6">
        <v>0.15</v>
      </c>
      <c r="E6">
        <v>0.2</v>
      </c>
      <c r="F6">
        <v>0.25</v>
      </c>
      <c r="N6" t="s">
        <v>22</v>
      </c>
    </row>
    <row r="7" spans="2:19">
      <c r="B7">
        <f>AVERAGE(B4:B6)</f>
        <v>0.11666666666666665</v>
      </c>
      <c r="C7">
        <f t="shared" ref="C7:F7" si="0">AVERAGE(C4:C6)</f>
        <v>0.33333333333333331</v>
      </c>
      <c r="D7">
        <f t="shared" si="0"/>
        <v>0.18333333333333335</v>
      </c>
      <c r="E7">
        <f t="shared" si="0"/>
        <v>0.25</v>
      </c>
      <c r="F7">
        <f t="shared" si="0"/>
        <v>0.21666666666666667</v>
      </c>
      <c r="L7" t="s">
        <v>21</v>
      </c>
      <c r="M7" t="s">
        <v>20</v>
      </c>
      <c r="N7" t="s">
        <v>19</v>
      </c>
      <c r="O7" t="s">
        <v>18</v>
      </c>
      <c r="P7" t="s">
        <v>17</v>
      </c>
      <c r="Q7" t="s">
        <v>16</v>
      </c>
      <c r="R7" t="s">
        <v>15</v>
      </c>
      <c r="S7" t="s">
        <v>14</v>
      </c>
    </row>
    <row r="8" spans="2:19">
      <c r="B8">
        <f>STDEV(B4:B6)</f>
        <v>2.8867513459481381E-2</v>
      </c>
      <c r="C8">
        <f t="shared" ref="C8:F8" si="1">STDEV(C4:C6)</f>
        <v>2.886751345948128E-2</v>
      </c>
      <c r="D8">
        <f t="shared" si="1"/>
        <v>5.7735026918962463E-2</v>
      </c>
      <c r="E8">
        <f t="shared" si="1"/>
        <v>5.0000000000000024E-2</v>
      </c>
      <c r="F8">
        <f t="shared" si="1"/>
        <v>2.8867513459481381E-2</v>
      </c>
      <c r="L8" t="s">
        <v>13</v>
      </c>
      <c r="M8">
        <v>150</v>
      </c>
      <c r="N8">
        <v>0.5</v>
      </c>
      <c r="O8">
        <v>0.5</v>
      </c>
      <c r="P8">
        <v>0.5</v>
      </c>
      <c r="Q8">
        <v>0.5</v>
      </c>
      <c r="R8">
        <v>0.5</v>
      </c>
      <c r="S8">
        <v>0.5</v>
      </c>
    </row>
    <row r="9" spans="2:19">
      <c r="C9" t="e">
        <f ca="1">_xlfn.T.TEST(B4:B6,C4:C6,2,2)</f>
        <v>#NAME?</v>
      </c>
      <c r="D9" t="e">
        <f ca="1">_xlfn.T.TEST(C4:C6,D4:D6,2,2)</f>
        <v>#NAME?</v>
      </c>
      <c r="E9" t="e">
        <f ca="1">_xlfn.T.TEST(C4:C6,E4:E6,2,2)</f>
        <v>#NAME?</v>
      </c>
      <c r="F9" t="e">
        <f ca="1">_xlfn.T.TEST(C4:C6,F4:F6,2,2)</f>
        <v>#NAME?</v>
      </c>
    </row>
    <row r="11" spans="2:19">
      <c r="L11" t="s">
        <v>12</v>
      </c>
      <c r="M11">
        <v>155</v>
      </c>
      <c r="N11">
        <v>0.5</v>
      </c>
      <c r="O11">
        <v>0.9</v>
      </c>
      <c r="P11">
        <v>0.9</v>
      </c>
      <c r="Q11">
        <v>0.85</v>
      </c>
      <c r="R11">
        <v>0.85</v>
      </c>
      <c r="S11">
        <v>0.85</v>
      </c>
    </row>
    <row r="12" spans="2:19">
      <c r="M12">
        <v>150</v>
      </c>
      <c r="N12">
        <v>0.5</v>
      </c>
      <c r="O12">
        <v>0.9</v>
      </c>
      <c r="P12">
        <v>0.95</v>
      </c>
      <c r="Q12">
        <v>0.85</v>
      </c>
      <c r="R12">
        <v>0.85</v>
      </c>
      <c r="S12">
        <v>0.85</v>
      </c>
    </row>
    <row r="15" spans="2:19">
      <c r="L15" t="s">
        <v>2</v>
      </c>
      <c r="M15">
        <v>150</v>
      </c>
      <c r="N15">
        <v>0.6</v>
      </c>
      <c r="O15">
        <v>0.9</v>
      </c>
      <c r="P15">
        <v>0.7</v>
      </c>
      <c r="Q15">
        <v>0.7</v>
      </c>
      <c r="R15">
        <v>0.6</v>
      </c>
      <c r="S15">
        <v>0.6</v>
      </c>
    </row>
    <row r="16" spans="2:19">
      <c r="M16">
        <v>155</v>
      </c>
      <c r="N16">
        <v>0.5</v>
      </c>
      <c r="O16">
        <v>0.9</v>
      </c>
      <c r="P16">
        <v>0.75</v>
      </c>
      <c r="Q16">
        <v>0.7</v>
      </c>
      <c r="R16">
        <v>0.6</v>
      </c>
      <c r="S16">
        <v>0.6</v>
      </c>
    </row>
    <row r="18" spans="12:23">
      <c r="L18" t="s">
        <v>3</v>
      </c>
      <c r="M18">
        <v>156</v>
      </c>
      <c r="N18">
        <v>0.6</v>
      </c>
      <c r="O18">
        <v>0.9</v>
      </c>
      <c r="P18">
        <v>0.8</v>
      </c>
      <c r="Q18">
        <v>0.75</v>
      </c>
      <c r="R18">
        <v>0.6</v>
      </c>
      <c r="S18">
        <v>0.6</v>
      </c>
    </row>
    <row r="19" spans="12:23">
      <c r="M19">
        <v>160</v>
      </c>
      <c r="N19">
        <v>0.6</v>
      </c>
      <c r="O19">
        <v>0.9</v>
      </c>
      <c r="P19">
        <v>0.8</v>
      </c>
      <c r="Q19">
        <v>0.78</v>
      </c>
      <c r="R19">
        <v>0.55000000000000004</v>
      </c>
      <c r="S19">
        <v>0.6</v>
      </c>
    </row>
    <row r="20" spans="12:23">
      <c r="M20">
        <f t="shared" ref="M20:S20" si="2">AVERAGE(M8:M19)</f>
        <v>153.71428571428572</v>
      </c>
      <c r="N20">
        <f t="shared" si="2"/>
        <v>0.54285714285714293</v>
      </c>
      <c r="O20">
        <f t="shared" si="2"/>
        <v>0.84285714285714286</v>
      </c>
      <c r="P20">
        <f t="shared" si="2"/>
        <v>0.77142857142857135</v>
      </c>
      <c r="Q20">
        <f t="shared" si="2"/>
        <v>0.73285714285714298</v>
      </c>
      <c r="R20">
        <f t="shared" si="2"/>
        <v>0.65</v>
      </c>
      <c r="S20">
        <f t="shared" si="2"/>
        <v>0.65714285714285714</v>
      </c>
    </row>
    <row r="21" spans="12:23">
      <c r="M21">
        <f t="shared" ref="M21:S21" si="3">STDEV(M8:M19)</f>
        <v>3.8606685826112948</v>
      </c>
      <c r="N21">
        <f t="shared" si="3"/>
        <v>5.3452248382484864E-2</v>
      </c>
      <c r="O21">
        <f t="shared" si="3"/>
        <v>0.1511857892036913</v>
      </c>
      <c r="P21">
        <f t="shared" si="3"/>
        <v>0.14679107277903253</v>
      </c>
      <c r="Q21">
        <f t="shared" si="3"/>
        <v>0.11996031089687921</v>
      </c>
      <c r="R21">
        <f t="shared" si="3"/>
        <v>0.14142135623730956</v>
      </c>
      <c r="S21">
        <f t="shared" si="3"/>
        <v>0.13671311638052944</v>
      </c>
    </row>
    <row r="22" spans="12:23">
      <c r="N22" t="e">
        <f ca="1">_xlfn.T.TEST(N8:N19,$N$8:$N$19,2,2)</f>
        <v>#NAME?</v>
      </c>
      <c r="O22" t="e">
        <f ca="1">_xlfn.T.TEST(O8:O19,$N$8:$N$19,2,2)</f>
        <v>#NAME?</v>
      </c>
      <c r="P22" t="e">
        <f ca="1">_xlfn.T.TEST(P8:P19,$O$8:$O$19,2,2)</f>
        <v>#NAME?</v>
      </c>
      <c r="Q22" t="e">
        <f ca="1">_xlfn.T.TEST(Q8:Q19,$O$8:$O$19,2,2)</f>
        <v>#NAME?</v>
      </c>
      <c r="R22" t="e">
        <f ca="1">_xlfn.T.TEST(R8:R19,$O$8:$O$19,2,2)</f>
        <v>#NAME?</v>
      </c>
      <c r="S22" t="e">
        <f ca="1">_xlfn.T.TEST(S8:S19,$O$8:$O$19,2,2)</f>
        <v>#NAME?</v>
      </c>
    </row>
    <row r="25" spans="12:23">
      <c r="L25" t="s">
        <v>9</v>
      </c>
      <c r="M25" t="s">
        <v>11</v>
      </c>
      <c r="N25" t="s">
        <v>10</v>
      </c>
      <c r="O25" t="s">
        <v>2</v>
      </c>
      <c r="P25" t="s">
        <v>3</v>
      </c>
    </row>
    <row r="26" spans="12:23">
      <c r="M26">
        <v>0.5</v>
      </c>
      <c r="N26">
        <v>0.9</v>
      </c>
      <c r="O26">
        <v>0.8</v>
      </c>
      <c r="P26">
        <v>0.7</v>
      </c>
      <c r="T26" t="s">
        <v>9</v>
      </c>
      <c r="U26" s="1" t="s">
        <v>7</v>
      </c>
      <c r="V26" s="1" t="s">
        <v>6</v>
      </c>
      <c r="W26" s="1" t="s">
        <v>5</v>
      </c>
    </row>
    <row r="27" spans="12:23">
      <c r="M27">
        <v>0.5</v>
      </c>
      <c r="N27">
        <v>0.9</v>
      </c>
      <c r="O27">
        <v>0.8</v>
      </c>
      <c r="P27">
        <v>0.7</v>
      </c>
      <c r="S27" s="1" t="s">
        <v>0</v>
      </c>
      <c r="T27">
        <f>M30</f>
        <v>0.5</v>
      </c>
      <c r="U27">
        <f>M36</f>
        <v>0.5</v>
      </c>
      <c r="V27">
        <f>M42</f>
        <v>0.5</v>
      </c>
      <c r="W27">
        <f>M48</f>
        <v>0.5</v>
      </c>
    </row>
    <row r="28" spans="12:23">
      <c r="M28">
        <v>0.5</v>
      </c>
      <c r="N28">
        <v>0.9</v>
      </c>
      <c r="O28">
        <v>0.75</v>
      </c>
      <c r="P28">
        <v>0.75</v>
      </c>
      <c r="S28" s="1" t="s">
        <v>8</v>
      </c>
      <c r="T28">
        <f>N30</f>
        <v>0.91250000000000009</v>
      </c>
      <c r="U28">
        <f>N36</f>
        <v>0.86250000000000004</v>
      </c>
      <c r="V28" s="1">
        <f>N42</f>
        <v>0.86250000000000004</v>
      </c>
      <c r="W28">
        <f>N48</f>
        <v>0.8125</v>
      </c>
    </row>
    <row r="29" spans="12:23">
      <c r="M29">
        <v>0.5</v>
      </c>
      <c r="N29">
        <v>0.95</v>
      </c>
      <c r="O29">
        <v>0.75</v>
      </c>
      <c r="P29">
        <v>0.75</v>
      </c>
      <c r="S29" s="1" t="s">
        <v>2</v>
      </c>
      <c r="T29">
        <f>O30</f>
        <v>0.77500000000000002</v>
      </c>
      <c r="U29">
        <f>O36</f>
        <v>0.72500000000000009</v>
      </c>
      <c r="V29" s="1">
        <f>O42</f>
        <v>0.61250000000000004</v>
      </c>
      <c r="W29">
        <f>O48</f>
        <v>0.55249999999999999</v>
      </c>
    </row>
    <row r="30" spans="12:23">
      <c r="M30" s="2">
        <f>AVERAGE(M26:M29)</f>
        <v>0.5</v>
      </c>
      <c r="N30" s="2">
        <f>AVERAGE(N26:N29)</f>
        <v>0.91250000000000009</v>
      </c>
      <c r="O30" s="2">
        <f>AVERAGE(O26:O29)</f>
        <v>0.77500000000000002</v>
      </c>
      <c r="P30" s="2">
        <f>AVERAGE(P26:P29)</f>
        <v>0.72499999999999998</v>
      </c>
      <c r="S30" s="1" t="s">
        <v>3</v>
      </c>
      <c r="T30">
        <f>P30</f>
        <v>0.72499999999999998</v>
      </c>
      <c r="U30">
        <f>P36</f>
        <v>0.71249999999999991</v>
      </c>
      <c r="V30" s="1">
        <f>P42</f>
        <v>0.58750000000000002</v>
      </c>
      <c r="W30">
        <f>P48</f>
        <v>0.52500000000000002</v>
      </c>
    </row>
    <row r="31" spans="12:23">
      <c r="M31" t="e">
        <f ca="1">_xlfn.STDEV.S(M26:M29)</f>
        <v>#NAME?</v>
      </c>
      <c r="N31" t="e">
        <f ca="1">_xlfn.STDEV.S(N26:N29)</f>
        <v>#NAME?</v>
      </c>
      <c r="O31" t="e">
        <f ca="1">_xlfn.STDEV.S(O26:O29)</f>
        <v>#NAME?</v>
      </c>
      <c r="P31" t="e">
        <f ca="1">_xlfn.STDEV.S(P26:P29)</f>
        <v>#NAME?</v>
      </c>
    </row>
    <row r="32" spans="12:23">
      <c r="L32" t="s">
        <v>7</v>
      </c>
      <c r="M32">
        <v>0.5</v>
      </c>
      <c r="N32">
        <v>0.85</v>
      </c>
      <c r="O32">
        <v>0.75</v>
      </c>
      <c r="P32">
        <v>0.7</v>
      </c>
    </row>
    <row r="33" spans="12:19">
      <c r="M33">
        <v>0.5</v>
      </c>
      <c r="N33">
        <v>0.9</v>
      </c>
      <c r="O33">
        <v>0.7</v>
      </c>
      <c r="P33">
        <v>0.75</v>
      </c>
    </row>
    <row r="34" spans="12:19">
      <c r="M34">
        <v>0.5</v>
      </c>
      <c r="N34">
        <v>0.85</v>
      </c>
      <c r="O34">
        <v>0.75</v>
      </c>
      <c r="P34">
        <v>0.7</v>
      </c>
    </row>
    <row r="35" spans="12:19">
      <c r="M35">
        <v>0.5</v>
      </c>
      <c r="N35">
        <v>0.85</v>
      </c>
      <c r="O35">
        <v>0.7</v>
      </c>
      <c r="P35">
        <v>0.7</v>
      </c>
    </row>
    <row r="36" spans="12:19">
      <c r="M36" s="2">
        <f>AVERAGE(M32:M35)</f>
        <v>0.5</v>
      </c>
      <c r="N36" s="2">
        <f>AVERAGE(N32:N35)</f>
        <v>0.86250000000000004</v>
      </c>
      <c r="O36" s="2">
        <f>AVERAGE(O32:O35)</f>
        <v>0.72500000000000009</v>
      </c>
      <c r="P36" s="2">
        <f>AVERAGE(P32:P35)</f>
        <v>0.71249999999999991</v>
      </c>
    </row>
    <row r="37" spans="12:19">
      <c r="M37" t="e">
        <f ca="1">_xlfn.STDEV.S(M32:M35)</f>
        <v>#NAME?</v>
      </c>
      <c r="N37" t="e">
        <f ca="1">_xlfn.STDEV.S(N32:N35)</f>
        <v>#NAME?</v>
      </c>
      <c r="O37" t="e">
        <f ca="1">_xlfn.STDEV.S(O32:O35)</f>
        <v>#NAME?</v>
      </c>
      <c r="P37" t="e">
        <f ca="1">_xlfn.STDEV.S(P32:P35)</f>
        <v>#NAME?</v>
      </c>
    </row>
    <row r="38" spans="12:19">
      <c r="L38" t="s">
        <v>6</v>
      </c>
      <c r="M38">
        <v>0.5</v>
      </c>
      <c r="N38">
        <v>0.85</v>
      </c>
      <c r="O38">
        <v>0.65</v>
      </c>
      <c r="P38">
        <v>0.55000000000000004</v>
      </c>
    </row>
    <row r="39" spans="12:19">
      <c r="M39">
        <v>0.5</v>
      </c>
      <c r="N39">
        <v>0.85</v>
      </c>
      <c r="O39">
        <v>0.6</v>
      </c>
      <c r="P39">
        <v>0.6</v>
      </c>
    </row>
    <row r="40" spans="12:19">
      <c r="M40">
        <v>0.5</v>
      </c>
      <c r="N40">
        <v>0.9</v>
      </c>
      <c r="O40">
        <v>0.6</v>
      </c>
      <c r="P40">
        <v>0.6</v>
      </c>
    </row>
    <row r="41" spans="12:19">
      <c r="M41">
        <v>0.5</v>
      </c>
      <c r="N41">
        <v>0.85</v>
      </c>
      <c r="O41">
        <v>0.6</v>
      </c>
      <c r="P41">
        <v>0.6</v>
      </c>
    </row>
    <row r="42" spans="12:19">
      <c r="M42" s="2">
        <f>AVERAGE(M38:M41)</f>
        <v>0.5</v>
      </c>
      <c r="N42" s="2">
        <f>AVERAGE(N38:N41)</f>
        <v>0.86250000000000004</v>
      </c>
      <c r="O42" s="2">
        <f>AVERAGE(O38:O41)</f>
        <v>0.61250000000000004</v>
      </c>
      <c r="P42" s="2">
        <f>AVERAGE(P38:P41)</f>
        <v>0.58750000000000002</v>
      </c>
      <c r="S42" s="1"/>
    </row>
    <row r="43" spans="12:19">
      <c r="M43" t="e">
        <f ca="1">_xlfn.STDEV.S(M38:M41)</f>
        <v>#NAME?</v>
      </c>
      <c r="N43" t="e">
        <f ca="1">_xlfn.STDEV.S(N38:N41)</f>
        <v>#NAME?</v>
      </c>
      <c r="O43" t="e">
        <f ca="1">_xlfn.STDEV.S(O38:O41)</f>
        <v>#NAME?</v>
      </c>
      <c r="P43" t="e">
        <f ca="1">_xlfn.STDEV.S(P38:P41)</f>
        <v>#NAME?</v>
      </c>
      <c r="S43" s="1"/>
    </row>
    <row r="44" spans="12:19">
      <c r="L44" t="s">
        <v>5</v>
      </c>
      <c r="M44">
        <v>0.5</v>
      </c>
      <c r="N44">
        <v>0.8</v>
      </c>
      <c r="O44">
        <v>0.55000000000000004</v>
      </c>
      <c r="P44">
        <v>0.5</v>
      </c>
      <c r="S44" s="1"/>
    </row>
    <row r="45" spans="12:19">
      <c r="M45">
        <v>0.5</v>
      </c>
      <c r="N45">
        <v>0.8</v>
      </c>
      <c r="O45">
        <v>0.56000000000000005</v>
      </c>
      <c r="P45">
        <v>0.5</v>
      </c>
      <c r="S45" s="1"/>
    </row>
    <row r="46" spans="12:19">
      <c r="M46">
        <v>0.5</v>
      </c>
      <c r="N46">
        <v>0.85</v>
      </c>
      <c r="O46">
        <v>0.55000000000000004</v>
      </c>
      <c r="P46">
        <v>0.55000000000000004</v>
      </c>
    </row>
    <row r="47" spans="12:19">
      <c r="M47">
        <v>0.5</v>
      </c>
      <c r="N47">
        <v>0.8</v>
      </c>
      <c r="O47">
        <v>0.55000000000000004</v>
      </c>
      <c r="P47">
        <v>0.55000000000000004</v>
      </c>
    </row>
    <row r="48" spans="12:19">
      <c r="M48" s="2">
        <f>AVERAGE(M44:M47)</f>
        <v>0.5</v>
      </c>
      <c r="N48" s="2">
        <f>AVERAGE(N44:N47)</f>
        <v>0.8125</v>
      </c>
      <c r="O48" s="2">
        <f>AVERAGE(O44:O47)</f>
        <v>0.55249999999999999</v>
      </c>
      <c r="P48" s="2">
        <f>AVERAGE(P44:P47)</f>
        <v>0.52500000000000002</v>
      </c>
      <c r="R48" s="1"/>
    </row>
    <row r="49" spans="13:18">
      <c r="M49" t="e">
        <f ca="1">_xlfn.STDEV.S(M44:M47)</f>
        <v>#NAME?</v>
      </c>
      <c r="N49" t="e">
        <f ca="1">_xlfn.STDEV.S(N44:N47)</f>
        <v>#NAME?</v>
      </c>
      <c r="O49" t="e">
        <f ca="1">_xlfn.STDEV.S(O44:O47)</f>
        <v>#NAME?</v>
      </c>
      <c r="P49" t="e">
        <f ca="1">_xlfn.STDEV.S(P44:P47)</f>
        <v>#NAME?</v>
      </c>
      <c r="R49" s="1"/>
    </row>
    <row r="50" spans="13:18">
      <c r="R50" s="1"/>
    </row>
    <row r="51" spans="13:18">
      <c r="R51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topLeftCell="A19" workbookViewId="0">
      <selection activeCell="E37" sqref="E37"/>
    </sheetView>
  </sheetViews>
  <sheetFormatPr defaultRowHeight="15"/>
  <sheetData>
    <row r="1" spans="1:13">
      <c r="B1" t="s">
        <v>39</v>
      </c>
      <c r="F1" t="s">
        <v>38</v>
      </c>
    </row>
    <row r="2" spans="1:13">
      <c r="B2" s="3" t="s">
        <v>11</v>
      </c>
      <c r="C2" s="3" t="s">
        <v>28</v>
      </c>
      <c r="D2" s="3" t="s">
        <v>2</v>
      </c>
      <c r="E2" s="3" t="s">
        <v>27</v>
      </c>
      <c r="F2" t="s">
        <v>11</v>
      </c>
      <c r="G2" t="s">
        <v>35</v>
      </c>
      <c r="H2" t="s">
        <v>2</v>
      </c>
      <c r="I2" t="s">
        <v>3</v>
      </c>
      <c r="J2" s="3"/>
      <c r="K2" s="3"/>
      <c r="L2" s="3"/>
      <c r="M2" s="3"/>
    </row>
    <row r="3" spans="1:13">
      <c r="A3" t="s">
        <v>34</v>
      </c>
      <c r="B3">
        <v>8.5000000000000006E-2</v>
      </c>
      <c r="C3">
        <v>0.27900000000000003</v>
      </c>
      <c r="D3">
        <v>0.14000000000000001</v>
      </c>
      <c r="E3">
        <v>0.185</v>
      </c>
      <c r="F3">
        <v>1.2170000000000001</v>
      </c>
      <c r="G3">
        <v>0.96499999999999997</v>
      </c>
      <c r="H3">
        <v>1.302</v>
      </c>
      <c r="I3">
        <v>1.272</v>
      </c>
    </row>
    <row r="4" spans="1:13">
      <c r="A4" t="s">
        <v>33</v>
      </c>
      <c r="B4">
        <v>8.8999999999999996E-2</v>
      </c>
      <c r="C4">
        <v>0.28299999999999997</v>
      </c>
      <c r="D4">
        <v>0.14199999999999999</v>
      </c>
      <c r="E4">
        <v>0.18099999999999999</v>
      </c>
      <c r="F4">
        <v>1.21</v>
      </c>
      <c r="G4">
        <v>0.995</v>
      </c>
      <c r="H4">
        <v>1.3380000000000001</v>
      </c>
      <c r="I4">
        <v>1.258</v>
      </c>
    </row>
    <row r="5" spans="1:13">
      <c r="A5" t="s">
        <v>32</v>
      </c>
      <c r="B5">
        <v>9.0999999999999998E-2</v>
      </c>
      <c r="C5">
        <v>0.29399999999999998</v>
      </c>
      <c r="D5">
        <v>0.14099999999999999</v>
      </c>
      <c r="E5">
        <v>0.187</v>
      </c>
      <c r="F5">
        <v>1.228</v>
      </c>
      <c r="G5">
        <v>1.115</v>
      </c>
      <c r="H5">
        <v>1.3089999999999999</v>
      </c>
      <c r="I5">
        <v>1.321</v>
      </c>
    </row>
    <row r="6" spans="1:13">
      <c r="A6" t="s">
        <v>31</v>
      </c>
      <c r="B6">
        <v>0.09</v>
      </c>
      <c r="C6">
        <v>0.28799999999999998</v>
      </c>
      <c r="D6">
        <v>0.13900000000000001</v>
      </c>
      <c r="E6">
        <v>0.20699999999999999</v>
      </c>
      <c r="F6">
        <v>1.1319999999999999</v>
      </c>
      <c r="G6">
        <v>1.38</v>
      </c>
      <c r="H6">
        <v>1.5289999999999999</v>
      </c>
      <c r="I6">
        <v>1.216</v>
      </c>
    </row>
    <row r="7" spans="1:13">
      <c r="A7" t="s">
        <v>30</v>
      </c>
      <c r="B7">
        <v>8.8999999999999996E-2</v>
      </c>
      <c r="C7">
        <v>0.28100000000000003</v>
      </c>
      <c r="D7">
        <v>0.13900000000000001</v>
      </c>
      <c r="E7">
        <v>0.19800000000000001</v>
      </c>
      <c r="F7">
        <v>1.1579999999999999</v>
      </c>
      <c r="G7">
        <v>1.349</v>
      </c>
      <c r="H7">
        <v>1.5589999999999999</v>
      </c>
      <c r="I7">
        <v>1.2230000000000001</v>
      </c>
    </row>
    <row r="8" spans="1:13">
      <c r="A8" t="s">
        <v>29</v>
      </c>
      <c r="B8">
        <v>9.0999999999999998E-2</v>
      </c>
      <c r="C8">
        <v>0.29099999999999998</v>
      </c>
      <c r="D8">
        <v>0.14199999999999999</v>
      </c>
      <c r="E8">
        <v>0.20599999999999999</v>
      </c>
      <c r="F8">
        <v>1.1930000000000001</v>
      </c>
      <c r="G8">
        <v>1.3580000000000001</v>
      </c>
      <c r="H8">
        <v>1.667</v>
      </c>
      <c r="I8">
        <v>1.236</v>
      </c>
    </row>
    <row r="16" spans="1:13">
      <c r="D16" t="s">
        <v>37</v>
      </c>
      <c r="J16" t="s">
        <v>36</v>
      </c>
    </row>
    <row r="17" spans="1:14">
      <c r="E17" s="3" t="s">
        <v>11</v>
      </c>
      <c r="F17" s="3" t="s">
        <v>28</v>
      </c>
      <c r="G17" s="3" t="s">
        <v>2</v>
      </c>
      <c r="H17" s="3" t="s">
        <v>27</v>
      </c>
      <c r="K17" t="s">
        <v>11</v>
      </c>
      <c r="L17" t="s">
        <v>35</v>
      </c>
      <c r="M17" t="s">
        <v>2</v>
      </c>
      <c r="N17" t="s">
        <v>3</v>
      </c>
    </row>
    <row r="18" spans="1:14">
      <c r="D18" t="s">
        <v>34</v>
      </c>
      <c r="E18">
        <v>8.5000000000000006E-2</v>
      </c>
      <c r="F18">
        <v>0.27900000000000003</v>
      </c>
      <c r="G18">
        <v>0.14000000000000001</v>
      </c>
      <c r="H18">
        <v>0.185</v>
      </c>
      <c r="J18" t="s">
        <v>34</v>
      </c>
      <c r="K18">
        <v>1.2170000000000001</v>
      </c>
      <c r="L18">
        <v>0.96499999999999997</v>
      </c>
      <c r="M18">
        <v>1.302</v>
      </c>
      <c r="N18">
        <v>1.272</v>
      </c>
    </row>
    <row r="19" spans="1:14">
      <c r="D19" t="s">
        <v>33</v>
      </c>
      <c r="E19">
        <v>8.8999999999999996E-2</v>
      </c>
      <c r="F19">
        <v>0.28299999999999997</v>
      </c>
      <c r="G19">
        <v>0.14199999999999999</v>
      </c>
      <c r="H19">
        <v>0.18099999999999999</v>
      </c>
      <c r="J19" t="s">
        <v>33</v>
      </c>
      <c r="K19">
        <v>1.21</v>
      </c>
      <c r="L19">
        <v>0.995</v>
      </c>
      <c r="M19">
        <v>1.3380000000000001</v>
      </c>
      <c r="N19">
        <v>1.258</v>
      </c>
    </row>
    <row r="20" spans="1:14">
      <c r="D20" t="s">
        <v>32</v>
      </c>
      <c r="E20">
        <v>9.0999999999999998E-2</v>
      </c>
      <c r="F20">
        <v>0.29399999999999998</v>
      </c>
      <c r="G20">
        <v>0.14099999999999999</v>
      </c>
      <c r="H20">
        <v>0.187</v>
      </c>
      <c r="J20" t="s">
        <v>32</v>
      </c>
      <c r="K20">
        <v>1.228</v>
      </c>
      <c r="L20">
        <v>1.115</v>
      </c>
      <c r="M20">
        <v>1.3089999999999999</v>
      </c>
      <c r="N20">
        <v>1.321</v>
      </c>
    </row>
    <row r="21" spans="1:14">
      <c r="D21" t="s">
        <v>31</v>
      </c>
      <c r="E21">
        <v>0.09</v>
      </c>
      <c r="F21">
        <v>0.28799999999999998</v>
      </c>
      <c r="G21">
        <v>0.13900000000000001</v>
      </c>
      <c r="H21">
        <v>0.20699999999999999</v>
      </c>
      <c r="J21" t="s">
        <v>31</v>
      </c>
      <c r="K21">
        <v>1.1319999999999999</v>
      </c>
      <c r="L21">
        <v>1.38</v>
      </c>
      <c r="M21">
        <v>1.5289999999999999</v>
      </c>
      <c r="N21">
        <v>1.216</v>
      </c>
    </row>
    <row r="22" spans="1:14">
      <c r="D22" t="s">
        <v>30</v>
      </c>
      <c r="E22">
        <v>8.8999999999999996E-2</v>
      </c>
      <c r="F22">
        <v>0.28100000000000003</v>
      </c>
      <c r="G22">
        <v>0.13900000000000001</v>
      </c>
      <c r="H22">
        <v>0.19800000000000001</v>
      </c>
      <c r="J22" t="s">
        <v>30</v>
      </c>
      <c r="K22">
        <v>1.1579999999999999</v>
      </c>
      <c r="L22">
        <v>1.349</v>
      </c>
      <c r="M22">
        <v>1.5589999999999999</v>
      </c>
      <c r="N22">
        <v>1.2230000000000001</v>
      </c>
    </row>
    <row r="23" spans="1:14">
      <c r="D23" t="s">
        <v>29</v>
      </c>
      <c r="E23">
        <v>9.0999999999999998E-2</v>
      </c>
      <c r="F23">
        <v>0.29099999999999998</v>
      </c>
      <c r="G23">
        <v>0.14199999999999999</v>
      </c>
      <c r="H23">
        <v>0.20599999999999999</v>
      </c>
      <c r="J23" t="s">
        <v>29</v>
      </c>
      <c r="K23">
        <v>1.1930000000000001</v>
      </c>
      <c r="L23">
        <v>1.3580000000000001</v>
      </c>
      <c r="M23">
        <v>1.667</v>
      </c>
      <c r="N23">
        <v>1.236</v>
      </c>
    </row>
    <row r="24" spans="1:14">
      <c r="D24" t="s">
        <v>25</v>
      </c>
      <c r="E24">
        <f>AVERAGE(E18:E23)</f>
        <v>8.9166666666666658E-2</v>
      </c>
      <c r="F24">
        <f>AVERAGE(F18:F23)</f>
        <v>0.28600000000000003</v>
      </c>
      <c r="G24">
        <f>AVERAGE(G18:G23)</f>
        <v>0.14050000000000001</v>
      </c>
      <c r="H24">
        <f>AVERAGE(H18:H23)</f>
        <v>0.19399999999999998</v>
      </c>
      <c r="K24">
        <v>1.189666667</v>
      </c>
      <c r="L24">
        <v>1.189666667</v>
      </c>
      <c r="M24">
        <v>1.189666667</v>
      </c>
      <c r="N24">
        <v>1.189666667</v>
      </c>
    </row>
    <row r="28" spans="1:14">
      <c r="E28" s="3" t="s">
        <v>11</v>
      </c>
      <c r="F28" s="3" t="s">
        <v>28</v>
      </c>
      <c r="G28" s="3" t="s">
        <v>2</v>
      </c>
      <c r="H28" s="3" t="s">
        <v>27</v>
      </c>
    </row>
    <row r="29" spans="1:14">
      <c r="A29" t="s">
        <v>26</v>
      </c>
      <c r="E29">
        <f t="shared" ref="E29:H34" si="0">(E18/K18)</f>
        <v>6.9843878389482333E-2</v>
      </c>
      <c r="F29">
        <f t="shared" si="0"/>
        <v>0.289119170984456</v>
      </c>
      <c r="G29">
        <f t="shared" si="0"/>
        <v>0.10752688172043011</v>
      </c>
      <c r="H29">
        <f t="shared" si="0"/>
        <v>0.14544025157232704</v>
      </c>
    </row>
    <row r="30" spans="1:14">
      <c r="E30">
        <f t="shared" si="0"/>
        <v>7.3553719008264462E-2</v>
      </c>
      <c r="F30">
        <f t="shared" si="0"/>
        <v>0.28442211055276378</v>
      </c>
      <c r="G30">
        <f t="shared" si="0"/>
        <v>0.1061285500747384</v>
      </c>
      <c r="H30">
        <f t="shared" si="0"/>
        <v>0.143879173290938</v>
      </c>
    </row>
    <row r="31" spans="1:14">
      <c r="E31">
        <f t="shared" si="0"/>
        <v>7.4104234527687302E-2</v>
      </c>
      <c r="F31">
        <f t="shared" si="0"/>
        <v>0.26367713004484306</v>
      </c>
      <c r="G31">
        <f t="shared" si="0"/>
        <v>0.10771581359816654</v>
      </c>
      <c r="H31">
        <f t="shared" si="0"/>
        <v>0.14155942467827404</v>
      </c>
    </row>
    <row r="32" spans="1:14">
      <c r="E32">
        <f t="shared" si="0"/>
        <v>7.95053003533569E-2</v>
      </c>
      <c r="F32">
        <f t="shared" si="0"/>
        <v>0.20869565217391303</v>
      </c>
      <c r="G32">
        <f t="shared" si="0"/>
        <v>9.0909090909090925E-2</v>
      </c>
      <c r="H32">
        <f t="shared" si="0"/>
        <v>0.17023026315789475</v>
      </c>
    </row>
    <row r="33" spans="4:8">
      <c r="E33">
        <f t="shared" si="0"/>
        <v>7.6856649395509499E-2</v>
      </c>
      <c r="F33">
        <f t="shared" si="0"/>
        <v>0.20830244625648631</v>
      </c>
      <c r="G33">
        <f t="shared" si="0"/>
        <v>8.9159717767799879E-2</v>
      </c>
      <c r="H33">
        <f t="shared" si="0"/>
        <v>0.16189697465249386</v>
      </c>
    </row>
    <row r="34" spans="4:8">
      <c r="E34">
        <f t="shared" si="0"/>
        <v>7.6278290025146689E-2</v>
      </c>
      <c r="F34">
        <f t="shared" si="0"/>
        <v>0.21428571428571425</v>
      </c>
      <c r="G34">
        <f t="shared" si="0"/>
        <v>8.5182963407318527E-2</v>
      </c>
      <c r="H34">
        <f t="shared" si="0"/>
        <v>0.16666666666666666</v>
      </c>
    </row>
    <row r="35" spans="4:8">
      <c r="D35" t="s">
        <v>25</v>
      </c>
      <c r="E35">
        <f>AVERAGE(E29:E34)</f>
        <v>7.5023678616574538E-2</v>
      </c>
      <c r="F35">
        <f>AVERAGE(F29:F34)</f>
        <v>0.24475037071636271</v>
      </c>
      <c r="G35">
        <f>AVERAGE(G29:G34)</f>
        <v>9.7770502912924065E-2</v>
      </c>
      <c r="H35">
        <f>AVERAGE(H29:H34)</f>
        <v>0.15494545900309906</v>
      </c>
    </row>
    <row r="36" spans="4:8">
      <c r="D36" t="s">
        <v>24</v>
      </c>
      <c r="E36">
        <f>STDEV(E29:E34)</f>
        <v>3.3122576629781159E-3</v>
      </c>
      <c r="F36">
        <f>STDEV(F29:F34)</f>
        <v>3.8619033689622245E-2</v>
      </c>
      <c r="G36">
        <f>STDEV(G29:G34)</f>
        <v>1.0427116866398566E-2</v>
      </c>
      <c r="H36">
        <f>STDEV(H29:H34)</f>
        <v>1.273839141867834E-2</v>
      </c>
    </row>
    <row r="37" spans="4:8">
      <c r="D37" t="s">
        <v>23</v>
      </c>
      <c r="F37" t="e">
        <f ca="1">_xlfn.T.TEST(E29:E34,F29:F34,2,2)</f>
        <v>#NAME?</v>
      </c>
      <c r="G37" t="e">
        <f ca="1">_xlfn.T.TEST(F29:F34,G29:G34,2,2)</f>
        <v>#NAME?</v>
      </c>
      <c r="H37" t="e">
        <f ca="1">_xlfn.T.TEST(G29:G34,H29:H34,2,2)</f>
        <v>#NAME?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4:F34"/>
  <sheetViews>
    <sheetView workbookViewId="0">
      <selection activeCell="H40" sqref="H40"/>
    </sheetView>
  </sheetViews>
  <sheetFormatPr defaultRowHeight="12.75"/>
  <cols>
    <col min="1" max="16384" width="9.140625" style="4"/>
  </cols>
  <sheetData>
    <row r="4" spans="2:6">
      <c r="B4" s="4" t="s">
        <v>45</v>
      </c>
      <c r="D4" s="4" t="s">
        <v>44</v>
      </c>
      <c r="E4" s="4" t="s">
        <v>43</v>
      </c>
    </row>
    <row r="5" spans="2:6">
      <c r="D5" s="4">
        <v>0</v>
      </c>
      <c r="E5" s="4">
        <v>5.566666666666667E-2</v>
      </c>
    </row>
    <row r="6" spans="2:6">
      <c r="D6" s="4">
        <v>0.625</v>
      </c>
      <c r="E6" s="4">
        <v>6.5666666666666665E-2</v>
      </c>
    </row>
    <row r="7" spans="2:6">
      <c r="D7" s="4">
        <v>1.25</v>
      </c>
      <c r="E7" s="4">
        <v>6.3333333333333339E-2</v>
      </c>
    </row>
    <row r="8" spans="2:6">
      <c r="D8" s="4">
        <v>2.5</v>
      </c>
      <c r="E8" s="4">
        <v>7.9000000000000001E-2</v>
      </c>
    </row>
    <row r="9" spans="2:6">
      <c r="D9" s="4">
        <v>5</v>
      </c>
      <c r="E9" s="4">
        <v>9.9999999999999992E-2</v>
      </c>
    </row>
    <row r="10" spans="2:6">
      <c r="D10" s="4">
        <v>10</v>
      </c>
      <c r="E10" s="4">
        <v>0.14533333333333331</v>
      </c>
    </row>
    <row r="11" spans="2:6">
      <c r="D11" s="4">
        <v>50</v>
      </c>
      <c r="E11" s="4">
        <v>0.5136666666666666</v>
      </c>
    </row>
    <row r="12" spans="2:6">
      <c r="D12" s="4">
        <v>100</v>
      </c>
      <c r="E12" s="4">
        <v>0.87766666666666671</v>
      </c>
    </row>
    <row r="16" spans="2:6">
      <c r="C16" s="4" t="s">
        <v>42</v>
      </c>
      <c r="D16" s="4" t="s">
        <v>28</v>
      </c>
      <c r="E16" s="4" t="s">
        <v>2</v>
      </c>
      <c r="F16" s="4" t="s">
        <v>3</v>
      </c>
    </row>
    <row r="17" spans="2:6">
      <c r="B17" s="4" t="s">
        <v>34</v>
      </c>
      <c r="C17" s="4">
        <v>5.8999999999999997E-2</v>
      </c>
      <c r="D17" s="4">
        <v>0.38</v>
      </c>
      <c r="E17" s="4">
        <v>0.16800000000000001</v>
      </c>
      <c r="F17" s="4">
        <v>0.316</v>
      </c>
    </row>
    <row r="18" spans="2:6">
      <c r="B18" s="4" t="s">
        <v>33</v>
      </c>
      <c r="C18" s="4">
        <v>5.7000000000000002E-2</v>
      </c>
      <c r="D18" s="4">
        <v>0.375</v>
      </c>
      <c r="E18" s="4">
        <v>0.157</v>
      </c>
      <c r="F18" s="4">
        <v>0.33400000000000002</v>
      </c>
    </row>
    <row r="19" spans="2:6">
      <c r="B19" s="4" t="s">
        <v>32</v>
      </c>
      <c r="C19" s="4">
        <v>5.8000000000000003E-2</v>
      </c>
      <c r="D19" s="4">
        <v>0.377</v>
      </c>
      <c r="E19" s="4">
        <v>0.158</v>
      </c>
      <c r="F19" s="4">
        <v>0.30099999999999999</v>
      </c>
    </row>
    <row r="20" spans="2:6">
      <c r="B20" s="4" t="s">
        <v>31</v>
      </c>
      <c r="C20" s="4">
        <v>5.0999999999999997E-2</v>
      </c>
      <c r="D20" s="4">
        <v>0.38200000000000001</v>
      </c>
      <c r="E20" s="4">
        <v>0.157</v>
      </c>
      <c r="F20" s="4">
        <v>0.35199999999999998</v>
      </c>
    </row>
    <row r="21" spans="2:6">
      <c r="B21" s="4" t="s">
        <v>30</v>
      </c>
      <c r="C21" s="4">
        <v>4.9000000000000002E-2</v>
      </c>
      <c r="D21" s="4">
        <v>0.36799999999999999</v>
      </c>
      <c r="E21" s="4">
        <v>0.152</v>
      </c>
      <c r="F21" s="4">
        <v>0.35</v>
      </c>
    </row>
    <row r="22" spans="2:6">
      <c r="B22" s="4" t="s">
        <v>29</v>
      </c>
      <c r="C22" s="4">
        <v>4.8000000000000001E-2</v>
      </c>
      <c r="D22" s="4">
        <v>0.38900000000000001</v>
      </c>
      <c r="E22" s="4">
        <v>0.154</v>
      </c>
      <c r="F22" s="4">
        <v>0.35599999999999998</v>
      </c>
    </row>
    <row r="25" spans="2:6">
      <c r="C25" s="4" t="s">
        <v>42</v>
      </c>
      <c r="D25" s="4" t="s">
        <v>28</v>
      </c>
      <c r="E25" s="4" t="s">
        <v>2</v>
      </c>
      <c r="F25" s="4" t="s">
        <v>3</v>
      </c>
    </row>
    <row r="26" spans="2:6">
      <c r="C26" s="4">
        <f t="shared" ref="C26:F31" si="0">TREND($D$5:$D$12,$E$5:$E$12,C17)</f>
        <v>-0.1694371552773033</v>
      </c>
      <c r="D26" s="4">
        <f t="shared" si="0"/>
        <v>38.2001004979914</v>
      </c>
      <c r="E26" s="4">
        <f t="shared" si="0"/>
        <v>12.859471269041354</v>
      </c>
      <c r="F26" s="4">
        <f t="shared" si="0"/>
        <v>30.550099221327233</v>
      </c>
    </row>
    <row r="27" spans="2:6">
      <c r="C27" s="4">
        <f t="shared" si="0"/>
        <v>-0.40849969517305773</v>
      </c>
      <c r="D27" s="4">
        <f t="shared" si="0"/>
        <v>37.602444148252005</v>
      </c>
      <c r="E27" s="4">
        <f t="shared" si="0"/>
        <v>11.544627299614699</v>
      </c>
      <c r="F27" s="4">
        <f t="shared" si="0"/>
        <v>32.701662080389028</v>
      </c>
    </row>
    <row r="28" spans="2:6">
      <c r="C28" s="4">
        <f t="shared" si="0"/>
        <v>-0.28896842522518007</v>
      </c>
      <c r="D28" s="4">
        <f t="shared" si="0"/>
        <v>37.84150668814776</v>
      </c>
      <c r="E28" s="4">
        <f t="shared" si="0"/>
        <v>11.664158569562577</v>
      </c>
      <c r="F28" s="4">
        <f t="shared" si="0"/>
        <v>28.757130172109068</v>
      </c>
    </row>
    <row r="29" spans="2:6">
      <c r="C29" s="4">
        <f t="shared" si="0"/>
        <v>-1.1256873148603237</v>
      </c>
      <c r="D29" s="4">
        <f t="shared" si="0"/>
        <v>38.439163037887155</v>
      </c>
      <c r="E29" s="4">
        <f t="shared" si="0"/>
        <v>11.544627299614699</v>
      </c>
      <c r="F29" s="4">
        <f t="shared" si="0"/>
        <v>34.853224939450826</v>
      </c>
    </row>
    <row r="30" spans="2:6">
      <c r="C30" s="4">
        <f t="shared" si="0"/>
        <v>-1.3647498547560781</v>
      </c>
      <c r="D30" s="4">
        <f t="shared" si="0"/>
        <v>36.765725258616868</v>
      </c>
      <c r="E30" s="4">
        <f t="shared" si="0"/>
        <v>10.946970949875311</v>
      </c>
      <c r="F30" s="4">
        <f t="shared" si="0"/>
        <v>34.61416239955507</v>
      </c>
    </row>
    <row r="31" spans="2:6">
      <c r="C31" s="4">
        <f t="shared" si="0"/>
        <v>-1.4842811247039558</v>
      </c>
      <c r="D31" s="4">
        <f t="shared" si="0"/>
        <v>39.275881927522292</v>
      </c>
      <c r="E31" s="4">
        <f t="shared" si="0"/>
        <v>11.186033489771066</v>
      </c>
      <c r="F31" s="4">
        <f t="shared" si="0"/>
        <v>35.331350019242336</v>
      </c>
    </row>
    <row r="32" spans="2:6">
      <c r="B32" s="4" t="s">
        <v>41</v>
      </c>
      <c r="C32" s="4">
        <f>AVERAGE(C26:C31)</f>
        <v>-0.80693726166598312</v>
      </c>
      <c r="D32" s="4">
        <f>AVERAGE(D26:D31)</f>
        <v>38.02080359306958</v>
      </c>
      <c r="E32" s="4">
        <f>AVERAGE(E26:E31)</f>
        <v>11.624314812913283</v>
      </c>
      <c r="F32" s="4">
        <f>AVERAGE(F26:F31)</f>
        <v>32.80127147201226</v>
      </c>
    </row>
    <row r="33" spans="2:6">
      <c r="B33" s="4" t="s">
        <v>40</v>
      </c>
      <c r="C33" s="4">
        <f>STDEV(C26:C31)</f>
        <v>0.58395235932029876</v>
      </c>
      <c r="D33" s="4">
        <f>STDEV(D26:D31)</f>
        <v>0.84436807869457564</v>
      </c>
      <c r="E33" s="4">
        <f>STDEV(E26:E31)</f>
        <v>0.66193419954264676</v>
      </c>
      <c r="F33" s="4">
        <f>STDEV(F26:F31)</f>
        <v>2.6582385667802768</v>
      </c>
    </row>
    <row r="34" spans="2:6">
      <c r="B34" s="4" t="s">
        <v>23</v>
      </c>
      <c r="C34" s="4" t="e">
        <f ca="1">_xlfn.T.TEST(C26:C31,C26:C31,2,2)</f>
        <v>#NAME?</v>
      </c>
      <c r="D34" s="4" t="e">
        <f ca="1">_xlfn.T.TEST(C26:C31,D26:D31,2,2)</f>
        <v>#NAME?</v>
      </c>
      <c r="E34" s="4" t="e">
        <f ca="1">_xlfn.T.TEST(D26:D31,E26:E31,2,2)</f>
        <v>#NAME?</v>
      </c>
      <c r="F34" s="4" t="e">
        <f ca="1">_xlfn.T.TEST(D26:D31,F26:F31,2,2)</f>
        <v>#NAME?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9"/>
  <sheetViews>
    <sheetView workbookViewId="0">
      <selection activeCell="R13" sqref="R13"/>
    </sheetView>
  </sheetViews>
  <sheetFormatPr defaultRowHeight="15"/>
  <sheetData>
    <row r="2" spans="1:6">
      <c r="B2" t="s">
        <v>11</v>
      </c>
      <c r="C2" t="s">
        <v>46</v>
      </c>
      <c r="D2" t="s">
        <v>2</v>
      </c>
      <c r="E2" t="s">
        <v>3</v>
      </c>
      <c r="F2" t="s">
        <v>47</v>
      </c>
    </row>
    <row r="3" spans="1:6">
      <c r="B3">
        <v>2.1700000000000001E-2</v>
      </c>
      <c r="C3">
        <v>6.7000000000000004E-2</v>
      </c>
      <c r="D3">
        <v>4.53E-2</v>
      </c>
      <c r="E3">
        <v>5.9700000000000003E-2</v>
      </c>
      <c r="F3">
        <v>4.9700000000000001E-2</v>
      </c>
    </row>
    <row r="4" spans="1:6">
      <c r="B4">
        <v>2.2499999999999999E-2</v>
      </c>
      <c r="C4">
        <v>5.0999999999999997E-2</v>
      </c>
      <c r="D4">
        <v>4.58E-2</v>
      </c>
      <c r="E4">
        <v>5.04E-2</v>
      </c>
      <c r="F4">
        <v>4.0399999999999998E-2</v>
      </c>
    </row>
    <row r="5" spans="1:6">
      <c r="B5">
        <v>2.1499999999999998E-2</v>
      </c>
      <c r="C5">
        <v>5.1999999999999998E-2</v>
      </c>
      <c r="D5">
        <v>4.5900000000000003E-2</v>
      </c>
      <c r="E5">
        <v>5.0900000000000001E-2</v>
      </c>
      <c r="F5">
        <v>5.0900000000000001E-2</v>
      </c>
    </row>
    <row r="6" spans="1:6">
      <c r="B6">
        <v>2.12E-2</v>
      </c>
      <c r="C6">
        <v>5.2999999999999999E-2</v>
      </c>
      <c r="D6">
        <v>4.58E-2</v>
      </c>
      <c r="E6">
        <v>5.8700000000000002E-2</v>
      </c>
      <c r="F6">
        <v>5.7799999999999997E-2</v>
      </c>
    </row>
    <row r="7" spans="1:6">
      <c r="B7">
        <v>2.0299999999999999E-2</v>
      </c>
      <c r="C7">
        <v>5.2999999999999999E-2</v>
      </c>
      <c r="D7">
        <v>4.4499999999999998E-2</v>
      </c>
      <c r="E7">
        <v>5.7500000000000002E-2</v>
      </c>
      <c r="F7">
        <v>5.7500000000000002E-2</v>
      </c>
    </row>
    <row r="8" spans="1:6">
      <c r="A8" t="s">
        <v>25</v>
      </c>
      <c r="B8">
        <v>2.1700000000000001E-2</v>
      </c>
      <c r="C8">
        <f>AVERAGE(C3:C7)</f>
        <v>5.5199999999999992E-2</v>
      </c>
      <c r="D8">
        <v>4.3999999999999997E-2</v>
      </c>
      <c r="E8">
        <v>5.6599999999999998E-2</v>
      </c>
      <c r="F8">
        <v>5.6599999999999998E-2</v>
      </c>
    </row>
    <row r="9" spans="1:6">
      <c r="A9" t="s">
        <v>48</v>
      </c>
      <c r="B9">
        <f>STDEV(B3:B7)</f>
        <v>7.9874902190863459E-4</v>
      </c>
      <c r="C9">
        <f>STDEV(C3:C7)</f>
        <v>6.6483080554378664E-3</v>
      </c>
      <c r="D9">
        <f t="shared" ref="D9:F9" si="0">STDEV(D3:D7)</f>
        <v>5.8566201857385451E-4</v>
      </c>
      <c r="E9">
        <f t="shared" si="0"/>
        <v>4.44499718785063E-3</v>
      </c>
      <c r="F9">
        <f t="shared" si="0"/>
        <v>7.1100632908575444E-3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H26"/>
  <sheetViews>
    <sheetView topLeftCell="C1" workbookViewId="0">
      <selection activeCell="C19" sqref="C19"/>
    </sheetView>
  </sheetViews>
  <sheetFormatPr defaultRowHeight="15"/>
  <cols>
    <col min="3" max="3" width="36.85546875" customWidth="1"/>
    <col min="8" max="8" width="12" bestFit="1" customWidth="1"/>
  </cols>
  <sheetData>
    <row r="5" spans="2:8">
      <c r="C5" t="s">
        <v>67</v>
      </c>
      <c r="E5" t="s">
        <v>66</v>
      </c>
    </row>
    <row r="6" spans="2:8">
      <c r="C6" s="5" t="s">
        <v>65</v>
      </c>
      <c r="D6">
        <v>0</v>
      </c>
      <c r="E6" s="8" t="s">
        <v>64</v>
      </c>
    </row>
    <row r="7" spans="2:8">
      <c r="C7" s="5" t="s">
        <v>63</v>
      </c>
      <c r="D7">
        <v>1</v>
      </c>
      <c r="E7" s="8" t="s">
        <v>62</v>
      </c>
    </row>
    <row r="8" spans="2:8">
      <c r="C8" s="5" t="s">
        <v>61</v>
      </c>
      <c r="D8">
        <v>2</v>
      </c>
      <c r="E8" s="8" t="s">
        <v>60</v>
      </c>
    </row>
    <row r="9" spans="2:8">
      <c r="C9" s="5" t="s">
        <v>59</v>
      </c>
      <c r="D9">
        <v>3</v>
      </c>
      <c r="E9" s="8" t="s">
        <v>58</v>
      </c>
    </row>
    <row r="10" spans="2:8">
      <c r="C10" s="5" t="s">
        <v>57</v>
      </c>
      <c r="D10">
        <v>4</v>
      </c>
      <c r="E10" s="8" t="s">
        <v>56</v>
      </c>
    </row>
    <row r="11" spans="2:8">
      <c r="C11" s="5" t="s">
        <v>55</v>
      </c>
      <c r="D11">
        <v>5</v>
      </c>
      <c r="E11" s="7">
        <v>1</v>
      </c>
    </row>
    <row r="12" spans="2:8">
      <c r="B12" s="6" t="s">
        <v>54</v>
      </c>
      <c r="C12" s="5"/>
    </row>
    <row r="14" spans="2:8">
      <c r="D14" t="s">
        <v>53</v>
      </c>
    </row>
    <row r="15" spans="2:8">
      <c r="D15" t="s">
        <v>11</v>
      </c>
      <c r="E15" t="s">
        <v>46</v>
      </c>
      <c r="F15" t="s">
        <v>52</v>
      </c>
      <c r="G15" t="s">
        <v>51</v>
      </c>
      <c r="H15" t="s">
        <v>50</v>
      </c>
    </row>
    <row r="17" spans="3:8">
      <c r="D17">
        <v>0</v>
      </c>
      <c r="E17">
        <v>4</v>
      </c>
      <c r="F17">
        <v>2</v>
      </c>
      <c r="G17">
        <v>3</v>
      </c>
      <c r="H17">
        <v>4</v>
      </c>
    </row>
    <row r="18" spans="3:8">
      <c r="D18">
        <v>0</v>
      </c>
      <c r="E18">
        <v>5</v>
      </c>
      <c r="F18">
        <v>3</v>
      </c>
      <c r="G18">
        <v>4</v>
      </c>
      <c r="H18">
        <v>3</v>
      </c>
    </row>
    <row r="19" spans="3:8">
      <c r="D19">
        <v>0</v>
      </c>
      <c r="E19">
        <v>5</v>
      </c>
      <c r="F19">
        <v>3</v>
      </c>
      <c r="G19">
        <v>3</v>
      </c>
      <c r="H19">
        <v>3</v>
      </c>
    </row>
    <row r="20" spans="3:8">
      <c r="D20">
        <v>0</v>
      </c>
      <c r="E20">
        <v>5</v>
      </c>
      <c r="F20">
        <v>2</v>
      </c>
      <c r="G20">
        <v>3</v>
      </c>
      <c r="H20">
        <v>3</v>
      </c>
    </row>
    <row r="21" spans="3:8">
      <c r="D21">
        <f>AVERAGE(D17:D20)</f>
        <v>0</v>
      </c>
      <c r="E21">
        <f>AVERAGE(E17:E20)</f>
        <v>4.75</v>
      </c>
      <c r="F21">
        <f>AVERAGE(F17:F20)</f>
        <v>2.5</v>
      </c>
      <c r="G21">
        <f>AVERAGE(G17:G20)</f>
        <v>3.25</v>
      </c>
      <c r="H21">
        <f>AVERAGE(H17:H20)</f>
        <v>3.25</v>
      </c>
    </row>
    <row r="22" spans="3:8">
      <c r="D22">
        <f>STDEV(D17:D20)</f>
        <v>0</v>
      </c>
      <c r="E22">
        <f>STDEV(E17:E20)</f>
        <v>0.5</v>
      </c>
      <c r="F22">
        <f>STDEV(F17:F20)</f>
        <v>0.57735026918962573</v>
      </c>
      <c r="G22">
        <f>STDEV(G17:G20)</f>
        <v>0.5</v>
      </c>
      <c r="H22">
        <f>STDEV(H17:H20)</f>
        <v>0.5</v>
      </c>
    </row>
    <row r="23" spans="3:8">
      <c r="D23">
        <v>0</v>
      </c>
      <c r="E23" t="e">
        <f ca="1">_xlfn.T.TEST(D17:D21,E17:E21,2,2)</f>
        <v>#NAME?</v>
      </c>
      <c r="F23" t="e">
        <f ca="1">_xlfn.T.TEST(E17:E21,F17:F21,2,2)</f>
        <v>#NAME?</v>
      </c>
      <c r="G23" t="e">
        <f ca="1">_xlfn.T.TEST(F17:F21,G17:G21,2,2)</f>
        <v>#NAME?</v>
      </c>
      <c r="H23" t="e">
        <f ca="1">_xlfn.T.TEST(E17:E21,H17:H21,2,2)</f>
        <v>#NAME?</v>
      </c>
    </row>
    <row r="26" spans="3:8">
      <c r="C26" t="s">
        <v>49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Paw weight</vt:lpstr>
      <vt:lpstr>MPO</vt:lpstr>
      <vt:lpstr>NO2</vt:lpstr>
      <vt:lpstr>H2S</vt:lpstr>
      <vt:lpstr>histology score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ramusamu</cp:lastModifiedBy>
  <dcterms:created xsi:type="dcterms:W3CDTF">2020-04-25T08:25:59Z</dcterms:created>
  <dcterms:modified xsi:type="dcterms:W3CDTF">2021-06-19T02:33:36Z</dcterms:modified>
</cp:coreProperties>
</file>