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<sst xmlns="http://schemas.openxmlformats.org/spreadsheetml/2006/main" count="304" uniqueCount="82">
  <si>
    <t>Hatching rate for yellow targeting</t>
  </si>
  <si>
    <t xml:space="preserve">Eggs  </t>
  </si>
  <si>
    <t>Adults</t>
  </si>
  <si>
    <t>Females</t>
  </si>
  <si>
    <t>Males</t>
  </si>
  <si>
    <t>TOT eggs</t>
  </si>
  <si>
    <t>eggs not hatching</t>
  </si>
  <si>
    <t>CasRx-NLS Inheritance</t>
  </si>
  <si>
    <t>WT Inheritance</t>
  </si>
  <si>
    <t>sgRNA_array inheritance</t>
  </si>
  <si>
    <t>Transhet</t>
  </si>
  <si>
    <t>Total Count</t>
  </si>
  <si>
    <t>inheritance rate</t>
  </si>
  <si>
    <t xml:space="preserve"> hatching rate</t>
  </si>
  <si>
    <t>Stdev</t>
  </si>
  <si>
    <t>Sterr</t>
  </si>
  <si>
    <t>Ub:CasRx-NLS</t>
  </si>
  <si>
    <t>TOTAL</t>
  </si>
  <si>
    <t>sgRNA_array N</t>
  </si>
  <si>
    <t>U6b:gRNA-yellow-A</t>
  </si>
  <si>
    <t>Total</t>
  </si>
  <si>
    <t>Adults_Transhet</t>
  </si>
  <si>
    <t>U6b:gRNA_yellow-A</t>
  </si>
  <si>
    <t>U6b:gRNA_yellow-B</t>
  </si>
  <si>
    <t>U6b:gRNA_yellow-C</t>
  </si>
  <si>
    <t>Hatching rate</t>
  </si>
  <si>
    <t>St err</t>
  </si>
  <si>
    <t>CasRx-NLS</t>
  </si>
  <si>
    <t>sgArray</t>
  </si>
  <si>
    <t>Ttranshet</t>
  </si>
  <si>
    <t>Statistical Analysis</t>
  </si>
  <si>
    <t>ANOVA</t>
  </si>
  <si>
    <t xml:space="preserve">Df </t>
  </si>
  <si>
    <t>Sum Sq</t>
  </si>
  <si>
    <t>Mean Sq</t>
  </si>
  <si>
    <t>F value</t>
  </si>
  <si>
    <t>Pr(&gt;F)</t>
  </si>
  <si>
    <t xml:space="preserve">Tr         </t>
  </si>
  <si>
    <t>&lt;2e-16 ***</t>
  </si>
  <si>
    <t xml:space="preserve">Residuals </t>
  </si>
  <si>
    <t>---</t>
  </si>
  <si>
    <t>Signif. codes:  0 ‘***’ 0.001 ‘**’ 0.01 ‘*’ 0.05 ‘.’ 0.1 ‘ ’ 1</t>
  </si>
  <si>
    <t>Tukey multiple comparisons of means 95% family-wise confidence level</t>
  </si>
  <si>
    <t>$Tr</t>
  </si>
  <si>
    <t>diff</t>
  </si>
  <si>
    <t>lwr</t>
  </si>
  <si>
    <t>Ubr</t>
  </si>
  <si>
    <t>p adj</t>
  </si>
  <si>
    <t xml:space="preserve">U6b:gRNA-CasRx-NLS       </t>
  </si>
  <si>
    <t>NA</t>
  </si>
  <si>
    <t xml:space="preserve">Transhet-CasRx-NLS </t>
  </si>
  <si>
    <t>***</t>
  </si>
  <si>
    <t xml:space="preserve">Transhet-U6b:gRNA </t>
  </si>
  <si>
    <t>Tukey multiple comparisons of means 95% family-wise confidence level between bidirectional cross</t>
  </si>
  <si>
    <t>U6b:gRNA-CasRx-NLS</t>
  </si>
  <si>
    <t xml:space="preserve">Transhet371F-CasRx-NLS </t>
  </si>
  <si>
    <t>Transhet371M-CasRx-NLS</t>
  </si>
  <si>
    <t xml:space="preserve">Transhet372F-CasRx-NLS  </t>
  </si>
  <si>
    <t xml:space="preserve">Transhet372M-CasRx-NLS </t>
  </si>
  <si>
    <t xml:space="preserve">Transhet374F-CasRx-NLS  </t>
  </si>
  <si>
    <t xml:space="preserve">Transhet374M-CasRx-NLS     </t>
  </si>
  <si>
    <t xml:space="preserve">Transhet371F-U6b:gRNA    </t>
  </si>
  <si>
    <t xml:space="preserve">Transhet371M-U6b:gRNA     </t>
  </si>
  <si>
    <t xml:space="preserve">Transhet372F-U6b:gRNA  </t>
  </si>
  <si>
    <t xml:space="preserve">Transhet372M-U6b:gRNA  </t>
  </si>
  <si>
    <t xml:space="preserve">Transhet374F-U6b:gRNA </t>
  </si>
  <si>
    <t>Transhet374M-U6b:gRNA</t>
  </si>
  <si>
    <t xml:space="preserve">Transhet371M-Transhet371F  </t>
  </si>
  <si>
    <t>Transhet372F-Transhet371F</t>
  </si>
  <si>
    <t xml:space="preserve">Transhet372M-Transhet371F      </t>
  </si>
  <si>
    <t xml:space="preserve">Transhet374F-Transhet371F   </t>
  </si>
  <si>
    <t xml:space="preserve">Transhet374M-Transhet371F  </t>
  </si>
  <si>
    <t>Transhet372F-Transhet371M</t>
  </si>
  <si>
    <t xml:space="preserve">Transhet372M-Transhet371M     </t>
  </si>
  <si>
    <t>Transhet374F-Transhet371M</t>
  </si>
  <si>
    <t>Transhet374M-Transhet371M</t>
  </si>
  <si>
    <t>Transhet372M-Transhet372F</t>
  </si>
  <si>
    <t>Transhet374F-Transhet372F</t>
  </si>
  <si>
    <t xml:space="preserve">Transhet374M-Transhet372F    </t>
  </si>
  <si>
    <t xml:space="preserve">Transhet374F-Transhet372M  </t>
  </si>
  <si>
    <t xml:space="preserve">Transhet374M-Transhet372M </t>
  </si>
  <si>
    <t xml:space="preserve">Transhet374M-Transhet374F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</si>
</sst>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0"/>
    <numFmt numFmtId="165" formatCode="0.0000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b/>
      <color theme="1"/>
      <name val="Arial"/>
    </font>
    <font/>
    <font>
      <color theme="1"/>
      <name val="Arial"/>
    </font>
    <font>
      <color rgb="FFFF0000"/>
      <name val="Arial"/>
    </font>
    <font>
      <b/>
      <color rgb="FFFF0000"/>
      <name val="Arial"/>
    </font>
    <font>
      <color rgb="FFFF0000"/>
      <name val="Arial"/>
      <scheme val="minor"/>
    </font>
    <font>
      <sz val="11.0"/>
      <color rgb="FF000000"/>
      <name val="&quot;Times New Roman&quot;"/>
    </font>
    <font>
      <b/>
      <color rgb="FF000000"/>
      <name val="Arial"/>
    </font>
    <font>
      <color rgb="FF000000"/>
      <name val="Arial"/>
    </font>
    <font>
      <sz val="12.0"/>
      <color rgb="FF000000"/>
      <name val="Calibri"/>
    </font>
    <font>
      <sz val="12.0"/>
      <color rgb="FF000000"/>
      <name val="Docs-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vertical="bottom"/>
    </xf>
    <xf borderId="3" fillId="0" fontId="2" numFmtId="0" xfId="0" applyAlignment="1" applyBorder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2" fillId="0" fontId="4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4" fillId="0" fontId="4" numFmtId="0" xfId="0" applyAlignment="1" applyBorder="1" applyFont="1">
      <alignment vertical="bottom"/>
    </xf>
    <xf borderId="5" fillId="0" fontId="4" numFmtId="0" xfId="0" applyAlignment="1" applyBorder="1" applyFont="1">
      <alignment vertical="bottom"/>
    </xf>
    <xf borderId="5" fillId="0" fontId="2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readingOrder="0" vertical="bottom"/>
    </xf>
    <xf borderId="5" fillId="0" fontId="4" numFmtId="0" xfId="0" applyAlignment="1" applyBorder="1" applyFont="1">
      <alignment readingOrder="0" vertical="bottom"/>
    </xf>
    <xf borderId="5" fillId="0" fontId="4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readingOrder="0" vertical="bottom"/>
    </xf>
    <xf borderId="5" fillId="0" fontId="4" numFmtId="1" xfId="0" applyAlignment="1" applyBorder="1" applyFont="1" applyNumberFormat="1">
      <alignment horizontal="center" vertical="bottom"/>
    </xf>
    <xf borderId="5" fillId="0" fontId="4" numFmtId="2" xfId="0" applyAlignment="1" applyBorder="1" applyFont="1" applyNumberFormat="1">
      <alignment horizontal="center" vertical="bottom"/>
    </xf>
    <xf borderId="6" fillId="0" fontId="4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6" fillId="0" fontId="3" numFmtId="0" xfId="0" applyBorder="1" applyFont="1"/>
    <xf borderId="5" fillId="0" fontId="2" numFmtId="1" xfId="0" applyAlignment="1" applyBorder="1" applyFont="1" applyNumberFormat="1">
      <alignment horizontal="center" vertical="bottom"/>
    </xf>
    <xf borderId="7" fillId="0" fontId="4" numFmtId="0" xfId="0" applyAlignment="1" applyBorder="1" applyFont="1">
      <alignment vertical="bottom"/>
    </xf>
    <xf borderId="7" fillId="0" fontId="4" numFmtId="0" xfId="0" applyAlignment="1" applyBorder="1" applyFont="1">
      <alignment readingOrder="0" vertical="bottom"/>
    </xf>
    <xf borderId="5" fillId="0" fontId="4" numFmtId="2" xfId="0" applyAlignment="1" applyBorder="1" applyFont="1" applyNumberFormat="1">
      <alignment vertical="bottom"/>
    </xf>
    <xf borderId="6" fillId="0" fontId="6" numFmtId="0" xfId="0" applyAlignment="1" applyBorder="1" applyFont="1">
      <alignment vertical="bottom"/>
    </xf>
    <xf borderId="5" fillId="0" fontId="6" numFmtId="0" xfId="0" applyAlignment="1" applyBorder="1" applyFont="1">
      <alignment horizontal="center" vertical="bottom"/>
    </xf>
    <xf borderId="5" fillId="0" fontId="6" numFmtId="2" xfId="0" applyAlignment="1" applyBorder="1" applyFont="1" applyNumberFormat="1">
      <alignment horizontal="center" vertical="bottom"/>
    </xf>
    <xf borderId="5" fillId="0" fontId="5" numFmtId="2" xfId="0" applyAlignment="1" applyBorder="1" applyFont="1" applyNumberFormat="1">
      <alignment vertical="bottom"/>
    </xf>
    <xf borderId="0" fillId="0" fontId="5" numFmtId="0" xfId="0" applyAlignment="1" applyFont="1">
      <alignment vertical="bottom"/>
    </xf>
    <xf borderId="5" fillId="0" fontId="2" numFmtId="0" xfId="0" applyAlignment="1" applyBorder="1" applyFont="1">
      <alignment vertical="bottom"/>
    </xf>
    <xf borderId="4" fillId="0" fontId="4" numFmtId="2" xfId="0" applyAlignment="1" applyBorder="1" applyFont="1" applyNumberFormat="1">
      <alignment horizontal="right" vertical="bottom"/>
    </xf>
    <xf borderId="0" fillId="0" fontId="7" numFmtId="0" xfId="0" applyAlignment="1" applyFont="1">
      <alignment readingOrder="0"/>
    </xf>
    <xf borderId="5" fillId="0" fontId="5" numFmtId="2" xfId="0" applyAlignment="1" applyBorder="1" applyFont="1" applyNumberFormat="1">
      <alignment horizontal="center" vertical="bottom"/>
    </xf>
    <xf borderId="5" fillId="0" fontId="6" numFmtId="0" xfId="0" applyAlignment="1" applyBorder="1" applyFont="1">
      <alignment horizontal="right" vertical="bottom"/>
    </xf>
    <xf borderId="5" fillId="0" fontId="4" numFmtId="2" xfId="0" applyAlignment="1" applyBorder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8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2" fontId="9" numFmtId="0" xfId="0" applyAlignment="1" applyFill="1" applyFont="1">
      <alignment horizontal="left" readingOrder="0"/>
    </xf>
    <xf borderId="0" fillId="2" fontId="10" numFmtId="0" xfId="0" applyAlignment="1" applyFont="1">
      <alignment horizontal="left" readingOrder="0"/>
    </xf>
    <xf borderId="0" fillId="2" fontId="10" numFmtId="164" xfId="0" applyAlignment="1" applyFont="1" applyNumberFormat="1">
      <alignment horizontal="left" readingOrder="0"/>
    </xf>
    <xf borderId="0" fillId="0" fontId="11" numFmtId="0" xfId="0" applyAlignment="1" applyFont="1">
      <alignment readingOrder="0" shrinkToFit="0" vertical="bottom" wrapText="0"/>
    </xf>
    <xf borderId="0" fillId="2" fontId="10" numFmtId="165" xfId="0" applyAlignment="1" applyFont="1" applyNumberFormat="1">
      <alignment horizontal="left" readingOrder="0"/>
    </xf>
    <xf borderId="0" fillId="2" fontId="12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0"/>
    <col customWidth="1" min="2" max="2" width="19.5"/>
    <col customWidth="1" min="4" max="4" width="19.0"/>
    <col customWidth="1" min="5" max="5" width="19.88"/>
    <col customWidth="1" min="7" max="7" width="20.88"/>
  </cols>
  <sheetData>
    <row r="1">
      <c r="A1" s="1" t="s">
        <v>0</v>
      </c>
      <c r="B1" s="2"/>
      <c r="C1" s="3" t="s">
        <v>1</v>
      </c>
      <c r="D1" s="4"/>
      <c r="E1" s="3" t="s">
        <v>2</v>
      </c>
      <c r="F1" s="5"/>
      <c r="G1" s="5"/>
      <c r="H1" s="5"/>
      <c r="I1" s="4"/>
      <c r="J1" s="6"/>
      <c r="K1" s="6"/>
      <c r="L1" s="6"/>
      <c r="M1" s="6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>
      <c r="A2" s="8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0" t="s">
        <v>8</v>
      </c>
      <c r="G2" s="11" t="s">
        <v>9</v>
      </c>
      <c r="H2" s="10" t="s">
        <v>10</v>
      </c>
      <c r="I2" s="10" t="s">
        <v>11</v>
      </c>
      <c r="J2" s="11" t="s">
        <v>2</v>
      </c>
      <c r="K2" s="10" t="s">
        <v>12</v>
      </c>
      <c r="L2" s="10" t="s">
        <v>13</v>
      </c>
      <c r="M2" s="9" t="s">
        <v>14</v>
      </c>
      <c r="N2" s="9" t="s">
        <v>15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>
      <c r="A3" s="12" t="s">
        <v>16</v>
      </c>
      <c r="B3" s="13" t="s">
        <v>16</v>
      </c>
      <c r="C3" s="14">
        <f t="shared" ref="C3:C4" si="1">D3+I3</f>
        <v>267</v>
      </c>
      <c r="D3" s="14">
        <v>17.0</v>
      </c>
      <c r="E3" s="14">
        <v>250.0</v>
      </c>
      <c r="F3" s="15">
        <v>0.0</v>
      </c>
      <c r="G3" s="14">
        <v>0.0</v>
      </c>
      <c r="H3" s="16">
        <v>0.0</v>
      </c>
      <c r="I3" s="14">
        <f t="shared" ref="I3:I20" si="2">E3+F3</f>
        <v>250</v>
      </c>
      <c r="J3" s="17">
        <f t="shared" ref="J3:J21" si="3">I3</f>
        <v>250</v>
      </c>
      <c r="K3" s="17">
        <f t="shared" ref="K3:K21" si="4">E3/I3*100</f>
        <v>100</v>
      </c>
      <c r="L3" s="17">
        <f t="shared" ref="L3:L21" si="5">I3/C3*100</f>
        <v>93.6329588</v>
      </c>
      <c r="M3" s="18"/>
      <c r="N3" s="18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>
      <c r="A4" s="12" t="s">
        <v>16</v>
      </c>
      <c r="B4" s="13" t="s">
        <v>16</v>
      </c>
      <c r="C4" s="14">
        <f t="shared" si="1"/>
        <v>365</v>
      </c>
      <c r="D4" s="14">
        <v>12.0</v>
      </c>
      <c r="E4" s="14">
        <v>353.0</v>
      </c>
      <c r="F4" s="15">
        <v>0.0</v>
      </c>
      <c r="G4" s="14">
        <v>0.0</v>
      </c>
      <c r="H4" s="16">
        <v>0.0</v>
      </c>
      <c r="I4" s="14">
        <f t="shared" si="2"/>
        <v>353</v>
      </c>
      <c r="J4" s="17">
        <f t="shared" si="3"/>
        <v>353</v>
      </c>
      <c r="K4" s="17">
        <f t="shared" si="4"/>
        <v>100</v>
      </c>
      <c r="L4" s="17">
        <f t="shared" si="5"/>
        <v>96.71232877</v>
      </c>
      <c r="M4" s="9"/>
      <c r="N4" s="9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>
      <c r="A5" s="12" t="s">
        <v>16</v>
      </c>
      <c r="B5" s="13" t="s">
        <v>16</v>
      </c>
      <c r="C5" s="14">
        <v>48.0</v>
      </c>
      <c r="D5" s="14">
        <f t="shared" ref="D5:D20" si="6">C5-E5</f>
        <v>1</v>
      </c>
      <c r="E5" s="14">
        <v>47.0</v>
      </c>
      <c r="F5" s="14">
        <v>0.0</v>
      </c>
      <c r="G5" s="14">
        <v>0.0</v>
      </c>
      <c r="H5" s="14">
        <v>0.0</v>
      </c>
      <c r="I5" s="14">
        <f t="shared" si="2"/>
        <v>47</v>
      </c>
      <c r="J5" s="17">
        <f t="shared" si="3"/>
        <v>47</v>
      </c>
      <c r="K5" s="17">
        <f t="shared" si="4"/>
        <v>100</v>
      </c>
      <c r="L5" s="17">
        <f t="shared" si="5"/>
        <v>97.91666667</v>
      </c>
      <c r="M5" s="17"/>
      <c r="N5" s="1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>
      <c r="A6" s="12" t="s">
        <v>16</v>
      </c>
      <c r="B6" s="13" t="s">
        <v>16</v>
      </c>
      <c r="C6" s="14">
        <v>65.0</v>
      </c>
      <c r="D6" s="14">
        <f t="shared" si="6"/>
        <v>0</v>
      </c>
      <c r="E6" s="14">
        <v>65.0</v>
      </c>
      <c r="F6" s="14">
        <v>0.0</v>
      </c>
      <c r="G6" s="14">
        <v>0.0</v>
      </c>
      <c r="H6" s="14">
        <v>0.0</v>
      </c>
      <c r="I6" s="14">
        <f t="shared" si="2"/>
        <v>65</v>
      </c>
      <c r="J6" s="17">
        <f t="shared" si="3"/>
        <v>65</v>
      </c>
      <c r="K6" s="17">
        <f t="shared" si="4"/>
        <v>100</v>
      </c>
      <c r="L6" s="17">
        <f t="shared" si="5"/>
        <v>100</v>
      </c>
      <c r="M6" s="17"/>
      <c r="N6" s="1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>
      <c r="A7" s="12" t="s">
        <v>16</v>
      </c>
      <c r="B7" s="13" t="s">
        <v>16</v>
      </c>
      <c r="C7" s="14">
        <v>75.0</v>
      </c>
      <c r="D7" s="14">
        <f t="shared" si="6"/>
        <v>4</v>
      </c>
      <c r="E7" s="14">
        <v>71.0</v>
      </c>
      <c r="F7" s="14">
        <v>0.0</v>
      </c>
      <c r="G7" s="14">
        <v>0.0</v>
      </c>
      <c r="H7" s="14">
        <v>0.0</v>
      </c>
      <c r="I7" s="14">
        <f t="shared" si="2"/>
        <v>71</v>
      </c>
      <c r="J7" s="17">
        <f t="shared" si="3"/>
        <v>71</v>
      </c>
      <c r="K7" s="17">
        <f t="shared" si="4"/>
        <v>100</v>
      </c>
      <c r="L7" s="17">
        <f t="shared" si="5"/>
        <v>94.66666667</v>
      </c>
      <c r="M7" s="17"/>
      <c r="N7" s="1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>
      <c r="A8" s="12" t="s">
        <v>16</v>
      </c>
      <c r="B8" s="13" t="s">
        <v>16</v>
      </c>
      <c r="C8" s="14">
        <v>58.0</v>
      </c>
      <c r="D8" s="14">
        <f t="shared" si="6"/>
        <v>0</v>
      </c>
      <c r="E8" s="14">
        <v>58.0</v>
      </c>
      <c r="F8" s="14">
        <v>0.0</v>
      </c>
      <c r="G8" s="14">
        <v>0.0</v>
      </c>
      <c r="H8" s="14">
        <v>0.0</v>
      </c>
      <c r="I8" s="14">
        <f t="shared" si="2"/>
        <v>58</v>
      </c>
      <c r="J8" s="17">
        <f t="shared" si="3"/>
        <v>58</v>
      </c>
      <c r="K8" s="17">
        <f t="shared" si="4"/>
        <v>100</v>
      </c>
      <c r="L8" s="17">
        <f t="shared" si="5"/>
        <v>100</v>
      </c>
      <c r="M8" s="17"/>
      <c r="N8" s="1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>
      <c r="A9" s="12" t="s">
        <v>16</v>
      </c>
      <c r="B9" s="13" t="s">
        <v>16</v>
      </c>
      <c r="C9" s="14">
        <v>61.0</v>
      </c>
      <c r="D9" s="14">
        <f t="shared" si="6"/>
        <v>0</v>
      </c>
      <c r="E9" s="14">
        <v>61.0</v>
      </c>
      <c r="F9" s="14">
        <v>0.0</v>
      </c>
      <c r="G9" s="14">
        <v>0.0</v>
      </c>
      <c r="H9" s="14">
        <v>0.0</v>
      </c>
      <c r="I9" s="14">
        <f t="shared" si="2"/>
        <v>61</v>
      </c>
      <c r="J9" s="17">
        <f t="shared" si="3"/>
        <v>61</v>
      </c>
      <c r="K9" s="17">
        <f t="shared" si="4"/>
        <v>100</v>
      </c>
      <c r="L9" s="17">
        <f t="shared" si="5"/>
        <v>100</v>
      </c>
      <c r="M9" s="17"/>
      <c r="N9" s="1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>
      <c r="A10" s="12" t="s">
        <v>16</v>
      </c>
      <c r="B10" s="13" t="s">
        <v>16</v>
      </c>
      <c r="C10" s="14">
        <v>65.0</v>
      </c>
      <c r="D10" s="14">
        <f t="shared" si="6"/>
        <v>3</v>
      </c>
      <c r="E10" s="14">
        <v>62.0</v>
      </c>
      <c r="F10" s="14">
        <v>0.0</v>
      </c>
      <c r="G10" s="14">
        <v>0.0</v>
      </c>
      <c r="H10" s="14">
        <v>0.0</v>
      </c>
      <c r="I10" s="14">
        <f t="shared" si="2"/>
        <v>62</v>
      </c>
      <c r="J10" s="17">
        <f t="shared" si="3"/>
        <v>62</v>
      </c>
      <c r="K10" s="17">
        <f t="shared" si="4"/>
        <v>100</v>
      </c>
      <c r="L10" s="17">
        <f t="shared" si="5"/>
        <v>95.38461538</v>
      </c>
      <c r="M10" s="17"/>
      <c r="N10" s="1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>
      <c r="A11" s="12" t="s">
        <v>16</v>
      </c>
      <c r="B11" s="13" t="s">
        <v>16</v>
      </c>
      <c r="C11" s="14">
        <v>57.0</v>
      </c>
      <c r="D11" s="14">
        <f t="shared" si="6"/>
        <v>0</v>
      </c>
      <c r="E11" s="14">
        <v>57.0</v>
      </c>
      <c r="F11" s="14">
        <v>0.0</v>
      </c>
      <c r="G11" s="14">
        <v>0.0</v>
      </c>
      <c r="H11" s="14">
        <v>0.0</v>
      </c>
      <c r="I11" s="14">
        <f t="shared" si="2"/>
        <v>57</v>
      </c>
      <c r="J11" s="17">
        <f t="shared" si="3"/>
        <v>57</v>
      </c>
      <c r="K11" s="17">
        <f t="shared" si="4"/>
        <v>100</v>
      </c>
      <c r="L11" s="17">
        <f t="shared" si="5"/>
        <v>100</v>
      </c>
      <c r="M11" s="17"/>
      <c r="N11" s="1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>
      <c r="A12" s="12" t="s">
        <v>16</v>
      </c>
      <c r="B12" s="13" t="s">
        <v>16</v>
      </c>
      <c r="C12" s="14">
        <v>78.0</v>
      </c>
      <c r="D12" s="14">
        <f t="shared" si="6"/>
        <v>8</v>
      </c>
      <c r="E12" s="14">
        <v>70.0</v>
      </c>
      <c r="F12" s="14">
        <v>0.0</v>
      </c>
      <c r="G12" s="14">
        <v>0.0</v>
      </c>
      <c r="H12" s="14">
        <v>0.0</v>
      </c>
      <c r="I12" s="14">
        <f t="shared" si="2"/>
        <v>70</v>
      </c>
      <c r="J12" s="17">
        <f t="shared" si="3"/>
        <v>70</v>
      </c>
      <c r="K12" s="17">
        <f t="shared" si="4"/>
        <v>100</v>
      </c>
      <c r="L12" s="17">
        <f t="shared" si="5"/>
        <v>89.74358974</v>
      </c>
      <c r="M12" s="17"/>
      <c r="N12" s="1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>
      <c r="A13" s="12" t="s">
        <v>16</v>
      </c>
      <c r="B13" s="13" t="s">
        <v>16</v>
      </c>
      <c r="C13" s="14">
        <v>65.0</v>
      </c>
      <c r="D13" s="14">
        <f t="shared" si="6"/>
        <v>0</v>
      </c>
      <c r="E13" s="14">
        <v>65.0</v>
      </c>
      <c r="F13" s="14">
        <v>0.0</v>
      </c>
      <c r="G13" s="14">
        <v>0.0</v>
      </c>
      <c r="H13" s="14">
        <v>0.0</v>
      </c>
      <c r="I13" s="14">
        <f t="shared" si="2"/>
        <v>65</v>
      </c>
      <c r="J13" s="17">
        <f t="shared" si="3"/>
        <v>65</v>
      </c>
      <c r="K13" s="17">
        <f t="shared" si="4"/>
        <v>100</v>
      </c>
      <c r="L13" s="17">
        <f t="shared" si="5"/>
        <v>100</v>
      </c>
      <c r="M13" s="17"/>
      <c r="N13" s="1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>
      <c r="A14" s="12" t="s">
        <v>16</v>
      </c>
      <c r="B14" s="13" t="s">
        <v>16</v>
      </c>
      <c r="C14" s="14">
        <v>71.0</v>
      </c>
      <c r="D14" s="14">
        <f t="shared" si="6"/>
        <v>0</v>
      </c>
      <c r="E14" s="14">
        <v>71.0</v>
      </c>
      <c r="F14" s="14">
        <v>0.0</v>
      </c>
      <c r="G14" s="14">
        <v>0.0</v>
      </c>
      <c r="H14" s="14">
        <v>0.0</v>
      </c>
      <c r="I14" s="14">
        <f t="shared" si="2"/>
        <v>71</v>
      </c>
      <c r="J14" s="17">
        <f t="shared" si="3"/>
        <v>71</v>
      </c>
      <c r="K14" s="17">
        <f t="shared" si="4"/>
        <v>100</v>
      </c>
      <c r="L14" s="17">
        <f t="shared" si="5"/>
        <v>100</v>
      </c>
      <c r="M14" s="17"/>
      <c r="N14" s="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>
      <c r="A15" s="12" t="s">
        <v>16</v>
      </c>
      <c r="B15" s="13" t="s">
        <v>16</v>
      </c>
      <c r="C15" s="14">
        <v>40.0</v>
      </c>
      <c r="D15" s="14">
        <f t="shared" si="6"/>
        <v>2</v>
      </c>
      <c r="E15" s="14">
        <v>38.0</v>
      </c>
      <c r="F15" s="14">
        <v>0.0</v>
      </c>
      <c r="G15" s="14">
        <v>0.0</v>
      </c>
      <c r="H15" s="14">
        <v>0.0</v>
      </c>
      <c r="I15" s="14">
        <f t="shared" si="2"/>
        <v>38</v>
      </c>
      <c r="J15" s="17">
        <f t="shared" si="3"/>
        <v>38</v>
      </c>
      <c r="K15" s="17">
        <f t="shared" si="4"/>
        <v>100</v>
      </c>
      <c r="L15" s="17">
        <f t="shared" si="5"/>
        <v>95</v>
      </c>
      <c r="M15" s="17"/>
      <c r="N15" s="1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>
      <c r="A16" s="12" t="s">
        <v>16</v>
      </c>
      <c r="B16" s="13" t="s">
        <v>16</v>
      </c>
      <c r="C16" s="14">
        <v>44.0</v>
      </c>
      <c r="D16" s="14">
        <f t="shared" si="6"/>
        <v>3</v>
      </c>
      <c r="E16" s="14">
        <v>41.0</v>
      </c>
      <c r="F16" s="14">
        <v>0.0</v>
      </c>
      <c r="G16" s="14">
        <v>0.0</v>
      </c>
      <c r="H16" s="14">
        <v>0.0</v>
      </c>
      <c r="I16" s="14">
        <f t="shared" si="2"/>
        <v>41</v>
      </c>
      <c r="J16" s="17">
        <f t="shared" si="3"/>
        <v>41</v>
      </c>
      <c r="K16" s="17">
        <f t="shared" si="4"/>
        <v>100</v>
      </c>
      <c r="L16" s="17">
        <f t="shared" si="5"/>
        <v>93.18181818</v>
      </c>
      <c r="M16" s="17"/>
      <c r="N16" s="1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>
      <c r="A17" s="12" t="s">
        <v>16</v>
      </c>
      <c r="B17" s="13" t="s">
        <v>16</v>
      </c>
      <c r="C17" s="14">
        <v>54.0</v>
      </c>
      <c r="D17" s="14">
        <f t="shared" si="6"/>
        <v>0</v>
      </c>
      <c r="E17" s="14">
        <v>54.0</v>
      </c>
      <c r="F17" s="14">
        <v>0.0</v>
      </c>
      <c r="G17" s="14">
        <v>0.0</v>
      </c>
      <c r="H17" s="14">
        <v>0.0</v>
      </c>
      <c r="I17" s="14">
        <f t="shared" si="2"/>
        <v>54</v>
      </c>
      <c r="J17" s="17">
        <f t="shared" si="3"/>
        <v>54</v>
      </c>
      <c r="K17" s="17">
        <f t="shared" si="4"/>
        <v>100</v>
      </c>
      <c r="L17" s="17">
        <f t="shared" si="5"/>
        <v>100</v>
      </c>
      <c r="M17" s="17"/>
      <c r="N17" s="1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>
      <c r="A18" s="12" t="s">
        <v>16</v>
      </c>
      <c r="B18" s="13" t="s">
        <v>16</v>
      </c>
      <c r="C18" s="14">
        <v>38.0</v>
      </c>
      <c r="D18" s="14">
        <f t="shared" si="6"/>
        <v>1</v>
      </c>
      <c r="E18" s="14">
        <v>37.0</v>
      </c>
      <c r="F18" s="14">
        <v>0.0</v>
      </c>
      <c r="G18" s="14">
        <v>0.0</v>
      </c>
      <c r="H18" s="14">
        <v>0.0</v>
      </c>
      <c r="I18" s="14">
        <f t="shared" si="2"/>
        <v>37</v>
      </c>
      <c r="J18" s="17">
        <f t="shared" si="3"/>
        <v>37</v>
      </c>
      <c r="K18" s="17">
        <f t="shared" si="4"/>
        <v>100</v>
      </c>
      <c r="L18" s="17">
        <f t="shared" si="5"/>
        <v>97.36842105</v>
      </c>
      <c r="M18" s="17"/>
      <c r="N18" s="1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>
      <c r="A19" s="12" t="s">
        <v>16</v>
      </c>
      <c r="B19" s="13" t="s">
        <v>16</v>
      </c>
      <c r="C19" s="14">
        <v>65.0</v>
      </c>
      <c r="D19" s="14">
        <f t="shared" si="6"/>
        <v>0</v>
      </c>
      <c r="E19" s="14">
        <v>65.0</v>
      </c>
      <c r="F19" s="14">
        <v>0.0</v>
      </c>
      <c r="G19" s="14">
        <v>0.0</v>
      </c>
      <c r="H19" s="14">
        <v>0.0</v>
      </c>
      <c r="I19" s="14">
        <f t="shared" si="2"/>
        <v>65</v>
      </c>
      <c r="J19" s="17">
        <f t="shared" si="3"/>
        <v>65</v>
      </c>
      <c r="K19" s="17">
        <f t="shared" si="4"/>
        <v>100</v>
      </c>
      <c r="L19" s="17">
        <f t="shared" si="5"/>
        <v>100</v>
      </c>
      <c r="M19" s="17"/>
      <c r="N19" s="1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>
      <c r="A20" s="12" t="s">
        <v>16</v>
      </c>
      <c r="B20" s="13" t="s">
        <v>16</v>
      </c>
      <c r="C20" s="14">
        <v>80.0</v>
      </c>
      <c r="D20" s="14">
        <f t="shared" si="6"/>
        <v>3</v>
      </c>
      <c r="E20" s="14">
        <v>77.0</v>
      </c>
      <c r="F20" s="14">
        <v>0.0</v>
      </c>
      <c r="G20" s="14">
        <v>0.0</v>
      </c>
      <c r="H20" s="14">
        <v>0.0</v>
      </c>
      <c r="I20" s="14">
        <f t="shared" si="2"/>
        <v>77</v>
      </c>
      <c r="J20" s="17">
        <f t="shared" si="3"/>
        <v>77</v>
      </c>
      <c r="K20" s="17">
        <f t="shared" si="4"/>
        <v>100</v>
      </c>
      <c r="L20" s="17">
        <f t="shared" si="5"/>
        <v>96.25</v>
      </c>
      <c r="M20" s="17"/>
      <c r="N20" s="1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>
      <c r="A21" s="19" t="s">
        <v>17</v>
      </c>
      <c r="B21" s="20"/>
      <c r="C21" s="8">
        <f t="shared" ref="C21:I21" si="7">SUM(C3:C20)</f>
        <v>1596</v>
      </c>
      <c r="D21" s="9">
        <f t="shared" si="7"/>
        <v>54</v>
      </c>
      <c r="E21" s="10">
        <f t="shared" si="7"/>
        <v>1542</v>
      </c>
      <c r="F21" s="10">
        <f t="shared" si="7"/>
        <v>0</v>
      </c>
      <c r="G21" s="11">
        <f t="shared" si="7"/>
        <v>0</v>
      </c>
      <c r="H21" s="21">
        <f t="shared" si="7"/>
        <v>0</v>
      </c>
      <c r="I21" s="11">
        <f t="shared" si="7"/>
        <v>1542</v>
      </c>
      <c r="J21" s="17">
        <f t="shared" si="3"/>
        <v>1542</v>
      </c>
      <c r="K21" s="10">
        <f t="shared" si="4"/>
        <v>100</v>
      </c>
      <c r="L21" s="10">
        <f t="shared" si="5"/>
        <v>96.61654135</v>
      </c>
      <c r="M21" s="10">
        <f>STDEV(L3:L20)</f>
        <v>3.100471025</v>
      </c>
      <c r="N21" s="10">
        <f>M21/SQRT(20)</f>
        <v>0.6932863973</v>
      </c>
      <c r="O21" s="9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>
      <c r="A22" s="22" t="s">
        <v>3</v>
      </c>
      <c r="B22" s="9" t="s">
        <v>4</v>
      </c>
      <c r="C22" s="10" t="s">
        <v>5</v>
      </c>
      <c r="D22" s="10" t="s">
        <v>6</v>
      </c>
      <c r="E22" s="11" t="s">
        <v>7</v>
      </c>
      <c r="F22" s="10" t="s">
        <v>8</v>
      </c>
      <c r="G22" s="10" t="s">
        <v>18</v>
      </c>
      <c r="H22" s="10" t="s">
        <v>10</v>
      </c>
      <c r="I22" s="10" t="s">
        <v>11</v>
      </c>
      <c r="J22" s="11" t="s">
        <v>2</v>
      </c>
      <c r="K22" s="10" t="s">
        <v>12</v>
      </c>
      <c r="L22" s="10" t="s">
        <v>13</v>
      </c>
      <c r="M22" s="9" t="s">
        <v>14</v>
      </c>
      <c r="N22" s="9" t="s">
        <v>15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>
      <c r="A23" s="23" t="s">
        <v>19</v>
      </c>
      <c r="B23" s="13" t="s">
        <v>19</v>
      </c>
      <c r="C23" s="14">
        <f t="shared" ref="C23:C25" si="8">D23+I23</f>
        <v>308</v>
      </c>
      <c r="D23" s="14">
        <v>41.0</v>
      </c>
      <c r="E23" s="14">
        <v>0.0</v>
      </c>
      <c r="F23" s="15">
        <v>0.0</v>
      </c>
      <c r="G23" s="14">
        <v>267.0</v>
      </c>
      <c r="H23" s="17">
        <v>0.0</v>
      </c>
      <c r="I23" s="14">
        <f t="shared" ref="I23:I25" si="9">G23+F23</f>
        <v>267</v>
      </c>
      <c r="J23" s="17">
        <f t="shared" ref="J23:J43" si="10">I23</f>
        <v>267</v>
      </c>
      <c r="K23" s="17">
        <f t="shared" ref="K23:K43" si="11">G23/I23*100</f>
        <v>100</v>
      </c>
      <c r="L23" s="17">
        <f t="shared" ref="L23:L43" si="12">I23/C23*100</f>
        <v>86.68831169</v>
      </c>
      <c r="M23" s="8"/>
      <c r="N23" s="8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>
      <c r="A24" s="23" t="s">
        <v>19</v>
      </c>
      <c r="B24" s="13" t="s">
        <v>19</v>
      </c>
      <c r="C24" s="14">
        <f t="shared" si="8"/>
        <v>332</v>
      </c>
      <c r="D24" s="14">
        <v>10.0</v>
      </c>
      <c r="E24" s="14">
        <v>0.0</v>
      </c>
      <c r="F24" s="14">
        <v>150.0</v>
      </c>
      <c r="G24" s="14">
        <v>172.0</v>
      </c>
      <c r="H24" s="17">
        <v>0.0</v>
      </c>
      <c r="I24" s="14">
        <f t="shared" si="9"/>
        <v>322</v>
      </c>
      <c r="J24" s="17">
        <f t="shared" si="10"/>
        <v>322</v>
      </c>
      <c r="K24" s="17">
        <f t="shared" si="11"/>
        <v>53.41614907</v>
      </c>
      <c r="L24" s="17">
        <f t="shared" si="12"/>
        <v>96.98795181</v>
      </c>
      <c r="M24" s="8"/>
      <c r="N24" s="8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>
      <c r="A25" s="23" t="s">
        <v>19</v>
      </c>
      <c r="B25" s="13" t="s">
        <v>19</v>
      </c>
      <c r="C25" s="14">
        <f t="shared" si="8"/>
        <v>108</v>
      </c>
      <c r="D25" s="14">
        <v>6.0</v>
      </c>
      <c r="E25" s="14">
        <v>0.0</v>
      </c>
      <c r="F25" s="15">
        <v>0.0</v>
      </c>
      <c r="G25" s="14">
        <v>102.0</v>
      </c>
      <c r="H25" s="17">
        <v>0.0</v>
      </c>
      <c r="I25" s="14">
        <f t="shared" si="9"/>
        <v>102</v>
      </c>
      <c r="J25" s="17">
        <f t="shared" si="10"/>
        <v>102</v>
      </c>
      <c r="K25" s="17">
        <f t="shared" si="11"/>
        <v>100</v>
      </c>
      <c r="L25" s="17">
        <f t="shared" si="12"/>
        <v>94.44444444</v>
      </c>
      <c r="M25" s="9"/>
      <c r="N25" s="9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>
      <c r="A26" s="23" t="s">
        <v>19</v>
      </c>
      <c r="B26" s="13" t="s">
        <v>19</v>
      </c>
      <c r="C26" s="14">
        <v>56.0</v>
      </c>
      <c r="D26" s="14">
        <f t="shared" ref="D26:D42" si="13">C26-I26</f>
        <v>2</v>
      </c>
      <c r="E26" s="14">
        <v>0.0</v>
      </c>
      <c r="F26" s="14">
        <v>0.0</v>
      </c>
      <c r="G26" s="14">
        <v>54.0</v>
      </c>
      <c r="H26" s="17">
        <v>0.0</v>
      </c>
      <c r="I26" s="14">
        <f t="shared" ref="I26:I42" si="14">SUM(E26:H26)</f>
        <v>54</v>
      </c>
      <c r="J26" s="17">
        <f t="shared" si="10"/>
        <v>54</v>
      </c>
      <c r="K26" s="17">
        <f t="shared" si="11"/>
        <v>100</v>
      </c>
      <c r="L26" s="17">
        <f t="shared" si="12"/>
        <v>96.42857143</v>
      </c>
      <c r="M26" s="24"/>
      <c r="N26" s="24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>
      <c r="A27" s="23" t="s">
        <v>19</v>
      </c>
      <c r="B27" s="13" t="s">
        <v>19</v>
      </c>
      <c r="C27" s="14">
        <v>76.0</v>
      </c>
      <c r="D27" s="14">
        <f t="shared" si="13"/>
        <v>1</v>
      </c>
      <c r="E27" s="14">
        <v>0.0</v>
      </c>
      <c r="F27" s="14">
        <v>0.0</v>
      </c>
      <c r="G27" s="14">
        <v>75.0</v>
      </c>
      <c r="H27" s="17">
        <v>0.0</v>
      </c>
      <c r="I27" s="14">
        <f t="shared" si="14"/>
        <v>75</v>
      </c>
      <c r="J27" s="17">
        <f t="shared" si="10"/>
        <v>75</v>
      </c>
      <c r="K27" s="17">
        <f t="shared" si="11"/>
        <v>100</v>
      </c>
      <c r="L27" s="17">
        <f t="shared" si="12"/>
        <v>98.68421053</v>
      </c>
      <c r="M27" s="24"/>
      <c r="N27" s="2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>
      <c r="A28" s="23" t="s">
        <v>19</v>
      </c>
      <c r="B28" s="13" t="s">
        <v>19</v>
      </c>
      <c r="C28" s="14">
        <v>62.0</v>
      </c>
      <c r="D28" s="14">
        <f t="shared" si="13"/>
        <v>0</v>
      </c>
      <c r="E28" s="14">
        <v>0.0</v>
      </c>
      <c r="F28" s="14">
        <v>0.0</v>
      </c>
      <c r="G28" s="14">
        <v>62.0</v>
      </c>
      <c r="H28" s="17">
        <v>0.0</v>
      </c>
      <c r="I28" s="14">
        <f t="shared" si="14"/>
        <v>62</v>
      </c>
      <c r="J28" s="17">
        <f t="shared" si="10"/>
        <v>62</v>
      </c>
      <c r="K28" s="17">
        <f t="shared" si="11"/>
        <v>100</v>
      </c>
      <c r="L28" s="17">
        <f t="shared" si="12"/>
        <v>100</v>
      </c>
      <c r="M28" s="24"/>
      <c r="N28" s="2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>
      <c r="A29" s="23" t="s">
        <v>19</v>
      </c>
      <c r="B29" s="13" t="s">
        <v>19</v>
      </c>
      <c r="C29" s="14">
        <v>55.0</v>
      </c>
      <c r="D29" s="14">
        <f t="shared" si="13"/>
        <v>0</v>
      </c>
      <c r="E29" s="14">
        <v>0.0</v>
      </c>
      <c r="F29" s="14">
        <v>0.0</v>
      </c>
      <c r="G29" s="14">
        <v>55.0</v>
      </c>
      <c r="H29" s="17">
        <v>0.0</v>
      </c>
      <c r="I29" s="14">
        <f t="shared" si="14"/>
        <v>55</v>
      </c>
      <c r="J29" s="17">
        <f t="shared" si="10"/>
        <v>55</v>
      </c>
      <c r="K29" s="17">
        <f t="shared" si="11"/>
        <v>100</v>
      </c>
      <c r="L29" s="17">
        <f t="shared" si="12"/>
        <v>100</v>
      </c>
      <c r="M29" s="24"/>
      <c r="N29" s="24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>
      <c r="A30" s="23" t="s">
        <v>19</v>
      </c>
      <c r="B30" s="13" t="s">
        <v>19</v>
      </c>
      <c r="C30" s="14">
        <v>48.0</v>
      </c>
      <c r="D30" s="14">
        <f t="shared" si="13"/>
        <v>2</v>
      </c>
      <c r="E30" s="14">
        <v>0.0</v>
      </c>
      <c r="F30" s="14">
        <v>0.0</v>
      </c>
      <c r="G30" s="14">
        <v>46.0</v>
      </c>
      <c r="H30" s="17">
        <v>0.0</v>
      </c>
      <c r="I30" s="14">
        <f t="shared" si="14"/>
        <v>46</v>
      </c>
      <c r="J30" s="17">
        <f t="shared" si="10"/>
        <v>46</v>
      </c>
      <c r="K30" s="17">
        <f t="shared" si="11"/>
        <v>100</v>
      </c>
      <c r="L30" s="17">
        <f t="shared" si="12"/>
        <v>95.83333333</v>
      </c>
      <c r="M30" s="24"/>
      <c r="N30" s="24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>
      <c r="A31" s="23" t="s">
        <v>19</v>
      </c>
      <c r="B31" s="13" t="s">
        <v>19</v>
      </c>
      <c r="C31" s="14">
        <v>77.0</v>
      </c>
      <c r="D31" s="14">
        <f t="shared" si="13"/>
        <v>5</v>
      </c>
      <c r="E31" s="14">
        <v>0.0</v>
      </c>
      <c r="F31" s="14">
        <v>0.0</v>
      </c>
      <c r="G31" s="14">
        <v>72.0</v>
      </c>
      <c r="H31" s="17">
        <v>0.0</v>
      </c>
      <c r="I31" s="14">
        <f t="shared" si="14"/>
        <v>72</v>
      </c>
      <c r="J31" s="17">
        <f t="shared" si="10"/>
        <v>72</v>
      </c>
      <c r="K31" s="17">
        <f t="shared" si="11"/>
        <v>100</v>
      </c>
      <c r="L31" s="17">
        <f t="shared" si="12"/>
        <v>93.50649351</v>
      </c>
      <c r="M31" s="24"/>
      <c r="N31" s="2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>
      <c r="A32" s="23" t="s">
        <v>19</v>
      </c>
      <c r="B32" s="13" t="s">
        <v>19</v>
      </c>
      <c r="C32" s="14">
        <v>52.0</v>
      </c>
      <c r="D32" s="14">
        <f t="shared" si="13"/>
        <v>4</v>
      </c>
      <c r="E32" s="14">
        <v>0.0</v>
      </c>
      <c r="F32" s="14">
        <v>0.0</v>
      </c>
      <c r="G32" s="14">
        <v>48.0</v>
      </c>
      <c r="H32" s="17">
        <v>0.0</v>
      </c>
      <c r="I32" s="14">
        <f t="shared" si="14"/>
        <v>48</v>
      </c>
      <c r="J32" s="17">
        <f t="shared" si="10"/>
        <v>48</v>
      </c>
      <c r="K32" s="17">
        <f t="shared" si="11"/>
        <v>100</v>
      </c>
      <c r="L32" s="17">
        <f t="shared" si="12"/>
        <v>92.30769231</v>
      </c>
      <c r="M32" s="24"/>
      <c r="N32" s="24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>
      <c r="A33" s="23" t="s">
        <v>19</v>
      </c>
      <c r="B33" s="13" t="s">
        <v>19</v>
      </c>
      <c r="C33" s="14">
        <v>34.0</v>
      </c>
      <c r="D33" s="14">
        <f t="shared" si="13"/>
        <v>3</v>
      </c>
      <c r="E33" s="14">
        <v>0.0</v>
      </c>
      <c r="F33" s="14">
        <v>0.0</v>
      </c>
      <c r="G33" s="14">
        <v>31.0</v>
      </c>
      <c r="H33" s="17">
        <v>0.0</v>
      </c>
      <c r="I33" s="14">
        <f t="shared" si="14"/>
        <v>31</v>
      </c>
      <c r="J33" s="17">
        <f t="shared" si="10"/>
        <v>31</v>
      </c>
      <c r="K33" s="17">
        <f t="shared" si="11"/>
        <v>100</v>
      </c>
      <c r="L33" s="17">
        <f t="shared" si="12"/>
        <v>91.17647059</v>
      </c>
      <c r="M33" s="24"/>
      <c r="N33" s="24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>
      <c r="A34" s="23" t="s">
        <v>19</v>
      </c>
      <c r="B34" s="13" t="s">
        <v>19</v>
      </c>
      <c r="C34" s="14">
        <v>38.0</v>
      </c>
      <c r="D34" s="14">
        <f t="shared" si="13"/>
        <v>1</v>
      </c>
      <c r="E34" s="14">
        <v>0.0</v>
      </c>
      <c r="F34" s="14">
        <v>0.0</v>
      </c>
      <c r="G34" s="14">
        <v>37.0</v>
      </c>
      <c r="H34" s="17">
        <v>0.0</v>
      </c>
      <c r="I34" s="14">
        <f t="shared" si="14"/>
        <v>37</v>
      </c>
      <c r="J34" s="17">
        <f t="shared" si="10"/>
        <v>37</v>
      </c>
      <c r="K34" s="17">
        <f t="shared" si="11"/>
        <v>100</v>
      </c>
      <c r="L34" s="17">
        <f t="shared" si="12"/>
        <v>97.36842105</v>
      </c>
      <c r="M34" s="24"/>
      <c r="N34" s="24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>
      <c r="A35" s="23" t="s">
        <v>19</v>
      </c>
      <c r="B35" s="13" t="s">
        <v>19</v>
      </c>
      <c r="C35" s="14">
        <v>65.0</v>
      </c>
      <c r="D35" s="14">
        <f t="shared" si="13"/>
        <v>1</v>
      </c>
      <c r="E35" s="14">
        <v>0.0</v>
      </c>
      <c r="F35" s="14">
        <v>0.0</v>
      </c>
      <c r="G35" s="14">
        <v>64.0</v>
      </c>
      <c r="H35" s="17">
        <v>0.0</v>
      </c>
      <c r="I35" s="14">
        <f t="shared" si="14"/>
        <v>64</v>
      </c>
      <c r="J35" s="17">
        <f t="shared" si="10"/>
        <v>64</v>
      </c>
      <c r="K35" s="17">
        <f t="shared" si="11"/>
        <v>100</v>
      </c>
      <c r="L35" s="17">
        <f t="shared" si="12"/>
        <v>98.46153846</v>
      </c>
      <c r="M35" s="24"/>
      <c r="N35" s="24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>
      <c r="A36" s="23" t="s">
        <v>19</v>
      </c>
      <c r="B36" s="13" t="s">
        <v>19</v>
      </c>
      <c r="C36" s="14">
        <v>62.0</v>
      </c>
      <c r="D36" s="14">
        <f t="shared" si="13"/>
        <v>2</v>
      </c>
      <c r="E36" s="14">
        <v>0.0</v>
      </c>
      <c r="F36" s="14">
        <v>0.0</v>
      </c>
      <c r="G36" s="14">
        <v>60.0</v>
      </c>
      <c r="H36" s="17">
        <v>0.0</v>
      </c>
      <c r="I36" s="14">
        <f t="shared" si="14"/>
        <v>60</v>
      </c>
      <c r="J36" s="17">
        <f t="shared" si="10"/>
        <v>60</v>
      </c>
      <c r="K36" s="17">
        <f t="shared" si="11"/>
        <v>100</v>
      </c>
      <c r="L36" s="17">
        <f t="shared" si="12"/>
        <v>96.77419355</v>
      </c>
      <c r="M36" s="24"/>
      <c r="N36" s="2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>
      <c r="A37" s="23" t="s">
        <v>19</v>
      </c>
      <c r="B37" s="13" t="s">
        <v>19</v>
      </c>
      <c r="C37" s="14">
        <v>33.0</v>
      </c>
      <c r="D37" s="14">
        <f t="shared" si="13"/>
        <v>2</v>
      </c>
      <c r="E37" s="14">
        <v>0.0</v>
      </c>
      <c r="F37" s="14">
        <v>0.0</v>
      </c>
      <c r="G37" s="14">
        <v>31.0</v>
      </c>
      <c r="H37" s="17">
        <v>0.0</v>
      </c>
      <c r="I37" s="14">
        <f t="shared" si="14"/>
        <v>31</v>
      </c>
      <c r="J37" s="17">
        <f t="shared" si="10"/>
        <v>31</v>
      </c>
      <c r="K37" s="17">
        <f t="shared" si="11"/>
        <v>100</v>
      </c>
      <c r="L37" s="17">
        <f t="shared" si="12"/>
        <v>93.93939394</v>
      </c>
      <c r="M37" s="24"/>
      <c r="N37" s="24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>
      <c r="A38" s="23" t="s">
        <v>19</v>
      </c>
      <c r="B38" s="13" t="s">
        <v>19</v>
      </c>
      <c r="C38" s="14">
        <v>54.0</v>
      </c>
      <c r="D38" s="14">
        <f t="shared" si="13"/>
        <v>0</v>
      </c>
      <c r="E38" s="14">
        <v>0.0</v>
      </c>
      <c r="F38" s="14">
        <v>0.0</v>
      </c>
      <c r="G38" s="14">
        <v>54.0</v>
      </c>
      <c r="H38" s="17">
        <v>0.0</v>
      </c>
      <c r="I38" s="14">
        <f t="shared" si="14"/>
        <v>54</v>
      </c>
      <c r="J38" s="17">
        <f t="shared" si="10"/>
        <v>54</v>
      </c>
      <c r="K38" s="17">
        <f t="shared" si="11"/>
        <v>100</v>
      </c>
      <c r="L38" s="17">
        <f t="shared" si="12"/>
        <v>100</v>
      </c>
      <c r="M38" s="24"/>
      <c r="N38" s="24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>
      <c r="A39" s="23" t="s">
        <v>19</v>
      </c>
      <c r="B39" s="13" t="s">
        <v>19</v>
      </c>
      <c r="C39" s="14">
        <v>59.0</v>
      </c>
      <c r="D39" s="14">
        <f t="shared" si="13"/>
        <v>7</v>
      </c>
      <c r="E39" s="14">
        <v>0.0</v>
      </c>
      <c r="F39" s="14">
        <v>0.0</v>
      </c>
      <c r="G39" s="14">
        <v>52.0</v>
      </c>
      <c r="H39" s="17">
        <v>0.0</v>
      </c>
      <c r="I39" s="14">
        <f t="shared" si="14"/>
        <v>52</v>
      </c>
      <c r="J39" s="17">
        <f t="shared" si="10"/>
        <v>52</v>
      </c>
      <c r="K39" s="17">
        <f t="shared" si="11"/>
        <v>100</v>
      </c>
      <c r="L39" s="17">
        <f t="shared" si="12"/>
        <v>88.13559322</v>
      </c>
      <c r="M39" s="24"/>
      <c r="N39" s="24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>
      <c r="A40" s="23" t="s">
        <v>19</v>
      </c>
      <c r="B40" s="13" t="s">
        <v>19</v>
      </c>
      <c r="C40" s="14">
        <v>63.0</v>
      </c>
      <c r="D40" s="14">
        <f t="shared" si="13"/>
        <v>16</v>
      </c>
      <c r="E40" s="14">
        <v>0.0</v>
      </c>
      <c r="F40" s="14">
        <v>0.0</v>
      </c>
      <c r="G40" s="14">
        <v>47.0</v>
      </c>
      <c r="H40" s="17">
        <v>0.0</v>
      </c>
      <c r="I40" s="14">
        <f t="shared" si="14"/>
        <v>47</v>
      </c>
      <c r="J40" s="17">
        <f t="shared" si="10"/>
        <v>47</v>
      </c>
      <c r="K40" s="17">
        <f t="shared" si="11"/>
        <v>100</v>
      </c>
      <c r="L40" s="17">
        <f t="shared" si="12"/>
        <v>74.6031746</v>
      </c>
      <c r="M40" s="24"/>
      <c r="N40" s="24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>
      <c r="A41" s="23" t="s">
        <v>19</v>
      </c>
      <c r="B41" s="13" t="s">
        <v>19</v>
      </c>
      <c r="C41" s="14">
        <v>62.0</v>
      </c>
      <c r="D41" s="14">
        <f t="shared" si="13"/>
        <v>0</v>
      </c>
      <c r="E41" s="14">
        <v>0.0</v>
      </c>
      <c r="F41" s="14">
        <v>0.0</v>
      </c>
      <c r="G41" s="14">
        <v>62.0</v>
      </c>
      <c r="H41" s="17">
        <v>0.0</v>
      </c>
      <c r="I41" s="14">
        <f t="shared" si="14"/>
        <v>62</v>
      </c>
      <c r="J41" s="17">
        <f t="shared" si="10"/>
        <v>62</v>
      </c>
      <c r="K41" s="17">
        <f t="shared" si="11"/>
        <v>100</v>
      </c>
      <c r="L41" s="17">
        <f t="shared" si="12"/>
        <v>100</v>
      </c>
      <c r="M41" s="24"/>
      <c r="N41" s="24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>
      <c r="A42" s="23" t="s">
        <v>19</v>
      </c>
      <c r="B42" s="13" t="s">
        <v>19</v>
      </c>
      <c r="C42" s="14">
        <v>65.0</v>
      </c>
      <c r="D42" s="14">
        <f t="shared" si="13"/>
        <v>2</v>
      </c>
      <c r="E42" s="14">
        <v>0.0</v>
      </c>
      <c r="F42" s="14">
        <v>0.0</v>
      </c>
      <c r="G42" s="14">
        <v>63.0</v>
      </c>
      <c r="H42" s="17">
        <v>0.0</v>
      </c>
      <c r="I42" s="14">
        <f t="shared" si="14"/>
        <v>63</v>
      </c>
      <c r="J42" s="17">
        <f t="shared" si="10"/>
        <v>63</v>
      </c>
      <c r="K42" s="17">
        <f t="shared" si="11"/>
        <v>100</v>
      </c>
      <c r="L42" s="17">
        <f t="shared" si="12"/>
        <v>96.92307692</v>
      </c>
      <c r="M42" s="24"/>
      <c r="N42" s="24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>
      <c r="A43" s="25" t="s">
        <v>20</v>
      </c>
      <c r="B43" s="20"/>
      <c r="C43" s="26">
        <f t="shared" ref="C43:I43" si="15">SUM(C23:C42)</f>
        <v>1709</v>
      </c>
      <c r="D43" s="26">
        <f t="shared" si="15"/>
        <v>105</v>
      </c>
      <c r="E43" s="26">
        <f t="shared" si="15"/>
        <v>0</v>
      </c>
      <c r="F43" s="26">
        <f t="shared" si="15"/>
        <v>150</v>
      </c>
      <c r="G43" s="26">
        <f t="shared" si="15"/>
        <v>1454</v>
      </c>
      <c r="H43" s="27">
        <f t="shared" si="15"/>
        <v>0</v>
      </c>
      <c r="I43" s="26">
        <f t="shared" si="15"/>
        <v>1604</v>
      </c>
      <c r="J43" s="17">
        <f t="shared" si="10"/>
        <v>1604</v>
      </c>
      <c r="K43" s="28">
        <f t="shared" si="11"/>
        <v>90.64837905</v>
      </c>
      <c r="L43" s="28">
        <f t="shared" si="12"/>
        <v>93.85605617</v>
      </c>
      <c r="M43" s="28">
        <f>STDEV(L23:L25)</f>
        <v>5.365159389</v>
      </c>
      <c r="N43" s="28">
        <f>M43/SQRT(3)</f>
        <v>3.097576217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>
      <c r="A44" s="22" t="s">
        <v>3</v>
      </c>
      <c r="B44" s="9" t="s">
        <v>4</v>
      </c>
      <c r="C44" s="10" t="s">
        <v>5</v>
      </c>
      <c r="D44" s="30" t="s">
        <v>6</v>
      </c>
      <c r="E44" s="11" t="s">
        <v>7</v>
      </c>
      <c r="F44" s="10" t="s">
        <v>8</v>
      </c>
      <c r="G44" s="10" t="s">
        <v>18</v>
      </c>
      <c r="H44" s="10" t="s">
        <v>10</v>
      </c>
      <c r="I44" s="10" t="s">
        <v>11</v>
      </c>
      <c r="J44" s="11" t="s">
        <v>21</v>
      </c>
      <c r="K44" s="10" t="s">
        <v>12</v>
      </c>
      <c r="L44" s="10" t="s">
        <v>13</v>
      </c>
      <c r="M44" s="9" t="s">
        <v>14</v>
      </c>
      <c r="N44" s="9" t="s">
        <v>15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>
      <c r="A45" s="23" t="s">
        <v>16</v>
      </c>
      <c r="B45" s="13" t="s">
        <v>22</v>
      </c>
      <c r="C45" s="14">
        <f t="shared" ref="C45:C48" si="16">D45+I45</f>
        <v>70</v>
      </c>
      <c r="D45" s="14">
        <v>70.0</v>
      </c>
      <c r="E45" s="14">
        <v>0.0</v>
      </c>
      <c r="F45" s="14">
        <v>0.0</v>
      </c>
      <c r="G45" s="14">
        <v>0.0</v>
      </c>
      <c r="H45" s="14">
        <v>0.0</v>
      </c>
      <c r="I45" s="14">
        <v>0.0</v>
      </c>
      <c r="J45" s="17">
        <f t="shared" ref="J45:J91" si="17">H45</f>
        <v>0</v>
      </c>
      <c r="K45" s="14">
        <v>0.0</v>
      </c>
      <c r="L45" s="17">
        <f>I45/C45*100</f>
        <v>0</v>
      </c>
      <c r="M45" s="8"/>
      <c r="N45" s="8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>
      <c r="A46" s="23" t="s">
        <v>16</v>
      </c>
      <c r="B46" s="13" t="s">
        <v>22</v>
      </c>
      <c r="C46" s="14">
        <f t="shared" si="16"/>
        <v>61</v>
      </c>
      <c r="D46" s="14">
        <v>61.0</v>
      </c>
      <c r="E46" s="14">
        <v>0.0</v>
      </c>
      <c r="F46" s="14">
        <v>0.0</v>
      </c>
      <c r="G46" s="14">
        <v>0.0</v>
      </c>
      <c r="H46" s="14">
        <v>0.0</v>
      </c>
      <c r="I46" s="14">
        <v>0.0</v>
      </c>
      <c r="J46" s="17">
        <f t="shared" si="17"/>
        <v>0</v>
      </c>
      <c r="K46" s="14">
        <v>0.0</v>
      </c>
      <c r="L46" s="17">
        <f t="shared" ref="L46:L91" si="18">H46/C46*100</f>
        <v>0</v>
      </c>
      <c r="M46" s="8"/>
      <c r="N46" s="8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>
      <c r="A47" s="23" t="s">
        <v>16</v>
      </c>
      <c r="B47" s="13" t="s">
        <v>22</v>
      </c>
      <c r="C47" s="14">
        <f t="shared" si="16"/>
        <v>104</v>
      </c>
      <c r="D47" s="14">
        <v>104.0</v>
      </c>
      <c r="E47" s="14">
        <v>0.0</v>
      </c>
      <c r="F47" s="14">
        <v>0.0</v>
      </c>
      <c r="G47" s="14">
        <v>0.0</v>
      </c>
      <c r="H47" s="14">
        <v>0.0</v>
      </c>
      <c r="I47" s="14">
        <v>0.0</v>
      </c>
      <c r="J47" s="17">
        <f t="shared" si="17"/>
        <v>0</v>
      </c>
      <c r="K47" s="14">
        <v>0.0</v>
      </c>
      <c r="L47" s="17">
        <f t="shared" si="18"/>
        <v>0</v>
      </c>
      <c r="M47" s="8"/>
      <c r="N47" s="8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>
      <c r="A48" s="23" t="s">
        <v>16</v>
      </c>
      <c r="B48" s="13" t="s">
        <v>22</v>
      </c>
      <c r="C48" s="14">
        <f t="shared" si="16"/>
        <v>441</v>
      </c>
      <c r="D48" s="14">
        <v>191.0</v>
      </c>
      <c r="E48" s="14">
        <v>102.0</v>
      </c>
      <c r="F48" s="14">
        <v>50.0</v>
      </c>
      <c r="G48" s="14">
        <v>48.0</v>
      </c>
      <c r="H48" s="14">
        <v>50.0</v>
      </c>
      <c r="I48" s="14">
        <f t="shared" ref="I48:I91" si="19">SUM(E48:H48)</f>
        <v>250</v>
      </c>
      <c r="J48" s="17">
        <f t="shared" si="17"/>
        <v>50</v>
      </c>
      <c r="K48" s="17">
        <f t="shared" ref="K48:K54" si="20">H48/I48*100</f>
        <v>20</v>
      </c>
      <c r="L48" s="17">
        <f t="shared" si="18"/>
        <v>11.33786848</v>
      </c>
      <c r="M48" s="8"/>
      <c r="N48" s="8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>
      <c r="A49" s="23" t="s">
        <v>16</v>
      </c>
      <c r="B49" s="13" t="s">
        <v>22</v>
      </c>
      <c r="C49" s="14">
        <v>43.0</v>
      </c>
      <c r="D49" s="14">
        <v>20.0</v>
      </c>
      <c r="E49" s="14">
        <v>0.0</v>
      </c>
      <c r="F49" s="14">
        <v>0.0</v>
      </c>
      <c r="G49" s="14">
        <v>23.0</v>
      </c>
      <c r="H49" s="14">
        <v>0.0</v>
      </c>
      <c r="I49" s="14">
        <f t="shared" si="19"/>
        <v>23</v>
      </c>
      <c r="J49" s="17">
        <f t="shared" si="17"/>
        <v>0</v>
      </c>
      <c r="K49" s="17">
        <f t="shared" si="20"/>
        <v>0</v>
      </c>
      <c r="L49" s="17">
        <f t="shared" si="18"/>
        <v>0</v>
      </c>
      <c r="M49" s="8"/>
      <c r="N49" s="8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>
      <c r="A50" s="23" t="s">
        <v>16</v>
      </c>
      <c r="B50" s="13" t="s">
        <v>22</v>
      </c>
      <c r="C50" s="14">
        <v>65.0</v>
      </c>
      <c r="D50" s="14">
        <v>31.0</v>
      </c>
      <c r="E50" s="14">
        <v>0.0</v>
      </c>
      <c r="F50" s="14">
        <v>0.0</v>
      </c>
      <c r="G50" s="14">
        <v>20.0</v>
      </c>
      <c r="H50" s="14">
        <v>14.0</v>
      </c>
      <c r="I50" s="14">
        <f t="shared" si="19"/>
        <v>34</v>
      </c>
      <c r="J50" s="17">
        <f t="shared" si="17"/>
        <v>14</v>
      </c>
      <c r="K50" s="17">
        <f t="shared" si="20"/>
        <v>41.17647059</v>
      </c>
      <c r="L50" s="17">
        <f t="shared" si="18"/>
        <v>21.53846154</v>
      </c>
      <c r="M50" s="8"/>
      <c r="N50" s="8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>
      <c r="A51" s="23" t="s">
        <v>16</v>
      </c>
      <c r="B51" s="13" t="s">
        <v>22</v>
      </c>
      <c r="C51" s="14">
        <v>81.0</v>
      </c>
      <c r="D51" s="14">
        <v>38.0</v>
      </c>
      <c r="E51" s="14">
        <v>11.0</v>
      </c>
      <c r="F51" s="14">
        <v>12.0</v>
      </c>
      <c r="G51" s="14">
        <v>11.0</v>
      </c>
      <c r="H51" s="14">
        <v>9.0</v>
      </c>
      <c r="I51" s="14">
        <f t="shared" si="19"/>
        <v>43</v>
      </c>
      <c r="J51" s="17">
        <f t="shared" si="17"/>
        <v>9</v>
      </c>
      <c r="K51" s="17">
        <f t="shared" si="20"/>
        <v>20.93023256</v>
      </c>
      <c r="L51" s="17">
        <f t="shared" si="18"/>
        <v>11.11111111</v>
      </c>
      <c r="M51" s="8"/>
      <c r="N51" s="8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>
      <c r="A52" s="23" t="s">
        <v>16</v>
      </c>
      <c r="B52" s="13" t="s">
        <v>22</v>
      </c>
      <c r="C52" s="14">
        <v>35.0</v>
      </c>
      <c r="D52" s="14">
        <v>27.0</v>
      </c>
      <c r="E52" s="14">
        <v>4.0</v>
      </c>
      <c r="F52" s="14">
        <v>0.0</v>
      </c>
      <c r="G52" s="14">
        <v>0.0</v>
      </c>
      <c r="H52" s="14">
        <v>4.0</v>
      </c>
      <c r="I52" s="14">
        <f t="shared" si="19"/>
        <v>8</v>
      </c>
      <c r="J52" s="17">
        <f t="shared" si="17"/>
        <v>4</v>
      </c>
      <c r="K52" s="17">
        <f t="shared" si="20"/>
        <v>50</v>
      </c>
      <c r="L52" s="17">
        <f t="shared" si="18"/>
        <v>11.42857143</v>
      </c>
      <c r="M52" s="8"/>
      <c r="N52" s="8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>
      <c r="A53" s="23" t="s">
        <v>16</v>
      </c>
      <c r="B53" s="13" t="s">
        <v>22</v>
      </c>
      <c r="C53" s="14">
        <v>74.0</v>
      </c>
      <c r="D53" s="14">
        <v>27.0</v>
      </c>
      <c r="E53" s="14">
        <v>12.0</v>
      </c>
      <c r="F53" s="14">
        <v>11.0</v>
      </c>
      <c r="G53" s="14">
        <v>10.0</v>
      </c>
      <c r="H53" s="14">
        <v>14.0</v>
      </c>
      <c r="I53" s="14">
        <f t="shared" si="19"/>
        <v>47</v>
      </c>
      <c r="J53" s="17">
        <f t="shared" si="17"/>
        <v>14</v>
      </c>
      <c r="K53" s="17">
        <f t="shared" si="20"/>
        <v>29.78723404</v>
      </c>
      <c r="L53" s="17">
        <f t="shared" si="18"/>
        <v>18.91891892</v>
      </c>
      <c r="M53" s="8"/>
      <c r="N53" s="8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>
      <c r="A54" s="23" t="s">
        <v>16</v>
      </c>
      <c r="B54" s="13" t="s">
        <v>22</v>
      </c>
      <c r="C54" s="14">
        <v>25.0</v>
      </c>
      <c r="D54" s="14">
        <v>23.0</v>
      </c>
      <c r="E54" s="14">
        <v>1.0</v>
      </c>
      <c r="F54" s="14">
        <v>0.0</v>
      </c>
      <c r="G54" s="14">
        <v>0.0</v>
      </c>
      <c r="H54" s="14">
        <v>1.0</v>
      </c>
      <c r="I54" s="14">
        <f t="shared" si="19"/>
        <v>2</v>
      </c>
      <c r="J54" s="17">
        <f t="shared" si="17"/>
        <v>1</v>
      </c>
      <c r="K54" s="17">
        <f t="shared" si="20"/>
        <v>50</v>
      </c>
      <c r="L54" s="17">
        <f t="shared" si="18"/>
        <v>4</v>
      </c>
      <c r="M54" s="8"/>
      <c r="N54" s="8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>
      <c r="A55" s="23" t="s">
        <v>22</v>
      </c>
      <c r="B55" s="13" t="s">
        <v>16</v>
      </c>
      <c r="C55" s="14">
        <v>95.0</v>
      </c>
      <c r="D55" s="14">
        <v>95.0</v>
      </c>
      <c r="E55" s="14">
        <v>0.0</v>
      </c>
      <c r="F55" s="14">
        <v>0.0</v>
      </c>
      <c r="G55" s="14">
        <v>0.0</v>
      </c>
      <c r="H55" s="14">
        <v>0.0</v>
      </c>
      <c r="I55" s="14">
        <f t="shared" si="19"/>
        <v>0</v>
      </c>
      <c r="J55" s="17">
        <f t="shared" si="17"/>
        <v>0</v>
      </c>
      <c r="K55" s="17">
        <v>0.0</v>
      </c>
      <c r="L55" s="17">
        <f t="shared" si="18"/>
        <v>0</v>
      </c>
      <c r="M55" s="8"/>
      <c r="N55" s="8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>
      <c r="A56" s="23" t="s">
        <v>22</v>
      </c>
      <c r="B56" s="13" t="s">
        <v>16</v>
      </c>
      <c r="C56" s="14">
        <v>55.0</v>
      </c>
      <c r="D56" s="14">
        <v>55.0</v>
      </c>
      <c r="E56" s="14">
        <v>0.0</v>
      </c>
      <c r="F56" s="14">
        <v>0.0</v>
      </c>
      <c r="G56" s="14">
        <v>0.0</v>
      </c>
      <c r="H56" s="14">
        <v>0.0</v>
      </c>
      <c r="I56" s="14">
        <f t="shared" si="19"/>
        <v>0</v>
      </c>
      <c r="J56" s="17">
        <f t="shared" si="17"/>
        <v>0</v>
      </c>
      <c r="K56" s="17">
        <v>0.0</v>
      </c>
      <c r="L56" s="17">
        <f t="shared" si="18"/>
        <v>0</v>
      </c>
      <c r="M56" s="8"/>
      <c r="N56" s="8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>
      <c r="A57" s="23" t="s">
        <v>22</v>
      </c>
      <c r="B57" s="13" t="s">
        <v>16</v>
      </c>
      <c r="C57" s="14">
        <v>237.0</v>
      </c>
      <c r="D57" s="14">
        <v>237.0</v>
      </c>
      <c r="E57" s="14">
        <v>0.0</v>
      </c>
      <c r="F57" s="14">
        <v>0.0</v>
      </c>
      <c r="G57" s="14">
        <v>0.0</v>
      </c>
      <c r="H57" s="14">
        <v>0.0</v>
      </c>
      <c r="I57" s="14">
        <f t="shared" si="19"/>
        <v>0</v>
      </c>
      <c r="J57" s="17">
        <f t="shared" si="17"/>
        <v>0</v>
      </c>
      <c r="K57" s="17">
        <v>0.0</v>
      </c>
      <c r="L57" s="17">
        <f t="shared" si="18"/>
        <v>0</v>
      </c>
      <c r="M57" s="8"/>
      <c r="N57" s="8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>
      <c r="A58" s="23" t="s">
        <v>22</v>
      </c>
      <c r="B58" s="13" t="s">
        <v>16</v>
      </c>
      <c r="C58" s="14">
        <f>D58+I58</f>
        <v>371</v>
      </c>
      <c r="D58" s="14">
        <v>280.0</v>
      </c>
      <c r="E58" s="14">
        <v>48.0</v>
      </c>
      <c r="F58" s="14">
        <v>1.0</v>
      </c>
      <c r="G58" s="14">
        <v>18.0</v>
      </c>
      <c r="H58" s="14">
        <v>24.0</v>
      </c>
      <c r="I58" s="14">
        <f t="shared" si="19"/>
        <v>91</v>
      </c>
      <c r="J58" s="17">
        <f t="shared" si="17"/>
        <v>24</v>
      </c>
      <c r="K58" s="17">
        <v>0.0</v>
      </c>
      <c r="L58" s="17">
        <f t="shared" si="18"/>
        <v>6.469002695</v>
      </c>
      <c r="M58" s="8"/>
      <c r="N58" s="8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>
      <c r="A59" s="23" t="s">
        <v>22</v>
      </c>
      <c r="B59" s="13" t="s">
        <v>16</v>
      </c>
      <c r="C59" s="14">
        <v>47.0</v>
      </c>
      <c r="D59" s="14">
        <v>47.0</v>
      </c>
      <c r="E59" s="14">
        <v>0.0</v>
      </c>
      <c r="F59" s="14">
        <v>0.0</v>
      </c>
      <c r="G59" s="14">
        <v>0.0</v>
      </c>
      <c r="H59" s="14">
        <v>0.0</v>
      </c>
      <c r="I59" s="14">
        <f t="shared" si="19"/>
        <v>0</v>
      </c>
      <c r="J59" s="17">
        <f t="shared" si="17"/>
        <v>0</v>
      </c>
      <c r="K59" s="17">
        <v>0.0</v>
      </c>
      <c r="L59" s="17">
        <f t="shared" si="18"/>
        <v>0</v>
      </c>
      <c r="M59" s="8"/>
      <c r="N59" s="8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>
      <c r="A60" s="23" t="s">
        <v>22</v>
      </c>
      <c r="B60" s="13" t="s">
        <v>16</v>
      </c>
      <c r="C60" s="14">
        <v>46.0</v>
      </c>
      <c r="D60" s="14">
        <v>17.0</v>
      </c>
      <c r="E60" s="14">
        <v>9.0</v>
      </c>
      <c r="F60" s="14">
        <v>5.0</v>
      </c>
      <c r="G60" s="14">
        <v>9.0</v>
      </c>
      <c r="H60" s="14">
        <v>6.0</v>
      </c>
      <c r="I60" s="14">
        <f t="shared" si="19"/>
        <v>29</v>
      </c>
      <c r="J60" s="17">
        <f t="shared" si="17"/>
        <v>6</v>
      </c>
      <c r="K60" s="17">
        <v>0.0</v>
      </c>
      <c r="L60" s="17">
        <f t="shared" si="18"/>
        <v>13.04347826</v>
      </c>
      <c r="M60" s="8"/>
      <c r="N60" s="8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>
      <c r="A61" s="23" t="s">
        <v>22</v>
      </c>
      <c r="B61" s="13" t="s">
        <v>16</v>
      </c>
      <c r="C61" s="14">
        <v>49.0</v>
      </c>
      <c r="D61" s="14">
        <v>18.0</v>
      </c>
      <c r="E61" s="14">
        <v>11.0</v>
      </c>
      <c r="F61" s="14">
        <v>10.0</v>
      </c>
      <c r="G61" s="14">
        <v>10.0</v>
      </c>
      <c r="H61" s="14">
        <v>0.0</v>
      </c>
      <c r="I61" s="14">
        <f t="shared" si="19"/>
        <v>31</v>
      </c>
      <c r="J61" s="17">
        <f t="shared" si="17"/>
        <v>0</v>
      </c>
      <c r="K61" s="17">
        <v>0.0</v>
      </c>
      <c r="L61" s="17">
        <f t="shared" si="18"/>
        <v>0</v>
      </c>
      <c r="M61" s="8"/>
      <c r="N61" s="8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>
      <c r="A62" s="23" t="s">
        <v>22</v>
      </c>
      <c r="B62" s="13" t="s">
        <v>16</v>
      </c>
      <c r="C62" s="14">
        <v>40.0</v>
      </c>
      <c r="D62" s="14">
        <v>20.0</v>
      </c>
      <c r="E62" s="14">
        <v>20.0</v>
      </c>
      <c r="F62" s="14">
        <v>0.0</v>
      </c>
      <c r="G62" s="14">
        <v>0.0</v>
      </c>
      <c r="H62" s="14">
        <v>0.0</v>
      </c>
      <c r="I62" s="14">
        <f t="shared" si="19"/>
        <v>20</v>
      </c>
      <c r="J62" s="17">
        <f t="shared" si="17"/>
        <v>0</v>
      </c>
      <c r="K62" s="17">
        <v>0.0</v>
      </c>
      <c r="L62" s="17">
        <f t="shared" si="18"/>
        <v>0</v>
      </c>
      <c r="M62" s="8"/>
      <c r="N62" s="8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>
      <c r="A63" s="23" t="s">
        <v>22</v>
      </c>
      <c r="B63" s="13" t="s">
        <v>16</v>
      </c>
      <c r="C63" s="14">
        <v>39.0</v>
      </c>
      <c r="D63" s="14">
        <v>16.0</v>
      </c>
      <c r="E63" s="14">
        <v>3.0</v>
      </c>
      <c r="F63" s="14">
        <v>6.0</v>
      </c>
      <c r="G63" s="14">
        <v>8.0</v>
      </c>
      <c r="H63" s="14">
        <v>6.0</v>
      </c>
      <c r="I63" s="14">
        <f t="shared" si="19"/>
        <v>23</v>
      </c>
      <c r="J63" s="17">
        <f t="shared" si="17"/>
        <v>6</v>
      </c>
      <c r="K63" s="17">
        <v>0.0</v>
      </c>
      <c r="L63" s="17">
        <f t="shared" si="18"/>
        <v>15.38461538</v>
      </c>
      <c r="M63" s="8"/>
      <c r="N63" s="8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>
      <c r="A64" s="23" t="s">
        <v>22</v>
      </c>
      <c r="B64" s="13" t="s">
        <v>16</v>
      </c>
      <c r="C64" s="14">
        <v>64.0</v>
      </c>
      <c r="D64" s="14">
        <v>19.0</v>
      </c>
      <c r="E64" s="14">
        <v>7.0</v>
      </c>
      <c r="F64" s="14">
        <v>13.0</v>
      </c>
      <c r="G64" s="14">
        <v>13.0</v>
      </c>
      <c r="H64" s="14">
        <v>12.0</v>
      </c>
      <c r="I64" s="14">
        <f t="shared" si="19"/>
        <v>45</v>
      </c>
      <c r="J64" s="17">
        <f t="shared" si="17"/>
        <v>12</v>
      </c>
      <c r="K64" s="17">
        <v>0.0</v>
      </c>
      <c r="L64" s="17">
        <f t="shared" si="18"/>
        <v>18.75</v>
      </c>
      <c r="M64" s="8"/>
      <c r="N64" s="8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>
      <c r="A65" s="23" t="s">
        <v>16</v>
      </c>
      <c r="B65" s="13" t="s">
        <v>23</v>
      </c>
      <c r="C65" s="14">
        <v>87.0</v>
      </c>
      <c r="D65" s="14">
        <v>87.0</v>
      </c>
      <c r="E65" s="14">
        <v>0.0</v>
      </c>
      <c r="F65" s="14">
        <v>0.0</v>
      </c>
      <c r="G65" s="14">
        <v>0.0</v>
      </c>
      <c r="H65" s="14">
        <v>0.0</v>
      </c>
      <c r="I65" s="14">
        <f t="shared" si="19"/>
        <v>0</v>
      </c>
      <c r="J65" s="17">
        <f t="shared" si="17"/>
        <v>0</v>
      </c>
      <c r="K65" s="17">
        <v>0.0</v>
      </c>
      <c r="L65" s="17">
        <f t="shared" si="18"/>
        <v>0</v>
      </c>
      <c r="M65" s="8"/>
      <c r="N65" s="8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>
      <c r="A66" s="23" t="s">
        <v>16</v>
      </c>
      <c r="B66" s="13" t="s">
        <v>23</v>
      </c>
      <c r="C66" s="14">
        <v>47.0</v>
      </c>
      <c r="D66" s="14">
        <v>47.0</v>
      </c>
      <c r="E66" s="14">
        <v>0.0</v>
      </c>
      <c r="F66" s="14">
        <v>0.0</v>
      </c>
      <c r="G66" s="14">
        <v>0.0</v>
      </c>
      <c r="H66" s="14">
        <v>0.0</v>
      </c>
      <c r="I66" s="14">
        <f t="shared" si="19"/>
        <v>0</v>
      </c>
      <c r="J66" s="17">
        <f t="shared" si="17"/>
        <v>0</v>
      </c>
      <c r="K66" s="17">
        <v>0.0</v>
      </c>
      <c r="L66" s="17">
        <f t="shared" si="18"/>
        <v>0</v>
      </c>
      <c r="M66" s="8"/>
      <c r="N66" s="8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>
      <c r="A67" s="23" t="s">
        <v>16</v>
      </c>
      <c r="B67" s="13" t="s">
        <v>23</v>
      </c>
      <c r="C67" s="14">
        <f>D67+I67</f>
        <v>584</v>
      </c>
      <c r="D67" s="14">
        <v>254.0</v>
      </c>
      <c r="E67" s="14">
        <v>129.0</v>
      </c>
      <c r="F67" s="14">
        <v>34.0</v>
      </c>
      <c r="G67" s="14">
        <v>54.0</v>
      </c>
      <c r="H67" s="14">
        <v>113.0</v>
      </c>
      <c r="I67" s="14">
        <f t="shared" si="19"/>
        <v>330</v>
      </c>
      <c r="J67" s="17">
        <f t="shared" si="17"/>
        <v>113</v>
      </c>
      <c r="K67" s="17">
        <v>0.0</v>
      </c>
      <c r="L67" s="17">
        <f t="shared" si="18"/>
        <v>19.34931507</v>
      </c>
      <c r="M67" s="8"/>
      <c r="N67" s="8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>
      <c r="A68" s="23" t="s">
        <v>16</v>
      </c>
      <c r="B68" s="13" t="s">
        <v>23</v>
      </c>
      <c r="C68" s="14">
        <v>74.0</v>
      </c>
      <c r="D68" s="14">
        <v>39.0</v>
      </c>
      <c r="E68" s="14">
        <v>4.0</v>
      </c>
      <c r="F68" s="14">
        <v>2.0</v>
      </c>
      <c r="G68" s="14">
        <v>17.0</v>
      </c>
      <c r="H68" s="14">
        <v>12.0</v>
      </c>
      <c r="I68" s="14">
        <f t="shared" si="19"/>
        <v>35</v>
      </c>
      <c r="J68" s="17">
        <f t="shared" si="17"/>
        <v>12</v>
      </c>
      <c r="K68" s="17">
        <v>0.0</v>
      </c>
      <c r="L68" s="17">
        <f t="shared" si="18"/>
        <v>16.21621622</v>
      </c>
      <c r="M68" s="8"/>
      <c r="N68" s="8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>
      <c r="A69" s="23" t="s">
        <v>16</v>
      </c>
      <c r="B69" s="13" t="s">
        <v>23</v>
      </c>
      <c r="C69" s="14">
        <v>63.0</v>
      </c>
      <c r="D69" s="14">
        <v>36.0</v>
      </c>
      <c r="E69" s="14">
        <v>16.0</v>
      </c>
      <c r="F69" s="14">
        <v>6.0</v>
      </c>
      <c r="G69" s="14">
        <v>2.0</v>
      </c>
      <c r="H69" s="14">
        <v>3.0</v>
      </c>
      <c r="I69" s="14">
        <f t="shared" si="19"/>
        <v>27</v>
      </c>
      <c r="J69" s="17">
        <f t="shared" si="17"/>
        <v>3</v>
      </c>
      <c r="K69" s="17">
        <v>0.0</v>
      </c>
      <c r="L69" s="17">
        <f t="shared" si="18"/>
        <v>4.761904762</v>
      </c>
      <c r="M69" s="8"/>
      <c r="N69" s="8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>
      <c r="A70" s="23" t="s">
        <v>16</v>
      </c>
      <c r="B70" s="13" t="s">
        <v>23</v>
      </c>
      <c r="C70" s="14">
        <v>60.0</v>
      </c>
      <c r="D70" s="14">
        <v>51.0</v>
      </c>
      <c r="E70" s="14">
        <v>3.0</v>
      </c>
      <c r="F70" s="14">
        <v>0.0</v>
      </c>
      <c r="G70" s="14">
        <v>1.0</v>
      </c>
      <c r="H70" s="14">
        <v>5.0</v>
      </c>
      <c r="I70" s="14">
        <f t="shared" si="19"/>
        <v>9</v>
      </c>
      <c r="J70" s="17">
        <f t="shared" si="17"/>
        <v>5</v>
      </c>
      <c r="K70" s="17">
        <v>0.0</v>
      </c>
      <c r="L70" s="17">
        <f t="shared" si="18"/>
        <v>8.333333333</v>
      </c>
      <c r="M70" s="8"/>
      <c r="N70" s="8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>
      <c r="A71" s="23" t="s">
        <v>16</v>
      </c>
      <c r="B71" s="13" t="s">
        <v>23</v>
      </c>
      <c r="C71" s="14">
        <v>66.0</v>
      </c>
      <c r="D71" s="14">
        <v>19.0</v>
      </c>
      <c r="E71" s="14">
        <v>36.0</v>
      </c>
      <c r="F71" s="14">
        <v>11.0</v>
      </c>
      <c r="G71" s="14">
        <v>0.0</v>
      </c>
      <c r="H71" s="14">
        <v>0.0</v>
      </c>
      <c r="I71" s="14">
        <f t="shared" si="19"/>
        <v>47</v>
      </c>
      <c r="J71" s="17">
        <f t="shared" si="17"/>
        <v>0</v>
      </c>
      <c r="K71" s="17">
        <v>0.0</v>
      </c>
      <c r="L71" s="17">
        <f t="shared" si="18"/>
        <v>0</v>
      </c>
      <c r="M71" s="8"/>
      <c r="N71" s="8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>
      <c r="A72" s="23" t="s">
        <v>16</v>
      </c>
      <c r="B72" s="13" t="s">
        <v>23</v>
      </c>
      <c r="C72" s="14">
        <v>53.0</v>
      </c>
      <c r="D72" s="14">
        <v>18.0</v>
      </c>
      <c r="E72" s="14">
        <v>30.0</v>
      </c>
      <c r="F72" s="14">
        <v>5.0</v>
      </c>
      <c r="G72" s="14">
        <v>0.0</v>
      </c>
      <c r="H72" s="14">
        <v>0.0</v>
      </c>
      <c r="I72" s="14">
        <f t="shared" si="19"/>
        <v>35</v>
      </c>
      <c r="J72" s="17">
        <f t="shared" si="17"/>
        <v>0</v>
      </c>
      <c r="K72" s="17">
        <v>0.0</v>
      </c>
      <c r="L72" s="17">
        <f t="shared" si="18"/>
        <v>0</v>
      </c>
      <c r="M72" s="8"/>
      <c r="N72" s="8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>
      <c r="A73" s="23" t="s">
        <v>23</v>
      </c>
      <c r="B73" s="13" t="s">
        <v>16</v>
      </c>
      <c r="C73" s="14">
        <v>86.0</v>
      </c>
      <c r="D73" s="14">
        <v>86.0</v>
      </c>
      <c r="E73" s="14">
        <v>0.0</v>
      </c>
      <c r="F73" s="14">
        <v>0.0</v>
      </c>
      <c r="G73" s="14">
        <v>0.0</v>
      </c>
      <c r="H73" s="14">
        <v>0.0</v>
      </c>
      <c r="I73" s="14">
        <f t="shared" si="19"/>
        <v>0</v>
      </c>
      <c r="J73" s="17">
        <f t="shared" si="17"/>
        <v>0</v>
      </c>
      <c r="K73" s="17">
        <v>0.0</v>
      </c>
      <c r="L73" s="17">
        <f t="shared" si="18"/>
        <v>0</v>
      </c>
      <c r="M73" s="8"/>
      <c r="N73" s="8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>
      <c r="A74" s="23" t="s">
        <v>23</v>
      </c>
      <c r="B74" s="13" t="s">
        <v>16</v>
      </c>
      <c r="C74" s="14">
        <v>99.0</v>
      </c>
      <c r="D74" s="14">
        <v>99.0</v>
      </c>
      <c r="E74" s="14">
        <v>0.0</v>
      </c>
      <c r="F74" s="14">
        <v>0.0</v>
      </c>
      <c r="G74" s="14">
        <v>0.0</v>
      </c>
      <c r="H74" s="14">
        <v>0.0</v>
      </c>
      <c r="I74" s="14">
        <f t="shared" si="19"/>
        <v>0</v>
      </c>
      <c r="J74" s="17">
        <f t="shared" si="17"/>
        <v>0</v>
      </c>
      <c r="K74" s="17">
        <v>0.0</v>
      </c>
      <c r="L74" s="17">
        <f t="shared" si="18"/>
        <v>0</v>
      </c>
      <c r="M74" s="8"/>
      <c r="N74" s="8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>
      <c r="A75" s="23" t="s">
        <v>23</v>
      </c>
      <c r="B75" s="13" t="s">
        <v>16</v>
      </c>
      <c r="C75" s="14">
        <f>D75+I75</f>
        <v>874</v>
      </c>
      <c r="D75" s="14">
        <v>530.0</v>
      </c>
      <c r="E75" s="14">
        <v>124.0</v>
      </c>
      <c r="F75" s="14">
        <v>24.0</v>
      </c>
      <c r="G75" s="14">
        <v>66.0</v>
      </c>
      <c r="H75" s="14">
        <v>130.0</v>
      </c>
      <c r="I75" s="14">
        <f t="shared" si="19"/>
        <v>344</v>
      </c>
      <c r="J75" s="17">
        <f t="shared" si="17"/>
        <v>130</v>
      </c>
      <c r="K75" s="17">
        <v>0.0</v>
      </c>
      <c r="L75" s="17">
        <f t="shared" si="18"/>
        <v>14.87414188</v>
      </c>
      <c r="M75" s="8"/>
      <c r="N75" s="8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>
      <c r="A76" s="23" t="s">
        <v>23</v>
      </c>
      <c r="B76" s="13" t="s">
        <v>16</v>
      </c>
      <c r="C76" s="14">
        <v>53.0</v>
      </c>
      <c r="D76" s="14">
        <v>37.0</v>
      </c>
      <c r="E76" s="14">
        <v>6.0</v>
      </c>
      <c r="F76" s="14">
        <v>21.0</v>
      </c>
      <c r="G76" s="14">
        <v>5.0</v>
      </c>
      <c r="H76" s="14">
        <v>3.0</v>
      </c>
      <c r="I76" s="14">
        <f t="shared" si="19"/>
        <v>35</v>
      </c>
      <c r="J76" s="17">
        <f t="shared" si="17"/>
        <v>3</v>
      </c>
      <c r="K76" s="17">
        <v>0.0</v>
      </c>
      <c r="L76" s="17">
        <f t="shared" si="18"/>
        <v>5.660377358</v>
      </c>
      <c r="M76" s="8"/>
      <c r="N76" s="8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>
      <c r="A77" s="23" t="s">
        <v>23</v>
      </c>
      <c r="B77" s="13" t="s">
        <v>16</v>
      </c>
      <c r="C77" s="14">
        <v>62.0</v>
      </c>
      <c r="D77" s="14">
        <v>24.0</v>
      </c>
      <c r="E77" s="14">
        <v>16.0</v>
      </c>
      <c r="F77" s="14">
        <v>7.0</v>
      </c>
      <c r="G77" s="14">
        <v>7.0</v>
      </c>
      <c r="H77" s="14">
        <v>8.0</v>
      </c>
      <c r="I77" s="14">
        <f t="shared" si="19"/>
        <v>38</v>
      </c>
      <c r="J77" s="17">
        <f t="shared" si="17"/>
        <v>8</v>
      </c>
      <c r="K77" s="17">
        <v>0.0</v>
      </c>
      <c r="L77" s="17">
        <f t="shared" si="18"/>
        <v>12.90322581</v>
      </c>
      <c r="M77" s="8"/>
      <c r="N77" s="8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>
      <c r="A78" s="23" t="s">
        <v>23</v>
      </c>
      <c r="B78" s="13" t="s">
        <v>16</v>
      </c>
      <c r="C78" s="14">
        <v>35.0</v>
      </c>
      <c r="D78" s="14">
        <v>13.0</v>
      </c>
      <c r="E78" s="14">
        <v>14.0</v>
      </c>
      <c r="F78" s="14">
        <v>0.0</v>
      </c>
      <c r="G78" s="14">
        <v>0.0</v>
      </c>
      <c r="H78" s="14">
        <v>8.0</v>
      </c>
      <c r="I78" s="14">
        <f t="shared" si="19"/>
        <v>22</v>
      </c>
      <c r="J78" s="17">
        <f t="shared" si="17"/>
        <v>8</v>
      </c>
      <c r="K78" s="17">
        <v>0.0</v>
      </c>
      <c r="L78" s="17">
        <f t="shared" si="18"/>
        <v>22.85714286</v>
      </c>
      <c r="M78" s="8"/>
      <c r="N78" s="8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>
      <c r="A79" s="23" t="s">
        <v>23</v>
      </c>
      <c r="B79" s="13" t="s">
        <v>16</v>
      </c>
      <c r="C79" s="14">
        <v>47.0</v>
      </c>
      <c r="D79" s="14">
        <v>20.0</v>
      </c>
      <c r="E79" s="14">
        <v>7.0</v>
      </c>
      <c r="F79" s="14">
        <v>9.0</v>
      </c>
      <c r="G79" s="14">
        <v>4.0</v>
      </c>
      <c r="H79" s="14">
        <v>7.0</v>
      </c>
      <c r="I79" s="14">
        <f t="shared" si="19"/>
        <v>27</v>
      </c>
      <c r="J79" s="17">
        <f t="shared" si="17"/>
        <v>7</v>
      </c>
      <c r="K79" s="17">
        <v>0.0</v>
      </c>
      <c r="L79" s="17">
        <f t="shared" si="18"/>
        <v>14.89361702</v>
      </c>
      <c r="M79" s="8"/>
      <c r="N79" s="8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>
      <c r="A80" s="23" t="s">
        <v>23</v>
      </c>
      <c r="B80" s="13" t="s">
        <v>16</v>
      </c>
      <c r="C80" s="14">
        <v>64.0</v>
      </c>
      <c r="D80" s="14">
        <v>28.0</v>
      </c>
      <c r="E80" s="14">
        <v>11.0</v>
      </c>
      <c r="F80" s="14">
        <v>6.0</v>
      </c>
      <c r="G80" s="14">
        <v>7.0</v>
      </c>
      <c r="H80" s="14">
        <v>12.0</v>
      </c>
      <c r="I80" s="14">
        <f t="shared" si="19"/>
        <v>36</v>
      </c>
      <c r="J80" s="17">
        <f t="shared" si="17"/>
        <v>12</v>
      </c>
      <c r="K80" s="17">
        <v>0.0</v>
      </c>
      <c r="L80" s="17">
        <f t="shared" si="18"/>
        <v>18.75</v>
      </c>
      <c r="M80" s="8"/>
      <c r="N80" s="8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>
      <c r="A81" s="23" t="s">
        <v>16</v>
      </c>
      <c r="B81" s="13" t="s">
        <v>24</v>
      </c>
      <c r="C81" s="14">
        <v>46.0</v>
      </c>
      <c r="D81" s="14">
        <v>18.0</v>
      </c>
      <c r="E81" s="14">
        <v>19.0</v>
      </c>
      <c r="F81" s="14">
        <v>0.0</v>
      </c>
      <c r="G81" s="14">
        <v>1.0</v>
      </c>
      <c r="H81" s="14">
        <v>8.0</v>
      </c>
      <c r="I81" s="14">
        <f t="shared" si="19"/>
        <v>28</v>
      </c>
      <c r="J81" s="17">
        <f t="shared" si="17"/>
        <v>8</v>
      </c>
      <c r="K81" s="17">
        <v>0.0</v>
      </c>
      <c r="L81" s="17">
        <f t="shared" si="18"/>
        <v>17.39130435</v>
      </c>
      <c r="M81" s="8"/>
      <c r="N81" s="8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>
      <c r="A82" s="23" t="s">
        <v>16</v>
      </c>
      <c r="B82" s="13" t="s">
        <v>24</v>
      </c>
      <c r="C82" s="14">
        <v>38.0</v>
      </c>
      <c r="D82" s="14">
        <v>27.0</v>
      </c>
      <c r="E82" s="14">
        <v>1.0</v>
      </c>
      <c r="F82" s="14">
        <v>0.0</v>
      </c>
      <c r="G82" s="14">
        <v>0.0</v>
      </c>
      <c r="H82" s="14">
        <v>0.0</v>
      </c>
      <c r="I82" s="14">
        <f t="shared" si="19"/>
        <v>1</v>
      </c>
      <c r="J82" s="17">
        <f t="shared" si="17"/>
        <v>0</v>
      </c>
      <c r="K82" s="17">
        <v>0.0</v>
      </c>
      <c r="L82" s="17">
        <f t="shared" si="18"/>
        <v>0</v>
      </c>
      <c r="M82" s="8"/>
      <c r="N82" s="8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>
      <c r="A83" s="23" t="s">
        <v>16</v>
      </c>
      <c r="B83" s="13" t="s">
        <v>24</v>
      </c>
      <c r="C83" s="14">
        <v>48.0</v>
      </c>
      <c r="D83" s="14">
        <v>28.0</v>
      </c>
      <c r="E83" s="14">
        <v>10.0</v>
      </c>
      <c r="F83" s="14">
        <v>10.0</v>
      </c>
      <c r="G83" s="14">
        <v>0.0</v>
      </c>
      <c r="H83" s="14">
        <v>0.0</v>
      </c>
      <c r="I83" s="14">
        <f t="shared" si="19"/>
        <v>20</v>
      </c>
      <c r="J83" s="17">
        <f t="shared" si="17"/>
        <v>0</v>
      </c>
      <c r="K83" s="17">
        <v>0.0</v>
      </c>
      <c r="L83" s="17">
        <f t="shared" si="18"/>
        <v>0</v>
      </c>
      <c r="M83" s="8"/>
      <c r="N83" s="8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>
      <c r="A84" s="23" t="s">
        <v>16</v>
      </c>
      <c r="B84" s="13" t="s">
        <v>24</v>
      </c>
      <c r="C84" s="14">
        <v>41.0</v>
      </c>
      <c r="D84" s="14">
        <v>40.0</v>
      </c>
      <c r="E84" s="14">
        <v>0.0</v>
      </c>
      <c r="F84" s="14">
        <v>0.0</v>
      </c>
      <c r="G84" s="14">
        <v>0.0</v>
      </c>
      <c r="H84" s="14">
        <v>1.0</v>
      </c>
      <c r="I84" s="14">
        <f t="shared" si="19"/>
        <v>1</v>
      </c>
      <c r="J84" s="17">
        <f t="shared" si="17"/>
        <v>1</v>
      </c>
      <c r="K84" s="17">
        <v>0.0</v>
      </c>
      <c r="L84" s="17">
        <f t="shared" si="18"/>
        <v>2.43902439</v>
      </c>
      <c r="M84" s="8"/>
      <c r="N84" s="8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>
      <c r="A85" s="23" t="s">
        <v>16</v>
      </c>
      <c r="B85" s="13" t="s">
        <v>24</v>
      </c>
      <c r="C85" s="14">
        <v>49.0</v>
      </c>
      <c r="D85" s="14">
        <v>33.0</v>
      </c>
      <c r="E85" s="14">
        <v>0.0</v>
      </c>
      <c r="F85" s="14">
        <v>0.0</v>
      </c>
      <c r="G85" s="14">
        <v>2.0</v>
      </c>
      <c r="H85" s="14">
        <v>5.0</v>
      </c>
      <c r="I85" s="14">
        <f t="shared" si="19"/>
        <v>7</v>
      </c>
      <c r="J85" s="17">
        <f t="shared" si="17"/>
        <v>5</v>
      </c>
      <c r="K85" s="17">
        <v>0.0</v>
      </c>
      <c r="L85" s="17">
        <f t="shared" si="18"/>
        <v>10.20408163</v>
      </c>
      <c r="M85" s="8"/>
      <c r="N85" s="8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>
      <c r="A86" s="23" t="s">
        <v>24</v>
      </c>
      <c r="B86" s="13" t="s">
        <v>16</v>
      </c>
      <c r="C86" s="14">
        <v>70.0</v>
      </c>
      <c r="D86" s="14">
        <v>41.0</v>
      </c>
      <c r="E86" s="14">
        <v>29.0</v>
      </c>
      <c r="F86" s="14">
        <v>0.0</v>
      </c>
      <c r="G86" s="14">
        <v>0.0</v>
      </c>
      <c r="H86" s="14">
        <v>0.0</v>
      </c>
      <c r="I86" s="14">
        <f t="shared" si="19"/>
        <v>29</v>
      </c>
      <c r="J86" s="17">
        <f t="shared" si="17"/>
        <v>0</v>
      </c>
      <c r="K86" s="17">
        <v>0.0</v>
      </c>
      <c r="L86" s="17">
        <f t="shared" si="18"/>
        <v>0</v>
      </c>
      <c r="M86" s="8"/>
      <c r="N86" s="8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>
      <c r="A87" s="23" t="s">
        <v>24</v>
      </c>
      <c r="B87" s="13" t="s">
        <v>16</v>
      </c>
      <c r="C87" s="14">
        <v>57.0</v>
      </c>
      <c r="D87" s="14">
        <v>43.0</v>
      </c>
      <c r="E87" s="14">
        <v>1.0</v>
      </c>
      <c r="F87" s="14">
        <v>6.0</v>
      </c>
      <c r="G87" s="14">
        <v>5.0</v>
      </c>
      <c r="H87" s="14">
        <v>2.0</v>
      </c>
      <c r="I87" s="14">
        <f t="shared" si="19"/>
        <v>14</v>
      </c>
      <c r="J87" s="17">
        <f t="shared" si="17"/>
        <v>2</v>
      </c>
      <c r="K87" s="17">
        <v>0.0</v>
      </c>
      <c r="L87" s="17">
        <f t="shared" si="18"/>
        <v>3.50877193</v>
      </c>
      <c r="M87" s="8"/>
      <c r="N87" s="8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>
      <c r="A88" s="23" t="s">
        <v>24</v>
      </c>
      <c r="B88" s="13" t="s">
        <v>16</v>
      </c>
      <c r="C88" s="14">
        <v>76.0</v>
      </c>
      <c r="D88" s="14">
        <v>59.0</v>
      </c>
      <c r="E88" s="14">
        <v>14.0</v>
      </c>
      <c r="F88" s="14">
        <v>0.0</v>
      </c>
      <c r="G88" s="14">
        <v>0.0</v>
      </c>
      <c r="H88" s="14">
        <v>3.0</v>
      </c>
      <c r="I88" s="14">
        <f t="shared" si="19"/>
        <v>17</v>
      </c>
      <c r="J88" s="17">
        <f t="shared" si="17"/>
        <v>3</v>
      </c>
      <c r="K88" s="17">
        <v>0.0</v>
      </c>
      <c r="L88" s="17">
        <f t="shared" si="18"/>
        <v>3.947368421</v>
      </c>
      <c r="M88" s="8"/>
      <c r="N88" s="8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>
      <c r="A89" s="23" t="s">
        <v>24</v>
      </c>
      <c r="B89" s="13" t="s">
        <v>16</v>
      </c>
      <c r="C89" s="14">
        <v>83.0</v>
      </c>
      <c r="D89" s="14">
        <v>66.0</v>
      </c>
      <c r="E89" s="14">
        <v>10.0</v>
      </c>
      <c r="F89" s="14">
        <v>3.0</v>
      </c>
      <c r="G89" s="14">
        <v>3.0</v>
      </c>
      <c r="H89" s="14">
        <v>1.0</v>
      </c>
      <c r="I89" s="14">
        <f t="shared" si="19"/>
        <v>17</v>
      </c>
      <c r="J89" s="17">
        <f t="shared" si="17"/>
        <v>1</v>
      </c>
      <c r="K89" s="17">
        <v>0.0</v>
      </c>
      <c r="L89" s="17">
        <f t="shared" si="18"/>
        <v>1.204819277</v>
      </c>
      <c r="M89" s="31">
        <f>MAX(L45:L91)</f>
        <v>33.33333333</v>
      </c>
      <c r="N89" s="8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>
      <c r="A90" s="23" t="s">
        <v>24</v>
      </c>
      <c r="B90" s="13" t="s">
        <v>16</v>
      </c>
      <c r="C90" s="14">
        <v>14.0</v>
      </c>
      <c r="D90" s="14">
        <v>9.0</v>
      </c>
      <c r="E90" s="14">
        <v>3.0</v>
      </c>
      <c r="F90" s="14">
        <v>0.0</v>
      </c>
      <c r="G90" s="14">
        <v>0.0</v>
      </c>
      <c r="H90" s="14">
        <v>2.0</v>
      </c>
      <c r="I90" s="14">
        <f t="shared" si="19"/>
        <v>5</v>
      </c>
      <c r="J90" s="17">
        <f t="shared" si="17"/>
        <v>2</v>
      </c>
      <c r="K90" s="17">
        <v>0.0</v>
      </c>
      <c r="L90" s="17">
        <f t="shared" si="18"/>
        <v>14.28571429</v>
      </c>
      <c r="M90" s="8"/>
      <c r="N90" s="8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>
      <c r="A91" s="23" t="s">
        <v>24</v>
      </c>
      <c r="B91" s="13" t="s">
        <v>16</v>
      </c>
      <c r="C91" s="14">
        <v>78.0</v>
      </c>
      <c r="D91" s="14">
        <v>25.0</v>
      </c>
      <c r="E91" s="14">
        <v>10.0</v>
      </c>
      <c r="F91" s="14">
        <v>5.0</v>
      </c>
      <c r="G91" s="14">
        <v>12.0</v>
      </c>
      <c r="H91" s="14">
        <v>26.0</v>
      </c>
      <c r="I91" s="14">
        <f t="shared" si="19"/>
        <v>53</v>
      </c>
      <c r="J91" s="17">
        <f t="shared" si="17"/>
        <v>26</v>
      </c>
      <c r="K91" s="17">
        <v>0.0</v>
      </c>
      <c r="L91" s="17">
        <f t="shared" si="18"/>
        <v>33.33333333</v>
      </c>
      <c r="M91" s="9"/>
      <c r="N91" s="9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>
      <c r="A92" s="32" t="s">
        <v>20</v>
      </c>
      <c r="C92" s="26">
        <f t="shared" ref="C92:J92" si="21">SUM(C45:C91)</f>
        <v>4996</v>
      </c>
      <c r="D92" s="26">
        <f t="shared" si="21"/>
        <v>3173</v>
      </c>
      <c r="E92" s="26">
        <f t="shared" si="21"/>
        <v>721</v>
      </c>
      <c r="F92" s="26">
        <f t="shared" si="21"/>
        <v>257</v>
      </c>
      <c r="G92" s="26">
        <f t="shared" si="21"/>
        <v>356</v>
      </c>
      <c r="H92" s="26">
        <f t="shared" si="21"/>
        <v>489</v>
      </c>
      <c r="I92" s="26">
        <f t="shared" si="21"/>
        <v>1823</v>
      </c>
      <c r="J92" s="33">
        <f t="shared" si="21"/>
        <v>489</v>
      </c>
      <c r="K92" s="28">
        <f t="shared" ref="K92:L92" si="22">AVERAGE(K45:K91)</f>
        <v>4.508381642</v>
      </c>
      <c r="L92" s="28">
        <f t="shared" si="22"/>
        <v>7.593525952</v>
      </c>
      <c r="M92" s="34">
        <f>STDEV(L45:L91)</f>
        <v>8.486220151</v>
      </c>
      <c r="N92" s="34">
        <f>M92/SQRT(47)</f>
        <v>1.23784243</v>
      </c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>
      <c r="A93" s="18"/>
      <c r="B93" s="18"/>
      <c r="C93" s="1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>
      <c r="A94" s="22"/>
      <c r="B94" s="9" t="s">
        <v>25</v>
      </c>
      <c r="C94" s="9" t="s">
        <v>26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>
      <c r="A95" s="23" t="s">
        <v>27</v>
      </c>
      <c r="B95" s="35">
        <f>AVERAGE(L3:L20)</f>
        <v>97.2142814</v>
      </c>
      <c r="C95" s="35">
        <v>5.671404311307621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>
      <c r="A96" s="22" t="s">
        <v>28</v>
      </c>
      <c r="B96" s="35">
        <f>AVERAGE(L23:L42)</f>
        <v>94.61314357</v>
      </c>
      <c r="C96" s="35">
        <v>8.122153016685715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>
      <c r="A97" s="22" t="s">
        <v>29</v>
      </c>
      <c r="B97" s="35">
        <v>7.593525951833765</v>
      </c>
      <c r="C97" s="35">
        <v>1.2378424301166113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>
      <c r="A99" s="36" t="s">
        <v>30</v>
      </c>
      <c r="B99" s="3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>
      <c r="A100" s="38" t="s">
        <v>31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>
      <c r="B101" s="38" t="s">
        <v>32</v>
      </c>
      <c r="C101" s="39" t="s">
        <v>33</v>
      </c>
      <c r="D101" s="39" t="s">
        <v>34</v>
      </c>
      <c r="E101" s="39" t="s">
        <v>35</v>
      </c>
      <c r="F101" s="39" t="s">
        <v>36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>
      <c r="A102" s="38" t="s">
        <v>37</v>
      </c>
      <c r="B102" s="40">
        <v>2.0</v>
      </c>
      <c r="C102" s="40">
        <v>166143.0</v>
      </c>
      <c r="D102" s="40">
        <v>83071.0</v>
      </c>
      <c r="E102" s="40">
        <v>1510.0</v>
      </c>
      <c r="F102" s="40" t="s">
        <v>38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>
      <c r="A103" s="38" t="s">
        <v>39</v>
      </c>
      <c r="B103" s="40">
        <v>84.0</v>
      </c>
      <c r="C103" s="36">
        <v>4621.0</v>
      </c>
      <c r="D103" s="36">
        <v>55.0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>
      <c r="A104" s="36" t="s">
        <v>40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>
      <c r="A105" s="36" t="s">
        <v>41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>
      <c r="A107" s="38" t="s">
        <v>42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>
      <c r="A108" s="36" t="s">
        <v>43</v>
      </c>
      <c r="B108" s="40" t="s">
        <v>44</v>
      </c>
      <c r="C108" s="40" t="s">
        <v>45</v>
      </c>
      <c r="D108" s="40" t="s">
        <v>46</v>
      </c>
      <c r="E108" s="40" t="s">
        <v>47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>
      <c r="A109" s="36" t="s">
        <v>48</v>
      </c>
      <c r="B109" s="40">
        <v>-1.054</v>
      </c>
      <c r="C109" s="40">
        <v>-6.649917</v>
      </c>
      <c r="D109" s="40">
        <v>4.541917</v>
      </c>
      <c r="E109" s="40">
        <v>0.8948041</v>
      </c>
      <c r="F109" s="36" t="s">
        <v>49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>
      <c r="A110" s="36" t="s">
        <v>50</v>
      </c>
      <c r="B110" s="40">
        <v>-88.20831</v>
      </c>
      <c r="C110" s="40">
        <v>-92.932688</v>
      </c>
      <c r="D110" s="40">
        <v>-83.483929</v>
      </c>
      <c r="E110" s="41">
        <v>0.0</v>
      </c>
      <c r="F110" s="36" t="s">
        <v>51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>
      <c r="A111" s="36" t="s">
        <v>52</v>
      </c>
      <c r="B111" s="40">
        <v>-87.15431</v>
      </c>
      <c r="C111" s="40">
        <v>-91.878688</v>
      </c>
      <c r="D111" s="40">
        <v>-82.429929</v>
      </c>
      <c r="E111" s="41">
        <v>0.0</v>
      </c>
      <c r="F111" s="36" t="s">
        <v>51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>
      <c r="A112" s="38" t="s">
        <v>53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>
      <c r="A113" s="42" t="s">
        <v>54</v>
      </c>
      <c r="B113" s="43">
        <v>-1.054</v>
      </c>
      <c r="C113" s="43">
        <v>-8.413751</v>
      </c>
      <c r="D113" s="43">
        <v>6.305751</v>
      </c>
      <c r="E113" s="43">
        <v>0.9998281</v>
      </c>
      <c r="F113" s="36" t="s">
        <v>49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>
      <c r="A114" s="42" t="s">
        <v>55</v>
      </c>
      <c r="B114" s="43">
        <v>-90.4375</v>
      </c>
      <c r="C114" s="43">
        <v>-99.451317</v>
      </c>
      <c r="D114" s="43">
        <v>-81.423683</v>
      </c>
      <c r="E114" s="43">
        <v>0.0</v>
      </c>
      <c r="F114" s="36" t="s">
        <v>51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>
      <c r="A115" s="42" t="s">
        <v>56</v>
      </c>
      <c r="B115" s="43">
        <v>-87.9675</v>
      </c>
      <c r="C115" s="43">
        <v>-96.981317</v>
      </c>
      <c r="D115" s="43">
        <v>-78.953683</v>
      </c>
      <c r="E115" s="43">
        <v>0.0</v>
      </c>
      <c r="F115" s="36" t="s">
        <v>51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>
      <c r="A116" s="42" t="s">
        <v>57</v>
      </c>
      <c r="B116" s="43">
        <v>-84.56025</v>
      </c>
      <c r="C116" s="43">
        <v>-94.296285</v>
      </c>
      <c r="D116" s="43">
        <v>-74.824215</v>
      </c>
      <c r="E116" s="43">
        <v>0.0</v>
      </c>
      <c r="F116" s="36" t="s">
        <v>51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>
      <c r="A117" s="42" t="s">
        <v>58</v>
      </c>
      <c r="B117" s="43">
        <v>-89.719</v>
      </c>
      <c r="C117" s="43">
        <v>-99.455035</v>
      </c>
      <c r="D117" s="43">
        <v>-79.982965</v>
      </c>
      <c r="E117" s="43">
        <v>0.0</v>
      </c>
      <c r="F117" s="36" t="s">
        <v>51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>
      <c r="A118" s="42" t="s">
        <v>59</v>
      </c>
      <c r="B118" s="43">
        <v>-86.4215</v>
      </c>
      <c r="C118" s="43">
        <v>-97.25476</v>
      </c>
      <c r="D118" s="43">
        <v>-75.58824</v>
      </c>
      <c r="E118" s="43">
        <v>0.0</v>
      </c>
      <c r="F118" s="36" t="s">
        <v>51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>
      <c r="A119" s="42" t="s">
        <v>60</v>
      </c>
      <c r="B119" s="43">
        <v>-89.7955</v>
      </c>
      <c r="C119" s="43">
        <v>-101.432288</v>
      </c>
      <c r="D119" s="43">
        <v>-78.158712</v>
      </c>
      <c r="E119" s="43">
        <v>0.0</v>
      </c>
      <c r="F119" s="36" t="s">
        <v>51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>
      <c r="A120" s="42" t="s">
        <v>61</v>
      </c>
      <c r="B120" s="43">
        <v>-89.3835</v>
      </c>
      <c r="C120" s="43">
        <v>-98.397317</v>
      </c>
      <c r="D120" s="43">
        <v>-80.369683</v>
      </c>
      <c r="E120" s="43">
        <v>0.0</v>
      </c>
      <c r="F120" s="36" t="s">
        <v>51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>
      <c r="A121" s="42" t="s">
        <v>62</v>
      </c>
      <c r="B121" s="43">
        <v>-86.9135</v>
      </c>
      <c r="C121" s="43">
        <v>-95.927317</v>
      </c>
      <c r="D121" s="43">
        <v>-77.899683</v>
      </c>
      <c r="E121" s="43">
        <v>0.0</v>
      </c>
      <c r="F121" s="36" t="s">
        <v>51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>
      <c r="A122" s="42" t="s">
        <v>63</v>
      </c>
      <c r="B122" s="43">
        <v>83.50625</v>
      </c>
      <c r="C122" s="43">
        <v>-93.242285</v>
      </c>
      <c r="D122" s="43">
        <v>-73.770215</v>
      </c>
      <c r="E122" s="43">
        <v>0.0</v>
      </c>
      <c r="F122" s="36" t="s">
        <v>51</v>
      </c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>
      <c r="A123" s="42" t="s">
        <v>64</v>
      </c>
      <c r="B123" s="43">
        <v>-88.665</v>
      </c>
      <c r="C123" s="43">
        <v>-98.401035</v>
      </c>
      <c r="D123" s="43">
        <v>-78.928965</v>
      </c>
      <c r="E123" s="43">
        <v>0.0</v>
      </c>
      <c r="F123" s="36" t="s">
        <v>51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>
      <c r="A124" s="42" t="s">
        <v>65</v>
      </c>
      <c r="B124" s="43">
        <v>-85.3675</v>
      </c>
      <c r="C124" s="43">
        <v>-96.20076</v>
      </c>
      <c r="D124" s="43">
        <v>-74.53424</v>
      </c>
      <c r="E124" s="43">
        <v>0.0</v>
      </c>
      <c r="F124" s="36" t="s">
        <v>51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>
      <c r="A125" s="42" t="s">
        <v>66</v>
      </c>
      <c r="B125" s="43">
        <v>-88.7415</v>
      </c>
      <c r="C125" s="43">
        <v>-100.378288</v>
      </c>
      <c r="D125" s="43">
        <v>-77.104712</v>
      </c>
      <c r="E125" s="43">
        <v>0.0</v>
      </c>
      <c r="F125" s="36" t="s">
        <v>51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>
      <c r="A126" s="42" t="s">
        <v>67</v>
      </c>
      <c r="B126" s="43">
        <v>2.47</v>
      </c>
      <c r="C126" s="43">
        <v>-7.93826</v>
      </c>
      <c r="D126" s="43">
        <v>12.87826</v>
      </c>
      <c r="E126" s="43">
        <v>0.9954817</v>
      </c>
      <c r="F126" s="36" t="s">
        <v>49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>
      <c r="A127" s="42" t="s">
        <v>68</v>
      </c>
      <c r="B127" s="43">
        <v>5.87725</v>
      </c>
      <c r="C127" s="43">
        <v>-5.162376</v>
      </c>
      <c r="D127" s="43">
        <v>16.916876</v>
      </c>
      <c r="E127" s="43">
        <v>0.7138851</v>
      </c>
      <c r="F127" s="36" t="s">
        <v>49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>
      <c r="A128" s="42" t="s">
        <v>69</v>
      </c>
      <c r="B128" s="43">
        <v>0.7185</v>
      </c>
      <c r="C128" s="43">
        <v>-10.321126</v>
      </c>
      <c r="D128" s="43">
        <v>11.758126</v>
      </c>
      <c r="E128" s="43">
        <v>0.9999992</v>
      </c>
      <c r="F128" s="36" t="s">
        <v>49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>
      <c r="A129" s="42" t="s">
        <v>70</v>
      </c>
      <c r="B129" s="43">
        <v>4.016</v>
      </c>
      <c r="C129" s="43">
        <v>-8.002423</v>
      </c>
      <c r="D129" s="43">
        <v>16.034423</v>
      </c>
      <c r="E129" s="43">
        <v>0.9666093</v>
      </c>
      <c r="F129" s="36" t="s">
        <v>49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>
      <c r="A130" s="42" t="s">
        <v>71</v>
      </c>
      <c r="B130" s="43">
        <v>0.642</v>
      </c>
      <c r="C130" s="43">
        <v>-12.105463</v>
      </c>
      <c r="D130" s="43">
        <v>13.389463</v>
      </c>
      <c r="E130" s="43">
        <v>0.9999999</v>
      </c>
      <c r="F130" s="36" t="s">
        <v>49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>
      <c r="A131" s="42" t="s">
        <v>72</v>
      </c>
      <c r="B131" s="43">
        <v>3.40725</v>
      </c>
      <c r="C131" s="43">
        <v>-7.632376</v>
      </c>
      <c r="D131" s="43">
        <v>14.446876</v>
      </c>
      <c r="E131" s="43">
        <v>0.9785129</v>
      </c>
      <c r="F131" s="36" t="s">
        <v>49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>
      <c r="A132" s="42" t="s">
        <v>73</v>
      </c>
      <c r="B132" s="43">
        <v>-1.7515</v>
      </c>
      <c r="C132" s="43">
        <v>-12.791126</v>
      </c>
      <c r="D132" s="43">
        <v>9.288126</v>
      </c>
      <c r="E132" s="43">
        <v>0.9996601</v>
      </c>
      <c r="F132" s="36" t="s">
        <v>49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>
      <c r="A133" s="42" t="s">
        <v>74</v>
      </c>
      <c r="B133" s="43">
        <v>1.546</v>
      </c>
      <c r="C133" s="43">
        <v>-10.472423</v>
      </c>
      <c r="D133" s="43">
        <v>13.564423</v>
      </c>
      <c r="E133" s="43">
        <v>0.9999164</v>
      </c>
      <c r="F133" s="36" t="s">
        <v>49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>
      <c r="A134" s="42" t="s">
        <v>75</v>
      </c>
      <c r="B134" s="43">
        <v>-1.828</v>
      </c>
      <c r="C134" s="43">
        <v>-14.575463</v>
      </c>
      <c r="D134" s="43">
        <v>10.919463</v>
      </c>
      <c r="E134" s="43">
        <v>0.9998266</v>
      </c>
      <c r="F134" s="36" t="s">
        <v>49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>
      <c r="A135" s="42" t="s">
        <v>76</v>
      </c>
      <c r="B135" s="43">
        <v>-5.15875</v>
      </c>
      <c r="C135" s="43">
        <v>-16.795538</v>
      </c>
      <c r="D135" s="43">
        <v>6.478038</v>
      </c>
      <c r="E135" s="43">
        <v>0.8634511</v>
      </c>
      <c r="F135" s="36" t="s">
        <v>49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>
      <c r="A136" s="42" t="s">
        <v>77</v>
      </c>
      <c r="B136" s="43">
        <v>-1.86125</v>
      </c>
      <c r="C136" s="43">
        <v>-14.430418</v>
      </c>
      <c r="D136" s="43">
        <v>10.707918</v>
      </c>
      <c r="E136" s="43">
        <v>0.9997851</v>
      </c>
      <c r="F136" s="36" t="s">
        <v>49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>
      <c r="A137" s="42" t="s">
        <v>78</v>
      </c>
      <c r="B137" s="43">
        <v>-5.23525</v>
      </c>
      <c r="C137" s="43">
        <v>-18.50323</v>
      </c>
      <c r="D137" s="43">
        <v>8.03273</v>
      </c>
      <c r="E137" s="43">
        <v>0.9209095</v>
      </c>
      <c r="F137" s="36" t="s">
        <v>49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>
      <c r="A138" s="42" t="s">
        <v>79</v>
      </c>
      <c r="B138" s="43">
        <v>3.2975</v>
      </c>
      <c r="C138" s="43">
        <v>-9.271668</v>
      </c>
      <c r="D138" s="43">
        <v>15.866668</v>
      </c>
      <c r="E138" s="43">
        <v>0.991676</v>
      </c>
      <c r="F138" s="36" t="s">
        <v>49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>
      <c r="A139" s="42" t="s">
        <v>80</v>
      </c>
      <c r="B139" s="43">
        <v>-0.0765</v>
      </c>
      <c r="C139" s="43">
        <v>-13.34448</v>
      </c>
      <c r="D139" s="43">
        <v>13.19148</v>
      </c>
      <c r="E139" s="43">
        <v>1.0</v>
      </c>
      <c r="F139" s="36" t="s">
        <v>49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>
      <c r="A140" s="42" t="s">
        <v>81</v>
      </c>
      <c r="B140" s="43">
        <v>-3.374</v>
      </c>
      <c r="C140" s="43">
        <v>-17.46685</v>
      </c>
      <c r="D140" s="43">
        <v>10.71885</v>
      </c>
      <c r="E140" s="43">
        <v>0.9952293</v>
      </c>
      <c r="F140" s="36" t="s">
        <v>49</v>
      </c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>
      <c r="A143" s="7"/>
      <c r="B143" s="7"/>
      <c r="C143" s="4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</row>
    <row r="100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</row>
    <row r="1010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</row>
    <row r="101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</row>
    <row r="101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</row>
    <row r="1013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</row>
    <row r="1014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</row>
    <row r="101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</row>
    <row r="1016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</row>
    <row r="1017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</row>
    <row r="1018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</row>
    <row r="1019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</row>
    <row r="1020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</row>
    <row r="1021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</row>
    <row r="102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</row>
    <row r="1023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</row>
    <row r="1024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</row>
    <row r="10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</row>
    <row r="1026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</row>
    <row r="1027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</row>
    <row r="1028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</row>
    <row r="1029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</row>
    <row r="1030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</row>
    <row r="1031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</row>
  </sheetData>
  <mergeCells count="5">
    <mergeCell ref="C1:D1"/>
    <mergeCell ref="E1:I1"/>
    <mergeCell ref="A21:B21"/>
    <mergeCell ref="A43:B43"/>
    <mergeCell ref="A92:B92"/>
  </mergeCells>
  <drawing r:id="rId1"/>
</worksheet>
</file>