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<sst xmlns="http://schemas.openxmlformats.org/spreadsheetml/2006/main" count="245" uniqueCount="55">
  <si>
    <t>Hatching rate GFP targeting</t>
  </si>
  <si>
    <t>Hatching rate</t>
  </si>
  <si>
    <t>phenotype penetrance</t>
  </si>
  <si>
    <t>Females</t>
  </si>
  <si>
    <t>Males</t>
  </si>
  <si>
    <t>TOT eggs</t>
  </si>
  <si>
    <t>eggs not hatching</t>
  </si>
  <si>
    <t>CasRx Inheritance</t>
  </si>
  <si>
    <t>WT Inheritance</t>
  </si>
  <si>
    <t>gRNA_array N</t>
  </si>
  <si>
    <t>Transhet</t>
  </si>
  <si>
    <t>Total Count</t>
  </si>
  <si>
    <t>inheritance rate</t>
  </si>
  <si>
    <t>hatching rate</t>
  </si>
  <si>
    <t>Stdev</t>
  </si>
  <si>
    <t>Sterr</t>
  </si>
  <si>
    <t>Casrx</t>
  </si>
  <si>
    <t>Up-CasRx-341</t>
  </si>
  <si>
    <t>sgRNA</t>
  </si>
  <si>
    <t>TOTAL</t>
  </si>
  <si>
    <t>sgRNA_array N</t>
  </si>
  <si>
    <t xml:space="preserve">U6:RNAarray-GFP </t>
  </si>
  <si>
    <t>T with GFP reduction</t>
  </si>
  <si>
    <t>Phenotype penetrance</t>
  </si>
  <si>
    <t>Average</t>
  </si>
  <si>
    <t>Statistical Analysis</t>
  </si>
  <si>
    <t>ANOVA</t>
  </si>
  <si>
    <t xml:space="preserve">Df </t>
  </si>
  <si>
    <t>Sum Sq</t>
  </si>
  <si>
    <t>Mean Sq</t>
  </si>
  <si>
    <t>F value</t>
  </si>
  <si>
    <t>Pr(&gt;F)</t>
  </si>
  <si>
    <t xml:space="preserve">Tr         </t>
  </si>
  <si>
    <t>4.19e-11 ***</t>
  </si>
  <si>
    <t xml:space="preserve">Residuals </t>
  </si>
  <si>
    <t>---</t>
  </si>
  <si>
    <t>Signif. codes:  0 ‘***’ 0.001 ‘**’ 0.01 ‘*’ 0.05 ‘.’ 0.1 ‘ ’ 1</t>
  </si>
  <si>
    <t>Tukey multiple comparisons of means 95% family-wise confidence level</t>
  </si>
  <si>
    <t>$Tr</t>
  </si>
  <si>
    <t>diff</t>
  </si>
  <si>
    <t>lwr</t>
  </si>
  <si>
    <t>upr</t>
  </si>
  <si>
    <t>p adj</t>
  </si>
  <si>
    <t xml:space="preserve">sgRNA-CasRx       </t>
  </si>
  <si>
    <t>NA</t>
  </si>
  <si>
    <t xml:space="preserve">Transhet-CasRx </t>
  </si>
  <si>
    <t>***</t>
  </si>
  <si>
    <t xml:space="preserve">Transhet-sgRNA </t>
  </si>
  <si>
    <t>Tukey multiple comparisons of means 95% family-wise confidence level between bidirectional cross</t>
  </si>
  <si>
    <t xml:space="preserve">sgRNA-CasRx                 </t>
  </si>
  <si>
    <t xml:space="preserve">Transhet416F-CasRx          </t>
  </si>
  <si>
    <t xml:space="preserve">Transhet416M-CasRx      </t>
  </si>
  <si>
    <t xml:space="preserve">Transhet416F-sgRNA       </t>
  </si>
  <si>
    <t xml:space="preserve">Transhet416M-sgRNA         </t>
  </si>
  <si>
    <t xml:space="preserve">Transhet416M-Transhet416F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</si>
</sst>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/>
    <font>
      <color rgb="FF000000"/>
      <name val="Roboto"/>
    </font>
  </fonts>
  <fills count="2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9EAD3"/>
        <bgColor rgb="FFD9EAD3"/>
      </patternFill>
    </fill>
    <fill>
      <patternFill patternType="solid">
        <fgColor rgb="FF72AF5D"/>
        <bgColor rgb="FF72AF5D"/>
      </patternFill>
    </fill>
    <fill>
      <patternFill patternType="solid">
        <fgColor rgb="FF6AA84F"/>
        <bgColor rgb="FF6AA84F"/>
      </patternFill>
    </fill>
    <fill>
      <patternFill patternType="solid">
        <fgColor rgb="FF81BB78"/>
        <bgColor rgb="FF81BB78"/>
      </patternFill>
    </fill>
    <fill>
      <patternFill patternType="solid">
        <fgColor rgb="FFB4E1CB"/>
        <bgColor rgb="FFB4E1CB"/>
      </patternFill>
    </fill>
    <fill>
      <patternFill patternType="solid">
        <fgColor rgb="FF8EC690"/>
        <bgColor rgb="FF8EC690"/>
      </patternFill>
    </fill>
    <fill>
      <patternFill patternType="solid">
        <fgColor rgb="FF85BE80"/>
        <bgColor rgb="FF85BE80"/>
      </patternFill>
    </fill>
    <fill>
      <patternFill patternType="solid">
        <fgColor rgb="FFF0F9F5"/>
        <bgColor rgb="FFF0F9F5"/>
      </patternFill>
    </fill>
    <fill>
      <patternFill patternType="solid">
        <fgColor rgb="FFFDFFFE"/>
        <bgColor rgb="FFFDFFFE"/>
      </patternFill>
    </fill>
    <fill>
      <patternFill patternType="solid">
        <fgColor rgb="FF7CB770"/>
        <bgColor rgb="FF7CB770"/>
      </patternFill>
    </fill>
    <fill>
      <patternFill patternType="solid">
        <fgColor rgb="FFDCF1E7"/>
        <bgColor rgb="FFDCF1E7"/>
      </patternFill>
    </fill>
    <fill>
      <patternFill patternType="solid">
        <fgColor rgb="FF95CB9D"/>
        <bgColor rgb="FF95CB9D"/>
      </patternFill>
    </fill>
    <fill>
      <patternFill patternType="solid">
        <fgColor rgb="FF90C793"/>
        <bgColor rgb="FF90C793"/>
      </patternFill>
    </fill>
    <fill>
      <patternFill patternType="solid">
        <fgColor rgb="FFE2F4EB"/>
        <bgColor rgb="FFE2F4EB"/>
      </patternFill>
    </fill>
    <fill>
      <patternFill patternType="solid">
        <fgColor rgb="FF9ACFA6"/>
        <bgColor rgb="FF9ACFA6"/>
      </patternFill>
    </fill>
    <fill>
      <patternFill patternType="solid">
        <fgColor rgb="FFC9EADA"/>
        <bgColor rgb="FFC9EADA"/>
      </patternFill>
    </fill>
    <fill>
      <patternFill patternType="solid">
        <fgColor rgb="FFA4D8B8"/>
        <bgColor rgb="FFA4D8B8"/>
      </patternFill>
    </fill>
    <fill>
      <patternFill patternType="solid">
        <fgColor rgb="FFD3E7CA"/>
        <bgColor rgb="FFD3E7CA"/>
      </patternFill>
    </fill>
  </fills>
  <borders count="7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Alignment="1" applyBorder="1" applyFont="1">
      <alignment horizontal="center" vertical="bottom"/>
    </xf>
    <xf borderId="2" fillId="0" fontId="2" numFmtId="2" xfId="0" applyAlignment="1" applyBorder="1" applyFont="1" applyNumberFormat="1">
      <alignment horizontal="right" vertical="bottom"/>
    </xf>
    <xf borderId="2" fillId="0" fontId="2" numFmtId="0" xfId="0" applyAlignment="1" applyBorder="1" applyFont="1">
      <alignment horizontal="center" vertical="bottom"/>
    </xf>
    <xf borderId="2" fillId="0" fontId="2" numFmtId="2" xfId="0" applyAlignment="1" applyBorder="1" applyFont="1" applyNumberFormat="1">
      <alignment horizontal="center" vertical="bottom"/>
    </xf>
    <xf borderId="6" fillId="0" fontId="3" numFmtId="0" xfId="0" applyAlignment="1" applyBorder="1" applyFont="1">
      <alignment horizontal="right" vertical="bottom"/>
    </xf>
    <xf borderId="2" fillId="0" fontId="4" numFmtId="0" xfId="0" applyBorder="1" applyFont="1"/>
    <xf borderId="2" fillId="0" fontId="3" numFmtId="2" xfId="0" applyAlignment="1" applyBorder="1" applyFont="1" applyNumberFormat="1">
      <alignment horizontal="center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1" fillId="2" fontId="2" numFmtId="0" xfId="0" applyAlignment="1" applyBorder="1" applyFill="1" applyFont="1">
      <alignment vertical="bottom"/>
    </xf>
    <xf borderId="1" fillId="2" fontId="2" numFmtId="2" xfId="0" applyAlignment="1" applyBorder="1" applyFont="1" applyNumberFormat="1">
      <alignment vertical="bottom"/>
    </xf>
    <xf borderId="2" fillId="3" fontId="3" numFmtId="0" xfId="0" applyAlignment="1" applyBorder="1" applyFill="1" applyFont="1">
      <alignment horizontal="center" vertical="bottom"/>
    </xf>
    <xf borderId="2" fillId="3" fontId="2" numFmtId="0" xfId="0" applyAlignment="1" applyBorder="1" applyFont="1">
      <alignment vertical="bottom"/>
    </xf>
    <xf borderId="1" fillId="4" fontId="2" numFmtId="2" xfId="0" applyAlignment="1" applyBorder="1" applyFill="1" applyFont="1" applyNumberFormat="1">
      <alignment shrinkToFit="0" vertical="bottom" wrapText="0"/>
    </xf>
    <xf borderId="2" fillId="3" fontId="2" numFmtId="0" xfId="0" applyAlignment="1" applyBorder="1" applyFont="1">
      <alignment horizontal="center" vertical="bottom"/>
    </xf>
    <xf borderId="2" fillId="3" fontId="2" numFmtId="1" xfId="0" applyAlignment="1" applyBorder="1" applyFont="1" applyNumberFormat="1">
      <alignment horizontal="center" vertical="bottom"/>
    </xf>
    <xf borderId="2" fillId="5" fontId="2" numFmtId="2" xfId="0" applyAlignment="1" applyBorder="1" applyFill="1" applyFont="1" applyNumberFormat="1">
      <alignment horizontal="center" vertical="bottom"/>
    </xf>
    <xf borderId="2" fillId="6" fontId="2" numFmtId="2" xfId="0" applyAlignment="1" applyBorder="1" applyFill="1" applyFont="1" applyNumberFormat="1">
      <alignment horizontal="center" vertical="bottom"/>
    </xf>
    <xf borderId="2" fillId="7" fontId="2" numFmtId="2" xfId="0" applyAlignment="1" applyBorder="1" applyFill="1" applyFont="1" applyNumberFormat="1">
      <alignment horizontal="center" vertical="bottom"/>
    </xf>
    <xf borderId="2" fillId="2" fontId="2" numFmtId="2" xfId="0" applyAlignment="1" applyBorder="1" applyFont="1" applyNumberFormat="1">
      <alignment vertical="bottom"/>
    </xf>
    <xf borderId="2" fillId="2" fontId="2" numFmtId="2" xfId="0" applyAlignment="1" applyBorder="1" applyFont="1" applyNumberFormat="1">
      <alignment horizontal="center" vertical="bottom"/>
    </xf>
    <xf borderId="2" fillId="8" fontId="2" numFmtId="2" xfId="0" applyAlignment="1" applyBorder="1" applyFill="1" applyFont="1" applyNumberFormat="1">
      <alignment horizontal="center" vertical="bottom"/>
    </xf>
    <xf borderId="2" fillId="9" fontId="2" numFmtId="2" xfId="0" applyAlignment="1" applyBorder="1" applyFill="1" applyFont="1" applyNumberFormat="1">
      <alignment horizontal="center" vertical="bottom"/>
    </xf>
    <xf borderId="2" fillId="10" fontId="2" numFmtId="2" xfId="0" applyAlignment="1" applyBorder="1" applyFill="1" applyFont="1" applyNumberFormat="1">
      <alignment horizontal="center" vertical="bottom"/>
    </xf>
    <xf borderId="2" fillId="11" fontId="2" numFmtId="2" xfId="0" applyAlignment="1" applyBorder="1" applyFill="1" applyFont="1" applyNumberFormat="1">
      <alignment horizontal="center" vertical="bottom"/>
    </xf>
    <xf borderId="2" fillId="12" fontId="2" numFmtId="2" xfId="0" applyAlignment="1" applyBorder="1" applyFill="1" applyFont="1" applyNumberFormat="1">
      <alignment horizontal="center" vertical="bottom"/>
    </xf>
    <xf borderId="2" fillId="13" fontId="2" numFmtId="2" xfId="0" applyAlignment="1" applyBorder="1" applyFill="1" applyFont="1" applyNumberFormat="1">
      <alignment horizontal="center" vertical="bottom"/>
    </xf>
    <xf borderId="2" fillId="14" fontId="2" numFmtId="2" xfId="0" applyAlignment="1" applyBorder="1" applyFill="1" applyFont="1" applyNumberFormat="1">
      <alignment horizontal="center" vertical="bottom"/>
    </xf>
    <xf borderId="2" fillId="15" fontId="2" numFmtId="2" xfId="0" applyAlignment="1" applyBorder="1" applyFill="1" applyFont="1" applyNumberFormat="1">
      <alignment horizontal="center" vertical="bottom"/>
    </xf>
    <xf borderId="2" fillId="16" fontId="2" numFmtId="2" xfId="0" applyAlignment="1" applyBorder="1" applyFill="1" applyFont="1" applyNumberFormat="1">
      <alignment horizontal="center" vertical="bottom"/>
    </xf>
    <xf borderId="2" fillId="17" fontId="2" numFmtId="2" xfId="0" applyAlignment="1" applyBorder="1" applyFill="1" applyFont="1" applyNumberFormat="1">
      <alignment horizontal="center" vertical="bottom"/>
    </xf>
    <xf borderId="2" fillId="18" fontId="2" numFmtId="2" xfId="0" applyAlignment="1" applyBorder="1" applyFill="1" applyFont="1" applyNumberFormat="1">
      <alignment horizontal="center" vertical="bottom"/>
    </xf>
    <xf borderId="2" fillId="19" fontId="2" numFmtId="2" xfId="0" applyAlignment="1" applyBorder="1" applyFill="1" applyFont="1" applyNumberFormat="1">
      <alignment horizontal="center" vertical="bottom"/>
    </xf>
    <xf borderId="2" fillId="20" fontId="2" numFmtId="2" xfId="0" applyAlignment="1" applyBorder="1" applyFill="1" applyFont="1" applyNumberFormat="1">
      <alignment horizontal="center" vertical="bottom"/>
    </xf>
    <xf borderId="2" fillId="21" fontId="3" numFmtId="2" xfId="0" applyAlignment="1" applyBorder="1" applyFill="1" applyFont="1" applyNumberFormat="1">
      <alignment horizontal="center" vertical="bottom"/>
    </xf>
    <xf borderId="0" fillId="0" fontId="3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2" fontId="2" numFmtId="0" xfId="0" applyAlignment="1" applyFont="1">
      <alignment vertical="bottom"/>
    </xf>
    <xf borderId="0" fillId="2" fontId="5" numFmtId="0" xfId="0" applyAlignment="1" applyFont="1">
      <alignment readingOrder="0"/>
    </xf>
    <xf borderId="0" fillId="2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2" fontId="5" numFmtId="164" xfId="0" applyAlignment="1" applyFont="1" applyNumberFormat="1">
      <alignment readingOrder="0"/>
    </xf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15.5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 t="s">
        <v>1</v>
      </c>
      <c r="Q1" s="3" t="s">
        <v>2</v>
      </c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3</v>
      </c>
      <c r="B2" s="7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7" t="s">
        <v>14</v>
      </c>
      <c r="M2" s="7" t="s">
        <v>15</v>
      </c>
      <c r="N2" s="4"/>
      <c r="O2" s="7" t="s">
        <v>16</v>
      </c>
      <c r="P2" s="9">
        <f>average(K3:K21)</f>
        <v>97.26900834</v>
      </c>
      <c r="Q2" s="7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17</v>
      </c>
      <c r="B3" s="7" t="s">
        <v>17</v>
      </c>
      <c r="C3" s="10">
        <f t="shared" ref="C3:C4" si="1">D3+I3</f>
        <v>326</v>
      </c>
      <c r="D3" s="10">
        <v>17.0</v>
      </c>
      <c r="E3" s="10">
        <v>250.0</v>
      </c>
      <c r="F3" s="10">
        <v>59.0</v>
      </c>
      <c r="G3" s="10">
        <v>0.0</v>
      </c>
      <c r="H3" s="11">
        <v>0.0</v>
      </c>
      <c r="I3" s="10">
        <f t="shared" ref="I3:I20" si="2">E3+F3</f>
        <v>309</v>
      </c>
      <c r="J3" s="11">
        <f t="shared" ref="J3:J21" si="3">E3/I3*100</f>
        <v>80.90614887</v>
      </c>
      <c r="K3" s="11">
        <f t="shared" ref="K3:K21" si="4">I3/C3*100</f>
        <v>94.78527607</v>
      </c>
      <c r="L3" s="7"/>
      <c r="M3" s="7"/>
      <c r="N3" s="4"/>
      <c r="O3" s="7" t="s">
        <v>18</v>
      </c>
      <c r="P3" s="9">
        <f>average(K24:K41)</f>
        <v>96.82798344</v>
      </c>
      <c r="Q3" s="7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17</v>
      </c>
      <c r="B4" s="7" t="s">
        <v>17</v>
      </c>
      <c r="C4" s="10">
        <f t="shared" si="1"/>
        <v>401</v>
      </c>
      <c r="D4" s="10">
        <v>12.0</v>
      </c>
      <c r="E4" s="10">
        <v>353.0</v>
      </c>
      <c r="F4" s="10">
        <v>36.0</v>
      </c>
      <c r="G4" s="10">
        <v>0.0</v>
      </c>
      <c r="H4" s="11">
        <v>0.0</v>
      </c>
      <c r="I4" s="10">
        <f t="shared" si="2"/>
        <v>389</v>
      </c>
      <c r="J4" s="11">
        <f t="shared" si="3"/>
        <v>90.74550129</v>
      </c>
      <c r="K4" s="11">
        <f t="shared" si="4"/>
        <v>97.0074813</v>
      </c>
      <c r="L4" s="7"/>
      <c r="M4" s="7"/>
      <c r="N4" s="4"/>
      <c r="O4" s="7" t="s">
        <v>10</v>
      </c>
      <c r="P4" s="9">
        <f>average(K44:K88)</f>
        <v>43.61523732</v>
      </c>
      <c r="Q4" s="9">
        <f>M89</f>
        <v>70.2704863</v>
      </c>
      <c r="R4" s="5"/>
      <c r="S4" s="5"/>
      <c r="T4" s="5"/>
      <c r="U4" s="5"/>
      <c r="V4" s="5"/>
      <c r="W4" s="5"/>
      <c r="X4" s="5"/>
      <c r="Y4" s="5"/>
      <c r="Z4" s="5"/>
    </row>
    <row r="5">
      <c r="A5" s="6" t="s">
        <v>17</v>
      </c>
      <c r="B5" s="7" t="s">
        <v>17</v>
      </c>
      <c r="C5" s="10">
        <v>48.0</v>
      </c>
      <c r="D5" s="10">
        <f t="shared" ref="D5:D20" si="5">C5-E5</f>
        <v>1</v>
      </c>
      <c r="E5" s="10">
        <v>47.0</v>
      </c>
      <c r="F5" s="10">
        <v>0.0</v>
      </c>
      <c r="G5" s="10">
        <v>0.0</v>
      </c>
      <c r="H5" s="10">
        <v>0.0</v>
      </c>
      <c r="I5" s="10">
        <f t="shared" si="2"/>
        <v>47</v>
      </c>
      <c r="J5" s="11">
        <f t="shared" si="3"/>
        <v>100</v>
      </c>
      <c r="K5" s="11">
        <f t="shared" si="4"/>
        <v>97.91666667</v>
      </c>
      <c r="L5" s="11"/>
      <c r="M5" s="1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 t="s">
        <v>17</v>
      </c>
      <c r="B6" s="7" t="s">
        <v>17</v>
      </c>
      <c r="C6" s="10">
        <v>65.0</v>
      </c>
      <c r="D6" s="10">
        <f t="shared" si="5"/>
        <v>0</v>
      </c>
      <c r="E6" s="10">
        <v>65.0</v>
      </c>
      <c r="F6" s="10">
        <v>0.0</v>
      </c>
      <c r="G6" s="10">
        <v>0.0</v>
      </c>
      <c r="H6" s="10">
        <v>0.0</v>
      </c>
      <c r="I6" s="10">
        <f t="shared" si="2"/>
        <v>65</v>
      </c>
      <c r="J6" s="11">
        <f t="shared" si="3"/>
        <v>100</v>
      </c>
      <c r="K6" s="11">
        <f t="shared" si="4"/>
        <v>100</v>
      </c>
      <c r="L6" s="11"/>
      <c r="M6" s="1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 t="s">
        <v>17</v>
      </c>
      <c r="B7" s="7" t="s">
        <v>17</v>
      </c>
      <c r="C7" s="10">
        <v>75.0</v>
      </c>
      <c r="D7" s="10">
        <f t="shared" si="5"/>
        <v>4</v>
      </c>
      <c r="E7" s="10">
        <v>71.0</v>
      </c>
      <c r="F7" s="10">
        <v>0.0</v>
      </c>
      <c r="G7" s="10">
        <v>0.0</v>
      </c>
      <c r="H7" s="10">
        <v>0.0</v>
      </c>
      <c r="I7" s="10">
        <f t="shared" si="2"/>
        <v>71</v>
      </c>
      <c r="J7" s="11">
        <f t="shared" si="3"/>
        <v>100</v>
      </c>
      <c r="K7" s="11">
        <f t="shared" si="4"/>
        <v>94.66666667</v>
      </c>
      <c r="L7" s="11"/>
      <c r="M7" s="1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17</v>
      </c>
      <c r="B8" s="7" t="s">
        <v>17</v>
      </c>
      <c r="C8" s="10">
        <v>58.0</v>
      </c>
      <c r="D8" s="10">
        <f t="shared" si="5"/>
        <v>0</v>
      </c>
      <c r="E8" s="10">
        <v>58.0</v>
      </c>
      <c r="F8" s="10">
        <v>0.0</v>
      </c>
      <c r="G8" s="10">
        <v>0.0</v>
      </c>
      <c r="H8" s="10">
        <v>0.0</v>
      </c>
      <c r="I8" s="10">
        <f t="shared" si="2"/>
        <v>58</v>
      </c>
      <c r="J8" s="11">
        <f t="shared" si="3"/>
        <v>100</v>
      </c>
      <c r="K8" s="11">
        <f t="shared" si="4"/>
        <v>100</v>
      </c>
      <c r="L8" s="11"/>
      <c r="M8" s="1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6" t="s">
        <v>17</v>
      </c>
      <c r="B9" s="7" t="s">
        <v>17</v>
      </c>
      <c r="C9" s="10">
        <v>61.0</v>
      </c>
      <c r="D9" s="10">
        <f t="shared" si="5"/>
        <v>0</v>
      </c>
      <c r="E9" s="10">
        <v>61.0</v>
      </c>
      <c r="F9" s="10">
        <v>0.0</v>
      </c>
      <c r="G9" s="10">
        <v>0.0</v>
      </c>
      <c r="H9" s="10">
        <v>0.0</v>
      </c>
      <c r="I9" s="10">
        <f t="shared" si="2"/>
        <v>61</v>
      </c>
      <c r="J9" s="11">
        <f t="shared" si="3"/>
        <v>100</v>
      </c>
      <c r="K9" s="11">
        <f t="shared" si="4"/>
        <v>100</v>
      </c>
      <c r="L9" s="11"/>
      <c r="M9" s="1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 t="s">
        <v>17</v>
      </c>
      <c r="B10" s="7" t="s">
        <v>17</v>
      </c>
      <c r="C10" s="10">
        <v>65.0</v>
      </c>
      <c r="D10" s="10">
        <f t="shared" si="5"/>
        <v>3</v>
      </c>
      <c r="E10" s="10">
        <v>62.0</v>
      </c>
      <c r="F10" s="10">
        <v>0.0</v>
      </c>
      <c r="G10" s="10">
        <v>0.0</v>
      </c>
      <c r="H10" s="10">
        <v>0.0</v>
      </c>
      <c r="I10" s="10">
        <f t="shared" si="2"/>
        <v>62</v>
      </c>
      <c r="J10" s="11">
        <f t="shared" si="3"/>
        <v>100</v>
      </c>
      <c r="K10" s="11">
        <f t="shared" si="4"/>
        <v>95.38461538</v>
      </c>
      <c r="L10" s="11"/>
      <c r="M10" s="1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 t="s">
        <v>17</v>
      </c>
      <c r="B11" s="7" t="s">
        <v>17</v>
      </c>
      <c r="C11" s="10">
        <v>57.0</v>
      </c>
      <c r="D11" s="10">
        <f t="shared" si="5"/>
        <v>0</v>
      </c>
      <c r="E11" s="10">
        <v>57.0</v>
      </c>
      <c r="F11" s="10">
        <v>0.0</v>
      </c>
      <c r="G11" s="10">
        <v>0.0</v>
      </c>
      <c r="H11" s="10">
        <v>0.0</v>
      </c>
      <c r="I11" s="10">
        <f t="shared" si="2"/>
        <v>57</v>
      </c>
      <c r="J11" s="11">
        <f t="shared" si="3"/>
        <v>100</v>
      </c>
      <c r="K11" s="11">
        <f t="shared" si="4"/>
        <v>100</v>
      </c>
      <c r="L11" s="11"/>
      <c r="M11" s="1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 t="s">
        <v>17</v>
      </c>
      <c r="B12" s="7" t="s">
        <v>17</v>
      </c>
      <c r="C12" s="10">
        <v>78.0</v>
      </c>
      <c r="D12" s="10">
        <f t="shared" si="5"/>
        <v>8</v>
      </c>
      <c r="E12" s="10">
        <v>70.0</v>
      </c>
      <c r="F12" s="10">
        <v>0.0</v>
      </c>
      <c r="G12" s="10">
        <v>0.0</v>
      </c>
      <c r="H12" s="10">
        <v>0.0</v>
      </c>
      <c r="I12" s="10">
        <f t="shared" si="2"/>
        <v>70</v>
      </c>
      <c r="J12" s="11">
        <f t="shared" si="3"/>
        <v>100</v>
      </c>
      <c r="K12" s="11">
        <f t="shared" si="4"/>
        <v>89.74358974</v>
      </c>
      <c r="L12" s="11"/>
      <c r="M12" s="1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6" t="s">
        <v>17</v>
      </c>
      <c r="B13" s="7" t="s">
        <v>17</v>
      </c>
      <c r="C13" s="10">
        <v>65.0</v>
      </c>
      <c r="D13" s="10">
        <f t="shared" si="5"/>
        <v>0</v>
      </c>
      <c r="E13" s="10">
        <v>65.0</v>
      </c>
      <c r="F13" s="10">
        <v>0.0</v>
      </c>
      <c r="G13" s="10">
        <v>0.0</v>
      </c>
      <c r="H13" s="10">
        <v>0.0</v>
      </c>
      <c r="I13" s="10">
        <f t="shared" si="2"/>
        <v>65</v>
      </c>
      <c r="J13" s="11">
        <f t="shared" si="3"/>
        <v>100</v>
      </c>
      <c r="K13" s="11">
        <f t="shared" si="4"/>
        <v>100</v>
      </c>
      <c r="L13" s="11"/>
      <c r="M13" s="1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17</v>
      </c>
      <c r="B14" s="7" t="s">
        <v>17</v>
      </c>
      <c r="C14" s="10">
        <v>71.0</v>
      </c>
      <c r="D14" s="10">
        <f t="shared" si="5"/>
        <v>0</v>
      </c>
      <c r="E14" s="10">
        <v>71.0</v>
      </c>
      <c r="F14" s="10">
        <v>0.0</v>
      </c>
      <c r="G14" s="10">
        <v>0.0</v>
      </c>
      <c r="H14" s="10">
        <v>0.0</v>
      </c>
      <c r="I14" s="10">
        <f t="shared" si="2"/>
        <v>71</v>
      </c>
      <c r="J14" s="11">
        <f t="shared" si="3"/>
        <v>100</v>
      </c>
      <c r="K14" s="11">
        <f t="shared" si="4"/>
        <v>100</v>
      </c>
      <c r="L14" s="11"/>
      <c r="M14" s="1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6" t="s">
        <v>17</v>
      </c>
      <c r="B15" s="7" t="s">
        <v>17</v>
      </c>
      <c r="C15" s="10">
        <v>40.0</v>
      </c>
      <c r="D15" s="10">
        <f t="shared" si="5"/>
        <v>2</v>
      </c>
      <c r="E15" s="10">
        <v>38.0</v>
      </c>
      <c r="F15" s="10">
        <v>0.0</v>
      </c>
      <c r="G15" s="10">
        <v>0.0</v>
      </c>
      <c r="H15" s="10">
        <v>0.0</v>
      </c>
      <c r="I15" s="10">
        <f t="shared" si="2"/>
        <v>38</v>
      </c>
      <c r="J15" s="11">
        <f t="shared" si="3"/>
        <v>100</v>
      </c>
      <c r="K15" s="11">
        <f t="shared" si="4"/>
        <v>95</v>
      </c>
      <c r="L15" s="11"/>
      <c r="M15" s="11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6" t="s">
        <v>17</v>
      </c>
      <c r="B16" s="7" t="s">
        <v>17</v>
      </c>
      <c r="C16" s="10">
        <v>44.0</v>
      </c>
      <c r="D16" s="10">
        <f t="shared" si="5"/>
        <v>3</v>
      </c>
      <c r="E16" s="10">
        <v>41.0</v>
      </c>
      <c r="F16" s="10">
        <v>0.0</v>
      </c>
      <c r="G16" s="10">
        <v>0.0</v>
      </c>
      <c r="H16" s="10">
        <v>0.0</v>
      </c>
      <c r="I16" s="10">
        <f t="shared" si="2"/>
        <v>41</v>
      </c>
      <c r="J16" s="11">
        <f t="shared" si="3"/>
        <v>100</v>
      </c>
      <c r="K16" s="11">
        <f t="shared" si="4"/>
        <v>93.18181818</v>
      </c>
      <c r="L16" s="11"/>
      <c r="M16" s="11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 t="s">
        <v>17</v>
      </c>
      <c r="B17" s="7" t="s">
        <v>17</v>
      </c>
      <c r="C17" s="10">
        <v>54.0</v>
      </c>
      <c r="D17" s="10">
        <f t="shared" si="5"/>
        <v>0</v>
      </c>
      <c r="E17" s="10">
        <v>54.0</v>
      </c>
      <c r="F17" s="10">
        <v>0.0</v>
      </c>
      <c r="G17" s="10">
        <v>0.0</v>
      </c>
      <c r="H17" s="10">
        <v>0.0</v>
      </c>
      <c r="I17" s="10">
        <f t="shared" si="2"/>
        <v>54</v>
      </c>
      <c r="J17" s="11">
        <f t="shared" si="3"/>
        <v>100</v>
      </c>
      <c r="K17" s="11">
        <f t="shared" si="4"/>
        <v>100</v>
      </c>
      <c r="L17" s="11"/>
      <c r="M17" s="11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6" t="s">
        <v>17</v>
      </c>
      <c r="B18" s="7" t="s">
        <v>17</v>
      </c>
      <c r="C18" s="10">
        <v>38.0</v>
      </c>
      <c r="D18" s="10">
        <f t="shared" si="5"/>
        <v>1</v>
      </c>
      <c r="E18" s="10">
        <v>37.0</v>
      </c>
      <c r="F18" s="10">
        <v>0.0</v>
      </c>
      <c r="G18" s="10">
        <v>0.0</v>
      </c>
      <c r="H18" s="10">
        <v>0.0</v>
      </c>
      <c r="I18" s="10">
        <f t="shared" si="2"/>
        <v>37</v>
      </c>
      <c r="J18" s="11">
        <f t="shared" si="3"/>
        <v>100</v>
      </c>
      <c r="K18" s="11">
        <f t="shared" si="4"/>
        <v>97.36842105</v>
      </c>
      <c r="L18" s="11"/>
      <c r="M18" s="1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6" t="s">
        <v>17</v>
      </c>
      <c r="B19" s="7" t="s">
        <v>17</v>
      </c>
      <c r="C19" s="10">
        <v>65.0</v>
      </c>
      <c r="D19" s="10">
        <f t="shared" si="5"/>
        <v>0</v>
      </c>
      <c r="E19" s="10">
        <v>65.0</v>
      </c>
      <c r="F19" s="10">
        <v>0.0</v>
      </c>
      <c r="G19" s="10">
        <v>0.0</v>
      </c>
      <c r="H19" s="10">
        <v>0.0</v>
      </c>
      <c r="I19" s="10">
        <f t="shared" si="2"/>
        <v>65</v>
      </c>
      <c r="J19" s="11">
        <f t="shared" si="3"/>
        <v>100</v>
      </c>
      <c r="K19" s="11">
        <f t="shared" si="4"/>
        <v>100</v>
      </c>
      <c r="L19" s="11"/>
      <c r="M19" s="1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 t="s">
        <v>17</v>
      </c>
      <c r="B20" s="7" t="s">
        <v>17</v>
      </c>
      <c r="C20" s="10">
        <v>80.0</v>
      </c>
      <c r="D20" s="10">
        <f t="shared" si="5"/>
        <v>3</v>
      </c>
      <c r="E20" s="10">
        <v>77.0</v>
      </c>
      <c r="F20" s="10">
        <v>0.0</v>
      </c>
      <c r="G20" s="10">
        <v>0.0</v>
      </c>
      <c r="H20" s="10">
        <v>0.0</v>
      </c>
      <c r="I20" s="10">
        <f t="shared" si="2"/>
        <v>77</v>
      </c>
      <c r="J20" s="11">
        <f t="shared" si="3"/>
        <v>100</v>
      </c>
      <c r="K20" s="11">
        <f t="shared" si="4"/>
        <v>96.25</v>
      </c>
      <c r="L20" s="11"/>
      <c r="M20" s="1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12" t="s">
        <v>19</v>
      </c>
      <c r="B21" s="13"/>
      <c r="C21" s="8">
        <f t="shared" ref="C21:I21" si="6">SUM(C3:C20)</f>
        <v>1691</v>
      </c>
      <c r="D21" s="8">
        <f t="shared" si="6"/>
        <v>54</v>
      </c>
      <c r="E21" s="8">
        <f t="shared" si="6"/>
        <v>1542</v>
      </c>
      <c r="F21" s="8">
        <f t="shared" si="6"/>
        <v>95</v>
      </c>
      <c r="G21" s="8">
        <f t="shared" si="6"/>
        <v>0</v>
      </c>
      <c r="H21" s="14">
        <f t="shared" si="6"/>
        <v>0</v>
      </c>
      <c r="I21" s="8">
        <f t="shared" si="6"/>
        <v>1637</v>
      </c>
      <c r="J21" s="14">
        <f t="shared" si="3"/>
        <v>94.19670128</v>
      </c>
      <c r="K21" s="14">
        <f t="shared" si="4"/>
        <v>96.8066233</v>
      </c>
      <c r="L21" s="14">
        <f>STDEV(K3:K20)</f>
        <v>3.030902182</v>
      </c>
      <c r="M21" s="14">
        <f>L21/SQRT(20)</f>
        <v>0.6777303313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6" t="s">
        <v>3</v>
      </c>
      <c r="B23" s="7" t="s">
        <v>4</v>
      </c>
      <c r="C23" s="8" t="s">
        <v>5</v>
      </c>
      <c r="D23" s="8" t="s">
        <v>6</v>
      </c>
      <c r="E23" s="8" t="s">
        <v>7</v>
      </c>
      <c r="F23" s="8" t="s">
        <v>8</v>
      </c>
      <c r="G23" s="8" t="s">
        <v>20</v>
      </c>
      <c r="H23" s="8" t="s">
        <v>10</v>
      </c>
      <c r="I23" s="8" t="s">
        <v>11</v>
      </c>
      <c r="J23" s="8" t="s">
        <v>12</v>
      </c>
      <c r="K23" s="8" t="s">
        <v>13</v>
      </c>
      <c r="L23" s="7" t="s">
        <v>14</v>
      </c>
      <c r="M23" s="7" t="s">
        <v>15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6" t="s">
        <v>21</v>
      </c>
      <c r="B24" s="7" t="s">
        <v>21</v>
      </c>
      <c r="C24" s="10">
        <v>33.0</v>
      </c>
      <c r="D24" s="10">
        <f t="shared" ref="D24:D40" si="7">C24-G24</f>
        <v>2</v>
      </c>
      <c r="E24" s="10">
        <v>0.0</v>
      </c>
      <c r="F24" s="10">
        <v>0.0</v>
      </c>
      <c r="G24" s="10">
        <v>31.0</v>
      </c>
      <c r="H24" s="10">
        <v>0.0</v>
      </c>
      <c r="I24" s="10">
        <f t="shared" ref="I24:I40" si="8">SUM(E24:H24)</f>
        <v>31</v>
      </c>
      <c r="J24" s="11">
        <f t="shared" ref="J24:J41" si="9">G24/I24*100</f>
        <v>100</v>
      </c>
      <c r="K24" s="11">
        <f t="shared" ref="K24:K27" si="10">I24/C24*100</f>
        <v>93.93939394</v>
      </c>
      <c r="L24" s="7"/>
      <c r="M24" s="7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6" t="s">
        <v>21</v>
      </c>
      <c r="B25" s="7" t="s">
        <v>21</v>
      </c>
      <c r="C25" s="10">
        <v>47.0</v>
      </c>
      <c r="D25" s="10">
        <f t="shared" si="7"/>
        <v>0</v>
      </c>
      <c r="E25" s="10">
        <v>0.0</v>
      </c>
      <c r="F25" s="10">
        <v>0.0</v>
      </c>
      <c r="G25" s="10">
        <v>47.0</v>
      </c>
      <c r="H25" s="10">
        <v>0.0</v>
      </c>
      <c r="I25" s="10">
        <f t="shared" si="8"/>
        <v>47</v>
      </c>
      <c r="J25" s="11">
        <f t="shared" si="9"/>
        <v>100</v>
      </c>
      <c r="K25" s="11">
        <f t="shared" si="10"/>
        <v>100</v>
      </c>
      <c r="L25" s="11"/>
      <c r="M25" s="1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6" t="s">
        <v>21</v>
      </c>
      <c r="B26" s="7" t="s">
        <v>21</v>
      </c>
      <c r="C26" s="10">
        <v>51.0</v>
      </c>
      <c r="D26" s="10">
        <f t="shared" si="7"/>
        <v>0</v>
      </c>
      <c r="E26" s="10">
        <v>0.0</v>
      </c>
      <c r="F26" s="10">
        <v>0.0</v>
      </c>
      <c r="G26" s="10">
        <v>51.0</v>
      </c>
      <c r="H26" s="10">
        <v>0.0</v>
      </c>
      <c r="I26" s="10">
        <f t="shared" si="8"/>
        <v>51</v>
      </c>
      <c r="J26" s="11">
        <f t="shared" si="9"/>
        <v>100</v>
      </c>
      <c r="K26" s="11">
        <f t="shared" si="10"/>
        <v>100</v>
      </c>
      <c r="L26" s="11"/>
      <c r="M26" s="11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6" t="s">
        <v>21</v>
      </c>
      <c r="B27" s="7" t="s">
        <v>21</v>
      </c>
      <c r="C27" s="10">
        <v>38.0</v>
      </c>
      <c r="D27" s="10">
        <f t="shared" si="7"/>
        <v>1</v>
      </c>
      <c r="E27" s="10">
        <v>0.0</v>
      </c>
      <c r="F27" s="10">
        <v>0.0</v>
      </c>
      <c r="G27" s="10">
        <v>37.0</v>
      </c>
      <c r="H27" s="10">
        <v>0.0</v>
      </c>
      <c r="I27" s="10">
        <f t="shared" si="8"/>
        <v>37</v>
      </c>
      <c r="J27" s="11">
        <f t="shared" si="9"/>
        <v>100</v>
      </c>
      <c r="K27" s="11">
        <f t="shared" si="10"/>
        <v>97.36842105</v>
      </c>
      <c r="L27" s="11"/>
      <c r="M27" s="11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6" t="s">
        <v>21</v>
      </c>
      <c r="B28" s="7" t="s">
        <v>21</v>
      </c>
      <c r="C28" s="10">
        <v>63.0</v>
      </c>
      <c r="D28" s="10">
        <f t="shared" si="7"/>
        <v>0</v>
      </c>
      <c r="E28" s="10">
        <v>0.0</v>
      </c>
      <c r="F28" s="10">
        <v>0.0</v>
      </c>
      <c r="G28" s="10">
        <v>63.0</v>
      </c>
      <c r="H28" s="10">
        <v>0.0</v>
      </c>
      <c r="I28" s="10">
        <f t="shared" si="8"/>
        <v>63</v>
      </c>
      <c r="J28" s="11">
        <f t="shared" si="9"/>
        <v>100</v>
      </c>
      <c r="K28" s="11">
        <f t="shared" ref="K28:K41" si="11">G28/C28*100</f>
        <v>100</v>
      </c>
      <c r="L28" s="11"/>
      <c r="M28" s="11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6" t="s">
        <v>21</v>
      </c>
      <c r="B29" s="7" t="s">
        <v>21</v>
      </c>
      <c r="C29" s="10">
        <v>55.0</v>
      </c>
      <c r="D29" s="10">
        <f t="shared" si="7"/>
        <v>1</v>
      </c>
      <c r="E29" s="10">
        <v>0.0</v>
      </c>
      <c r="F29" s="10">
        <v>0.0</v>
      </c>
      <c r="G29" s="10">
        <v>54.0</v>
      </c>
      <c r="H29" s="10">
        <v>0.0</v>
      </c>
      <c r="I29" s="10">
        <f t="shared" si="8"/>
        <v>54</v>
      </c>
      <c r="J29" s="11">
        <f t="shared" si="9"/>
        <v>100</v>
      </c>
      <c r="K29" s="11">
        <f t="shared" si="11"/>
        <v>98.18181818</v>
      </c>
      <c r="L29" s="11"/>
      <c r="M29" s="11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6" t="s">
        <v>21</v>
      </c>
      <c r="B30" s="7" t="s">
        <v>21</v>
      </c>
      <c r="C30" s="10">
        <v>42.0</v>
      </c>
      <c r="D30" s="10">
        <f t="shared" si="7"/>
        <v>1</v>
      </c>
      <c r="E30" s="10">
        <v>0.0</v>
      </c>
      <c r="F30" s="10">
        <v>0.0</v>
      </c>
      <c r="G30" s="10">
        <v>41.0</v>
      </c>
      <c r="H30" s="10">
        <v>0.0</v>
      </c>
      <c r="I30" s="10">
        <f t="shared" si="8"/>
        <v>41</v>
      </c>
      <c r="J30" s="11">
        <f t="shared" si="9"/>
        <v>100</v>
      </c>
      <c r="K30" s="11">
        <f t="shared" si="11"/>
        <v>97.61904762</v>
      </c>
      <c r="L30" s="11"/>
      <c r="M30" s="11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6" t="s">
        <v>21</v>
      </c>
      <c r="B31" s="7" t="s">
        <v>21</v>
      </c>
      <c r="C31" s="10">
        <v>39.0</v>
      </c>
      <c r="D31" s="10">
        <f t="shared" si="7"/>
        <v>1</v>
      </c>
      <c r="E31" s="10">
        <v>0.0</v>
      </c>
      <c r="F31" s="10">
        <v>0.0</v>
      </c>
      <c r="G31" s="10">
        <v>38.0</v>
      </c>
      <c r="H31" s="10">
        <v>0.0</v>
      </c>
      <c r="I31" s="10">
        <f t="shared" si="8"/>
        <v>38</v>
      </c>
      <c r="J31" s="11">
        <f t="shared" si="9"/>
        <v>100</v>
      </c>
      <c r="K31" s="11">
        <f t="shared" si="11"/>
        <v>97.43589744</v>
      </c>
      <c r="L31" s="11"/>
      <c r="M31" s="11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6" t="s">
        <v>21</v>
      </c>
      <c r="B32" s="7" t="s">
        <v>21</v>
      </c>
      <c r="C32" s="10">
        <v>65.0</v>
      </c>
      <c r="D32" s="10">
        <f t="shared" si="7"/>
        <v>6</v>
      </c>
      <c r="E32" s="10">
        <v>0.0</v>
      </c>
      <c r="F32" s="10">
        <v>0.0</v>
      </c>
      <c r="G32" s="10">
        <v>59.0</v>
      </c>
      <c r="H32" s="10">
        <v>0.0</v>
      </c>
      <c r="I32" s="10">
        <f t="shared" si="8"/>
        <v>59</v>
      </c>
      <c r="J32" s="11">
        <f t="shared" si="9"/>
        <v>100</v>
      </c>
      <c r="K32" s="11">
        <f t="shared" si="11"/>
        <v>90.76923077</v>
      </c>
      <c r="L32" s="11"/>
      <c r="M32" s="11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6" t="s">
        <v>21</v>
      </c>
      <c r="B33" s="7" t="s">
        <v>21</v>
      </c>
      <c r="C33" s="10">
        <v>73.0</v>
      </c>
      <c r="D33" s="10">
        <f t="shared" si="7"/>
        <v>2</v>
      </c>
      <c r="E33" s="10">
        <v>0.0</v>
      </c>
      <c r="F33" s="10">
        <v>0.0</v>
      </c>
      <c r="G33" s="10">
        <v>71.0</v>
      </c>
      <c r="H33" s="10">
        <v>0.0</v>
      </c>
      <c r="I33" s="10">
        <f t="shared" si="8"/>
        <v>71</v>
      </c>
      <c r="J33" s="11">
        <f t="shared" si="9"/>
        <v>100</v>
      </c>
      <c r="K33" s="11">
        <f t="shared" si="11"/>
        <v>97.26027397</v>
      </c>
      <c r="L33" s="11"/>
      <c r="M33" s="11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6" t="s">
        <v>21</v>
      </c>
      <c r="B34" s="7" t="s">
        <v>21</v>
      </c>
      <c r="C34" s="10">
        <v>58.0</v>
      </c>
      <c r="D34" s="10">
        <f t="shared" si="7"/>
        <v>1</v>
      </c>
      <c r="E34" s="10">
        <v>0.0</v>
      </c>
      <c r="F34" s="10">
        <v>0.0</v>
      </c>
      <c r="G34" s="10">
        <v>57.0</v>
      </c>
      <c r="H34" s="10">
        <v>0.0</v>
      </c>
      <c r="I34" s="10">
        <f t="shared" si="8"/>
        <v>57</v>
      </c>
      <c r="J34" s="11">
        <f t="shared" si="9"/>
        <v>100</v>
      </c>
      <c r="K34" s="11">
        <f t="shared" si="11"/>
        <v>98.27586207</v>
      </c>
      <c r="L34" s="11"/>
      <c r="M34" s="11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6" t="s">
        <v>21</v>
      </c>
      <c r="B35" s="7" t="s">
        <v>21</v>
      </c>
      <c r="C35" s="10">
        <v>61.0</v>
      </c>
      <c r="D35" s="10">
        <f t="shared" si="7"/>
        <v>1</v>
      </c>
      <c r="E35" s="10">
        <v>0.0</v>
      </c>
      <c r="F35" s="10">
        <v>0.0</v>
      </c>
      <c r="G35" s="10">
        <v>60.0</v>
      </c>
      <c r="H35" s="10">
        <v>0.0</v>
      </c>
      <c r="I35" s="10">
        <f t="shared" si="8"/>
        <v>60</v>
      </c>
      <c r="J35" s="11">
        <f t="shared" si="9"/>
        <v>100</v>
      </c>
      <c r="K35" s="11">
        <f t="shared" si="11"/>
        <v>98.36065574</v>
      </c>
      <c r="L35" s="11"/>
      <c r="M35" s="11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6" t="s">
        <v>21</v>
      </c>
      <c r="B36" s="7" t="s">
        <v>21</v>
      </c>
      <c r="C36" s="10">
        <v>50.0</v>
      </c>
      <c r="D36" s="10">
        <f t="shared" si="7"/>
        <v>1</v>
      </c>
      <c r="E36" s="10">
        <v>0.0</v>
      </c>
      <c r="F36" s="10">
        <v>0.0</v>
      </c>
      <c r="G36" s="10">
        <v>49.0</v>
      </c>
      <c r="H36" s="10">
        <v>0.0</v>
      </c>
      <c r="I36" s="10">
        <f t="shared" si="8"/>
        <v>49</v>
      </c>
      <c r="J36" s="11">
        <f t="shared" si="9"/>
        <v>100</v>
      </c>
      <c r="K36" s="11">
        <f t="shared" si="11"/>
        <v>98</v>
      </c>
      <c r="L36" s="11"/>
      <c r="M36" s="1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6" t="s">
        <v>21</v>
      </c>
      <c r="B37" s="7" t="s">
        <v>21</v>
      </c>
      <c r="C37" s="10">
        <v>65.0</v>
      </c>
      <c r="D37" s="10">
        <f t="shared" si="7"/>
        <v>0</v>
      </c>
      <c r="E37" s="10">
        <v>0.0</v>
      </c>
      <c r="F37" s="10">
        <v>0.0</v>
      </c>
      <c r="G37" s="10">
        <v>65.0</v>
      </c>
      <c r="H37" s="10">
        <v>0.0</v>
      </c>
      <c r="I37" s="10">
        <f t="shared" si="8"/>
        <v>65</v>
      </c>
      <c r="J37" s="11">
        <f t="shared" si="9"/>
        <v>100</v>
      </c>
      <c r="K37" s="11">
        <f t="shared" si="11"/>
        <v>100</v>
      </c>
      <c r="L37" s="11"/>
      <c r="M37" s="1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6" t="s">
        <v>21</v>
      </c>
      <c r="B38" s="7" t="s">
        <v>21</v>
      </c>
      <c r="C38" s="10">
        <v>59.0</v>
      </c>
      <c r="D38" s="10">
        <f t="shared" si="7"/>
        <v>0</v>
      </c>
      <c r="E38" s="10">
        <v>0.0</v>
      </c>
      <c r="F38" s="10">
        <v>0.0</v>
      </c>
      <c r="G38" s="10">
        <v>59.0</v>
      </c>
      <c r="H38" s="10">
        <v>0.0</v>
      </c>
      <c r="I38" s="10">
        <f t="shared" si="8"/>
        <v>59</v>
      </c>
      <c r="J38" s="11">
        <f t="shared" si="9"/>
        <v>100</v>
      </c>
      <c r="K38" s="11">
        <f t="shared" si="11"/>
        <v>100</v>
      </c>
      <c r="L38" s="11"/>
      <c r="M38" s="1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6" t="s">
        <v>21</v>
      </c>
      <c r="B39" s="7" t="s">
        <v>21</v>
      </c>
      <c r="C39" s="10">
        <v>45.0</v>
      </c>
      <c r="D39" s="10">
        <f t="shared" si="7"/>
        <v>0</v>
      </c>
      <c r="E39" s="10">
        <v>0.0</v>
      </c>
      <c r="F39" s="10">
        <v>0.0</v>
      </c>
      <c r="G39" s="10">
        <v>45.0</v>
      </c>
      <c r="H39" s="10">
        <v>0.0</v>
      </c>
      <c r="I39" s="10">
        <f t="shared" si="8"/>
        <v>45</v>
      </c>
      <c r="J39" s="11">
        <f t="shared" si="9"/>
        <v>100</v>
      </c>
      <c r="K39" s="11">
        <f t="shared" si="11"/>
        <v>100</v>
      </c>
      <c r="L39" s="11"/>
      <c r="M39" s="1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6" t="s">
        <v>21</v>
      </c>
      <c r="B40" s="7" t="s">
        <v>21</v>
      </c>
      <c r="C40" s="10">
        <v>47.0</v>
      </c>
      <c r="D40" s="10">
        <f t="shared" si="7"/>
        <v>10</v>
      </c>
      <c r="E40" s="10">
        <v>0.0</v>
      </c>
      <c r="F40" s="10">
        <v>0.0</v>
      </c>
      <c r="G40" s="10">
        <v>37.0</v>
      </c>
      <c r="H40" s="10">
        <v>0.0</v>
      </c>
      <c r="I40" s="10">
        <f t="shared" si="8"/>
        <v>37</v>
      </c>
      <c r="J40" s="11">
        <f t="shared" si="9"/>
        <v>100</v>
      </c>
      <c r="K40" s="11">
        <f t="shared" si="11"/>
        <v>78.72340426</v>
      </c>
      <c r="L40" s="11"/>
      <c r="M40" s="1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12" t="s">
        <v>19</v>
      </c>
      <c r="B41" s="13"/>
      <c r="C41" s="10">
        <f t="shared" ref="C41:I41" si="12">SUM(C24:C40)</f>
        <v>891</v>
      </c>
      <c r="D41" s="16">
        <f t="shared" si="12"/>
        <v>27</v>
      </c>
      <c r="E41" s="16">
        <f t="shared" si="12"/>
        <v>0</v>
      </c>
      <c r="F41" s="16">
        <f t="shared" si="12"/>
        <v>0</v>
      </c>
      <c r="G41" s="16">
        <f t="shared" si="12"/>
        <v>864</v>
      </c>
      <c r="H41" s="16">
        <f t="shared" si="12"/>
        <v>0</v>
      </c>
      <c r="I41" s="16">
        <f t="shared" si="12"/>
        <v>864</v>
      </c>
      <c r="J41" s="11">
        <f t="shared" si="9"/>
        <v>100</v>
      </c>
      <c r="K41" s="11">
        <f t="shared" si="11"/>
        <v>96.96969697</v>
      </c>
      <c r="L41" s="11">
        <f>STDEV(K24:K40)</f>
        <v>5.257871431</v>
      </c>
      <c r="M41" s="11">
        <f>L41/SQRT(17)</f>
        <v>1.275221134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7"/>
      <c r="M42" s="18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6" t="s">
        <v>3</v>
      </c>
      <c r="B43" s="7" t="s">
        <v>4</v>
      </c>
      <c r="C43" s="8" t="s">
        <v>5</v>
      </c>
      <c r="D43" s="8" t="s">
        <v>6</v>
      </c>
      <c r="E43" s="8" t="s">
        <v>7</v>
      </c>
      <c r="F43" s="8" t="s">
        <v>8</v>
      </c>
      <c r="G43" s="8" t="s">
        <v>9</v>
      </c>
      <c r="H43" s="19" t="s">
        <v>10</v>
      </c>
      <c r="I43" s="8" t="s">
        <v>11</v>
      </c>
      <c r="J43" s="8" t="s">
        <v>12</v>
      </c>
      <c r="K43" s="8" t="s">
        <v>13</v>
      </c>
      <c r="L43" s="20" t="s">
        <v>22</v>
      </c>
      <c r="M43" s="21" t="s">
        <v>23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6" t="s">
        <v>17</v>
      </c>
      <c r="B44" s="7" t="s">
        <v>21</v>
      </c>
      <c r="C44" s="10">
        <v>22.0</v>
      </c>
      <c r="D44" s="10">
        <f t="shared" ref="D44:D88" si="13">C44-I44</f>
        <v>1</v>
      </c>
      <c r="E44" s="10">
        <v>2.0</v>
      </c>
      <c r="F44" s="10">
        <v>0.0</v>
      </c>
      <c r="G44" s="10">
        <v>0.0</v>
      </c>
      <c r="H44" s="22">
        <v>19.0</v>
      </c>
      <c r="I44" s="10">
        <f t="shared" ref="I44:I88" si="14">SUM(E44:H44)</f>
        <v>21</v>
      </c>
      <c r="J44" s="11">
        <f t="shared" ref="J44:J48" si="15">H44/I44*100</f>
        <v>90.47619048</v>
      </c>
      <c r="K44" s="11">
        <f t="shared" ref="K44:K62" si="16">I44/C44*100</f>
        <v>95.45454545</v>
      </c>
      <c r="L44" s="23">
        <v>18.0</v>
      </c>
      <c r="M44" s="24">
        <f t="shared" ref="M44:M48" si="17">L44/H44*100</f>
        <v>94.73684211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6" t="s">
        <v>17</v>
      </c>
      <c r="B45" s="7" t="s">
        <v>21</v>
      </c>
      <c r="C45" s="10">
        <v>91.0</v>
      </c>
      <c r="D45" s="10">
        <f t="shared" si="13"/>
        <v>83</v>
      </c>
      <c r="E45" s="10">
        <v>4.0</v>
      </c>
      <c r="F45" s="10">
        <v>0.0</v>
      </c>
      <c r="G45" s="10">
        <v>0.0</v>
      </c>
      <c r="H45" s="22">
        <v>4.0</v>
      </c>
      <c r="I45" s="10">
        <f t="shared" si="14"/>
        <v>8</v>
      </c>
      <c r="J45" s="11">
        <f t="shared" si="15"/>
        <v>50</v>
      </c>
      <c r="K45" s="11">
        <f t="shared" si="16"/>
        <v>8.791208791</v>
      </c>
      <c r="L45" s="23">
        <v>4.0</v>
      </c>
      <c r="M45" s="25">
        <f t="shared" si="17"/>
        <v>100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6" t="s">
        <v>17</v>
      </c>
      <c r="B46" s="7" t="s">
        <v>21</v>
      </c>
      <c r="C46" s="10">
        <v>59.0</v>
      </c>
      <c r="D46" s="10">
        <f t="shared" si="13"/>
        <v>0</v>
      </c>
      <c r="E46" s="10">
        <v>38.0</v>
      </c>
      <c r="F46" s="10">
        <v>0.0</v>
      </c>
      <c r="G46" s="10">
        <v>0.0</v>
      </c>
      <c r="H46" s="22">
        <v>21.0</v>
      </c>
      <c r="I46" s="10">
        <f t="shared" si="14"/>
        <v>59</v>
      </c>
      <c r="J46" s="11">
        <f t="shared" si="15"/>
        <v>35.59322034</v>
      </c>
      <c r="K46" s="11">
        <f t="shared" si="16"/>
        <v>100</v>
      </c>
      <c r="L46" s="23">
        <v>21.0</v>
      </c>
      <c r="M46" s="25">
        <f t="shared" si="17"/>
        <v>100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6" t="s">
        <v>17</v>
      </c>
      <c r="B47" s="7" t="s">
        <v>21</v>
      </c>
      <c r="C47" s="10">
        <v>21.0</v>
      </c>
      <c r="D47" s="10">
        <f t="shared" si="13"/>
        <v>2</v>
      </c>
      <c r="E47" s="10">
        <v>0.0</v>
      </c>
      <c r="F47" s="10">
        <v>0.0</v>
      </c>
      <c r="G47" s="10">
        <v>0.0</v>
      </c>
      <c r="H47" s="22">
        <v>19.0</v>
      </c>
      <c r="I47" s="10">
        <f t="shared" si="14"/>
        <v>19</v>
      </c>
      <c r="J47" s="11">
        <f t="shared" si="15"/>
        <v>100</v>
      </c>
      <c r="K47" s="11">
        <f t="shared" si="16"/>
        <v>90.47619048</v>
      </c>
      <c r="L47" s="23">
        <v>16.0</v>
      </c>
      <c r="M47" s="26">
        <f t="shared" si="17"/>
        <v>84.21052632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6" t="s">
        <v>17</v>
      </c>
      <c r="B48" s="7" t="s">
        <v>21</v>
      </c>
      <c r="C48" s="10">
        <v>63.0</v>
      </c>
      <c r="D48" s="10">
        <f t="shared" si="13"/>
        <v>2</v>
      </c>
      <c r="E48" s="10">
        <v>41.0</v>
      </c>
      <c r="F48" s="10">
        <v>0.0</v>
      </c>
      <c r="G48" s="10">
        <v>0.0</v>
      </c>
      <c r="H48" s="22">
        <v>20.0</v>
      </c>
      <c r="I48" s="10">
        <f t="shared" si="14"/>
        <v>61</v>
      </c>
      <c r="J48" s="11">
        <f t="shared" si="15"/>
        <v>32.78688525</v>
      </c>
      <c r="K48" s="11">
        <f t="shared" si="16"/>
        <v>96.82539683</v>
      </c>
      <c r="L48" s="23">
        <v>20.0</v>
      </c>
      <c r="M48" s="25">
        <f t="shared" si="17"/>
        <v>100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6" t="s">
        <v>17</v>
      </c>
      <c r="B49" s="7" t="s">
        <v>21</v>
      </c>
      <c r="C49" s="10">
        <v>49.0</v>
      </c>
      <c r="D49" s="10">
        <f t="shared" si="13"/>
        <v>49</v>
      </c>
      <c r="E49" s="10">
        <v>0.0</v>
      </c>
      <c r="F49" s="10">
        <v>0.0</v>
      </c>
      <c r="G49" s="10">
        <v>0.0</v>
      </c>
      <c r="H49" s="22">
        <v>0.0</v>
      </c>
      <c r="I49" s="10">
        <f t="shared" si="14"/>
        <v>0</v>
      </c>
      <c r="J49" s="11">
        <v>0.0</v>
      </c>
      <c r="K49" s="11">
        <f t="shared" si="16"/>
        <v>0</v>
      </c>
      <c r="L49" s="23">
        <v>0.0</v>
      </c>
      <c r="M49" s="27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6" t="s">
        <v>17</v>
      </c>
      <c r="B50" s="7" t="s">
        <v>21</v>
      </c>
      <c r="C50" s="10">
        <v>60.0</v>
      </c>
      <c r="D50" s="10">
        <f t="shared" si="13"/>
        <v>36</v>
      </c>
      <c r="E50" s="10">
        <v>13.0</v>
      </c>
      <c r="F50" s="10">
        <v>0.0</v>
      </c>
      <c r="G50" s="10">
        <v>0.0</v>
      </c>
      <c r="H50" s="22">
        <v>11.0</v>
      </c>
      <c r="I50" s="10">
        <f t="shared" si="14"/>
        <v>24</v>
      </c>
      <c r="J50" s="11">
        <f>H50/I50*100</f>
        <v>45.83333333</v>
      </c>
      <c r="K50" s="11">
        <f t="shared" si="16"/>
        <v>40</v>
      </c>
      <c r="L50" s="23">
        <v>1.0</v>
      </c>
      <c r="M50" s="28">
        <f>L50/H50*100</f>
        <v>9.090909091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6" t="s">
        <v>17</v>
      </c>
      <c r="B51" s="7" t="s">
        <v>21</v>
      </c>
      <c r="C51" s="10">
        <v>58.0</v>
      </c>
      <c r="D51" s="10">
        <f t="shared" si="13"/>
        <v>58</v>
      </c>
      <c r="E51" s="10">
        <v>0.0</v>
      </c>
      <c r="F51" s="10">
        <v>0.0</v>
      </c>
      <c r="G51" s="10">
        <v>0.0</v>
      </c>
      <c r="H51" s="22">
        <v>0.0</v>
      </c>
      <c r="I51" s="10">
        <f t="shared" si="14"/>
        <v>0</v>
      </c>
      <c r="J51" s="11">
        <v>0.0</v>
      </c>
      <c r="K51" s="11">
        <f t="shared" si="16"/>
        <v>0</v>
      </c>
      <c r="L51" s="23">
        <v>0.0</v>
      </c>
      <c r="M51" s="27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6" t="s">
        <v>17</v>
      </c>
      <c r="B52" s="7" t="s">
        <v>21</v>
      </c>
      <c r="C52" s="10">
        <v>62.0</v>
      </c>
      <c r="D52" s="10">
        <f t="shared" si="13"/>
        <v>45</v>
      </c>
      <c r="E52" s="10">
        <v>16.0</v>
      </c>
      <c r="F52" s="10">
        <v>0.0</v>
      </c>
      <c r="G52" s="10">
        <v>0.0</v>
      </c>
      <c r="H52" s="22">
        <v>1.0</v>
      </c>
      <c r="I52" s="10">
        <f t="shared" si="14"/>
        <v>17</v>
      </c>
      <c r="J52" s="11">
        <f t="shared" ref="J52:J60" si="18">H52/I52*100</f>
        <v>5.882352941</v>
      </c>
      <c r="K52" s="11">
        <f t="shared" si="16"/>
        <v>27.41935484</v>
      </c>
      <c r="L52" s="23">
        <v>1.0</v>
      </c>
      <c r="M52" s="25">
        <f t="shared" ref="M52:M60" si="19">L52/H52*100</f>
        <v>100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6" t="s">
        <v>17</v>
      </c>
      <c r="B53" s="7" t="s">
        <v>21</v>
      </c>
      <c r="C53" s="10">
        <v>39.0</v>
      </c>
      <c r="D53" s="10">
        <f t="shared" si="13"/>
        <v>8</v>
      </c>
      <c r="E53" s="10">
        <v>8.0</v>
      </c>
      <c r="F53" s="10">
        <v>4.0</v>
      </c>
      <c r="G53" s="10">
        <v>11.0</v>
      </c>
      <c r="H53" s="22">
        <v>8.0</v>
      </c>
      <c r="I53" s="10">
        <f t="shared" si="14"/>
        <v>31</v>
      </c>
      <c r="J53" s="11">
        <f t="shared" si="18"/>
        <v>25.80645161</v>
      </c>
      <c r="K53" s="11">
        <f t="shared" si="16"/>
        <v>79.48717949</v>
      </c>
      <c r="L53" s="22">
        <v>4.0</v>
      </c>
      <c r="M53" s="29">
        <f t="shared" si="19"/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6" t="s">
        <v>17</v>
      </c>
      <c r="B54" s="7" t="s">
        <v>21</v>
      </c>
      <c r="C54" s="10">
        <v>65.0</v>
      </c>
      <c r="D54" s="10">
        <f t="shared" si="13"/>
        <v>18</v>
      </c>
      <c r="E54" s="10">
        <v>15.0</v>
      </c>
      <c r="F54" s="10">
        <v>8.0</v>
      </c>
      <c r="G54" s="10">
        <v>12.0</v>
      </c>
      <c r="H54" s="22">
        <v>12.0</v>
      </c>
      <c r="I54" s="10">
        <f t="shared" si="14"/>
        <v>47</v>
      </c>
      <c r="J54" s="11">
        <f t="shared" si="18"/>
        <v>25.53191489</v>
      </c>
      <c r="K54" s="11">
        <f t="shared" si="16"/>
        <v>72.30769231</v>
      </c>
      <c r="L54" s="22">
        <v>9.0</v>
      </c>
      <c r="M54" s="30">
        <f t="shared" si="19"/>
        <v>75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6" t="s">
        <v>17</v>
      </c>
      <c r="B55" s="7" t="s">
        <v>21</v>
      </c>
      <c r="C55" s="10">
        <v>65.0</v>
      </c>
      <c r="D55" s="10">
        <f t="shared" si="13"/>
        <v>0</v>
      </c>
      <c r="E55" s="10">
        <v>21.0</v>
      </c>
      <c r="F55" s="10">
        <v>13.0</v>
      </c>
      <c r="G55" s="10">
        <v>15.0</v>
      </c>
      <c r="H55" s="22">
        <v>16.0</v>
      </c>
      <c r="I55" s="10">
        <f t="shared" si="14"/>
        <v>65</v>
      </c>
      <c r="J55" s="11">
        <f t="shared" si="18"/>
        <v>24.61538462</v>
      </c>
      <c r="K55" s="11">
        <f t="shared" si="16"/>
        <v>100</v>
      </c>
      <c r="L55" s="22">
        <v>13.0</v>
      </c>
      <c r="M55" s="31">
        <f t="shared" si="19"/>
        <v>81.25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6" t="s">
        <v>17</v>
      </c>
      <c r="B56" s="7" t="s">
        <v>21</v>
      </c>
      <c r="C56" s="10">
        <v>58.0</v>
      </c>
      <c r="D56" s="10">
        <f t="shared" si="13"/>
        <v>26</v>
      </c>
      <c r="E56" s="10">
        <v>15.0</v>
      </c>
      <c r="F56" s="10">
        <v>0.0</v>
      </c>
      <c r="G56" s="10">
        <v>0.0</v>
      </c>
      <c r="H56" s="22">
        <v>17.0</v>
      </c>
      <c r="I56" s="10">
        <f t="shared" si="14"/>
        <v>32</v>
      </c>
      <c r="J56" s="11">
        <f t="shared" si="18"/>
        <v>53.125</v>
      </c>
      <c r="K56" s="11">
        <f t="shared" si="16"/>
        <v>55.17241379</v>
      </c>
      <c r="L56" s="22">
        <v>3.0</v>
      </c>
      <c r="M56" s="32">
        <f t="shared" si="19"/>
        <v>17.64705882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6" t="s">
        <v>17</v>
      </c>
      <c r="B57" s="7" t="s">
        <v>21</v>
      </c>
      <c r="C57" s="10">
        <v>61.0</v>
      </c>
      <c r="D57" s="10">
        <f t="shared" si="13"/>
        <v>13</v>
      </c>
      <c r="E57" s="10">
        <v>0.0</v>
      </c>
      <c r="F57" s="10">
        <v>0.0</v>
      </c>
      <c r="G57" s="10">
        <v>0.0</v>
      </c>
      <c r="H57" s="22">
        <v>48.0</v>
      </c>
      <c r="I57" s="10">
        <f t="shared" si="14"/>
        <v>48</v>
      </c>
      <c r="J57" s="11">
        <f t="shared" si="18"/>
        <v>100</v>
      </c>
      <c r="K57" s="11">
        <f t="shared" si="16"/>
        <v>78.68852459</v>
      </c>
      <c r="L57" s="22">
        <v>5.0</v>
      </c>
      <c r="M57" s="33">
        <f t="shared" si="19"/>
        <v>10.41666667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6" t="s">
        <v>17</v>
      </c>
      <c r="B58" s="7" t="s">
        <v>21</v>
      </c>
      <c r="C58" s="10">
        <v>67.0</v>
      </c>
      <c r="D58" s="10">
        <f t="shared" si="13"/>
        <v>7</v>
      </c>
      <c r="E58" s="10">
        <v>0.0</v>
      </c>
      <c r="F58" s="10">
        <v>0.0</v>
      </c>
      <c r="G58" s="10">
        <v>0.0</v>
      </c>
      <c r="H58" s="22">
        <v>60.0</v>
      </c>
      <c r="I58" s="10">
        <f t="shared" si="14"/>
        <v>60</v>
      </c>
      <c r="J58" s="11">
        <f t="shared" si="18"/>
        <v>100</v>
      </c>
      <c r="K58" s="11">
        <f t="shared" si="16"/>
        <v>89.55223881</v>
      </c>
      <c r="L58" s="22">
        <v>60.0</v>
      </c>
      <c r="M58" s="25">
        <f t="shared" si="19"/>
        <v>100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6" t="s">
        <v>17</v>
      </c>
      <c r="B59" s="7" t="s">
        <v>21</v>
      </c>
      <c r="C59" s="10">
        <v>45.0</v>
      </c>
      <c r="D59" s="10">
        <f t="shared" si="13"/>
        <v>16</v>
      </c>
      <c r="E59" s="10">
        <v>13.0</v>
      </c>
      <c r="F59" s="10">
        <v>0.0</v>
      </c>
      <c r="G59" s="10">
        <v>0.0</v>
      </c>
      <c r="H59" s="22">
        <v>16.0</v>
      </c>
      <c r="I59" s="10">
        <f t="shared" si="14"/>
        <v>29</v>
      </c>
      <c r="J59" s="11">
        <f t="shared" si="18"/>
        <v>55.17241379</v>
      </c>
      <c r="K59" s="11">
        <f t="shared" si="16"/>
        <v>64.44444444</v>
      </c>
      <c r="L59" s="22">
        <v>14.0</v>
      </c>
      <c r="M59" s="34">
        <f t="shared" si="19"/>
        <v>87.5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6" t="s">
        <v>17</v>
      </c>
      <c r="B60" s="7" t="s">
        <v>21</v>
      </c>
      <c r="C60" s="10">
        <v>48.0</v>
      </c>
      <c r="D60" s="10">
        <f t="shared" si="13"/>
        <v>9</v>
      </c>
      <c r="E60" s="10">
        <v>15.0</v>
      </c>
      <c r="F60" s="10">
        <v>0.0</v>
      </c>
      <c r="G60" s="10">
        <v>10.0</v>
      </c>
      <c r="H60" s="22">
        <v>14.0</v>
      </c>
      <c r="I60" s="10">
        <f t="shared" si="14"/>
        <v>39</v>
      </c>
      <c r="J60" s="11">
        <f t="shared" si="18"/>
        <v>35.8974359</v>
      </c>
      <c r="K60" s="11">
        <f t="shared" si="16"/>
        <v>81.25</v>
      </c>
      <c r="L60" s="22">
        <v>4.0</v>
      </c>
      <c r="M60" s="35">
        <f t="shared" si="19"/>
        <v>28.57142857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6" t="s">
        <v>17</v>
      </c>
      <c r="B61" s="7" t="s">
        <v>21</v>
      </c>
      <c r="C61" s="10">
        <v>54.0</v>
      </c>
      <c r="D61" s="10">
        <f t="shared" si="13"/>
        <v>54</v>
      </c>
      <c r="E61" s="10">
        <v>0.0</v>
      </c>
      <c r="F61" s="10">
        <v>0.0</v>
      </c>
      <c r="G61" s="10">
        <v>0.0</v>
      </c>
      <c r="H61" s="22">
        <v>0.0</v>
      </c>
      <c r="I61" s="10">
        <f t="shared" si="14"/>
        <v>0</v>
      </c>
      <c r="J61" s="11">
        <v>0.0</v>
      </c>
      <c r="K61" s="11">
        <f t="shared" si="16"/>
        <v>0</v>
      </c>
      <c r="L61" s="22">
        <v>0.0</v>
      </c>
      <c r="M61" s="1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6" t="s">
        <v>17</v>
      </c>
      <c r="B62" s="7" t="s">
        <v>21</v>
      </c>
      <c r="C62" s="10">
        <v>37.0</v>
      </c>
      <c r="D62" s="10">
        <f t="shared" si="13"/>
        <v>2</v>
      </c>
      <c r="E62" s="10">
        <v>11.0</v>
      </c>
      <c r="F62" s="10">
        <v>10.0</v>
      </c>
      <c r="G62" s="10">
        <v>4.0</v>
      </c>
      <c r="H62" s="22">
        <v>10.0</v>
      </c>
      <c r="I62" s="10">
        <f t="shared" si="14"/>
        <v>35</v>
      </c>
      <c r="J62" s="11">
        <f>H62/I62*100</f>
        <v>28.57142857</v>
      </c>
      <c r="K62" s="11">
        <f t="shared" si="16"/>
        <v>94.59459459</v>
      </c>
      <c r="L62" s="22">
        <v>7.0</v>
      </c>
      <c r="M62" s="36">
        <f>L62/H62*100</f>
        <v>70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6" t="s">
        <v>17</v>
      </c>
      <c r="B63" s="7" t="s">
        <v>21</v>
      </c>
      <c r="C63" s="10">
        <v>0.0</v>
      </c>
      <c r="D63" s="10">
        <f t="shared" si="13"/>
        <v>0</v>
      </c>
      <c r="E63" s="10">
        <v>0.0</v>
      </c>
      <c r="F63" s="10">
        <v>0.0</v>
      </c>
      <c r="G63" s="10">
        <v>0.0</v>
      </c>
      <c r="H63" s="22">
        <v>0.0</v>
      </c>
      <c r="I63" s="10">
        <f t="shared" si="14"/>
        <v>0</v>
      </c>
      <c r="J63" s="11">
        <v>0.0</v>
      </c>
      <c r="K63" s="11">
        <v>0.0</v>
      </c>
      <c r="L63" s="22">
        <v>0.0</v>
      </c>
      <c r="M63" s="27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6" t="s">
        <v>17</v>
      </c>
      <c r="B64" s="7" t="s">
        <v>21</v>
      </c>
      <c r="C64" s="10">
        <v>45.0</v>
      </c>
      <c r="D64" s="10">
        <f t="shared" si="13"/>
        <v>40</v>
      </c>
      <c r="E64" s="10">
        <v>5.0</v>
      </c>
      <c r="F64" s="10">
        <v>0.0</v>
      </c>
      <c r="G64" s="10">
        <v>0.0</v>
      </c>
      <c r="H64" s="22">
        <v>0.0</v>
      </c>
      <c r="I64" s="10">
        <f t="shared" si="14"/>
        <v>5</v>
      </c>
      <c r="J64" s="11">
        <f>H64/I64*100</f>
        <v>0</v>
      </c>
      <c r="K64" s="11">
        <f>I64/C64*100</f>
        <v>11.11111111</v>
      </c>
      <c r="L64" s="22">
        <v>0.0</v>
      </c>
      <c r="M64" s="27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6" t="s">
        <v>17</v>
      </c>
      <c r="B65" s="7" t="s">
        <v>21</v>
      </c>
      <c r="C65" s="10">
        <v>0.0</v>
      </c>
      <c r="D65" s="10">
        <f t="shared" si="13"/>
        <v>0</v>
      </c>
      <c r="E65" s="10">
        <v>0.0</v>
      </c>
      <c r="F65" s="10">
        <v>0.0</v>
      </c>
      <c r="G65" s="10">
        <v>0.0</v>
      </c>
      <c r="H65" s="22">
        <v>0.0</v>
      </c>
      <c r="I65" s="10">
        <f t="shared" si="14"/>
        <v>0</v>
      </c>
      <c r="J65" s="11">
        <v>0.0</v>
      </c>
      <c r="K65" s="11">
        <v>0.0</v>
      </c>
      <c r="L65" s="22">
        <v>0.0</v>
      </c>
      <c r="M65" s="27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6" t="s">
        <v>17</v>
      </c>
      <c r="B66" s="7" t="s">
        <v>21</v>
      </c>
      <c r="C66" s="10">
        <v>63.0</v>
      </c>
      <c r="D66" s="10">
        <f t="shared" si="13"/>
        <v>63</v>
      </c>
      <c r="E66" s="10">
        <v>0.0</v>
      </c>
      <c r="F66" s="10">
        <v>0.0</v>
      </c>
      <c r="G66" s="10">
        <v>0.0</v>
      </c>
      <c r="H66" s="22">
        <v>0.0</v>
      </c>
      <c r="I66" s="10">
        <f t="shared" si="14"/>
        <v>0</v>
      </c>
      <c r="J66" s="11">
        <v>0.0</v>
      </c>
      <c r="K66" s="11">
        <f t="shared" ref="K66:K78" si="20">I66/C66*100</f>
        <v>0</v>
      </c>
      <c r="L66" s="22">
        <v>0.0</v>
      </c>
      <c r="M66" s="27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6" t="s">
        <v>17</v>
      </c>
      <c r="B67" s="7" t="s">
        <v>21</v>
      </c>
      <c r="C67" s="10">
        <v>65.0</v>
      </c>
      <c r="D67" s="10">
        <f t="shared" si="13"/>
        <v>53</v>
      </c>
      <c r="E67" s="10">
        <v>12.0</v>
      </c>
      <c r="F67" s="10">
        <v>0.0</v>
      </c>
      <c r="G67" s="10">
        <v>0.0</v>
      </c>
      <c r="H67" s="22">
        <v>0.0</v>
      </c>
      <c r="I67" s="10">
        <f t="shared" si="14"/>
        <v>12</v>
      </c>
      <c r="J67" s="11">
        <f t="shared" ref="J67:J69" si="21">H67/I67*100</f>
        <v>0</v>
      </c>
      <c r="K67" s="11">
        <f t="shared" si="20"/>
        <v>18.46153846</v>
      </c>
      <c r="L67" s="22">
        <v>0.0</v>
      </c>
      <c r="M67" s="27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6" t="s">
        <v>17</v>
      </c>
      <c r="B68" s="7" t="s">
        <v>21</v>
      </c>
      <c r="C68" s="10">
        <v>61.0</v>
      </c>
      <c r="D68" s="10">
        <f t="shared" si="13"/>
        <v>-2</v>
      </c>
      <c r="E68" s="10">
        <v>32.0</v>
      </c>
      <c r="F68" s="10">
        <v>2.0</v>
      </c>
      <c r="G68" s="10">
        <v>2.0</v>
      </c>
      <c r="H68" s="22">
        <v>27.0</v>
      </c>
      <c r="I68" s="10">
        <f t="shared" si="14"/>
        <v>63</v>
      </c>
      <c r="J68" s="11">
        <f t="shared" si="21"/>
        <v>42.85714286</v>
      </c>
      <c r="K68" s="11">
        <f t="shared" si="20"/>
        <v>103.2786885</v>
      </c>
      <c r="L68" s="22">
        <v>20.0</v>
      </c>
      <c r="M68" s="37">
        <f>L68/H68*100</f>
        <v>74.07407407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6" t="s">
        <v>17</v>
      </c>
      <c r="B69" s="7" t="s">
        <v>21</v>
      </c>
      <c r="C69" s="10">
        <v>35.0</v>
      </c>
      <c r="D69" s="10">
        <f t="shared" si="13"/>
        <v>32</v>
      </c>
      <c r="E69" s="10">
        <v>3.0</v>
      </c>
      <c r="F69" s="10">
        <v>0.0</v>
      </c>
      <c r="G69" s="10">
        <v>0.0</v>
      </c>
      <c r="H69" s="22">
        <v>0.0</v>
      </c>
      <c r="I69" s="10">
        <f t="shared" si="14"/>
        <v>3</v>
      </c>
      <c r="J69" s="11">
        <f t="shared" si="21"/>
        <v>0</v>
      </c>
      <c r="K69" s="11">
        <f t="shared" si="20"/>
        <v>8.571428571</v>
      </c>
      <c r="L69" s="22">
        <v>0.0</v>
      </c>
      <c r="M69" s="27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6" t="s">
        <v>17</v>
      </c>
      <c r="B70" s="7" t="s">
        <v>21</v>
      </c>
      <c r="C70" s="10">
        <v>85.0</v>
      </c>
      <c r="D70" s="10">
        <f t="shared" si="13"/>
        <v>85</v>
      </c>
      <c r="E70" s="10">
        <v>0.0</v>
      </c>
      <c r="F70" s="10">
        <v>0.0</v>
      </c>
      <c r="G70" s="10">
        <v>0.0</v>
      </c>
      <c r="H70" s="22">
        <v>0.0</v>
      </c>
      <c r="I70" s="10">
        <f t="shared" si="14"/>
        <v>0</v>
      </c>
      <c r="J70" s="11">
        <v>0.0</v>
      </c>
      <c r="K70" s="11">
        <f t="shared" si="20"/>
        <v>0</v>
      </c>
      <c r="L70" s="22">
        <v>0.0</v>
      </c>
      <c r="M70" s="27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6" t="s">
        <v>17</v>
      </c>
      <c r="B71" s="7" t="s">
        <v>21</v>
      </c>
      <c r="C71" s="10">
        <v>54.0</v>
      </c>
      <c r="D71" s="10">
        <f t="shared" si="13"/>
        <v>54</v>
      </c>
      <c r="E71" s="10">
        <v>0.0</v>
      </c>
      <c r="F71" s="10">
        <v>0.0</v>
      </c>
      <c r="G71" s="10">
        <v>0.0</v>
      </c>
      <c r="H71" s="22">
        <v>0.0</v>
      </c>
      <c r="I71" s="10">
        <f t="shared" si="14"/>
        <v>0</v>
      </c>
      <c r="J71" s="11">
        <v>0.0</v>
      </c>
      <c r="K71" s="11">
        <f t="shared" si="20"/>
        <v>0</v>
      </c>
      <c r="L71" s="22">
        <v>0.0</v>
      </c>
      <c r="M71" s="27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6" t="s">
        <v>17</v>
      </c>
      <c r="B72" s="7" t="s">
        <v>21</v>
      </c>
      <c r="C72" s="10">
        <v>26.0</v>
      </c>
      <c r="D72" s="10">
        <f t="shared" si="13"/>
        <v>21</v>
      </c>
      <c r="E72" s="10">
        <v>3.0</v>
      </c>
      <c r="F72" s="10">
        <v>0.0</v>
      </c>
      <c r="G72" s="10">
        <v>0.0</v>
      </c>
      <c r="H72" s="22">
        <v>2.0</v>
      </c>
      <c r="I72" s="10">
        <f t="shared" si="14"/>
        <v>5</v>
      </c>
      <c r="J72" s="11">
        <f t="shared" ref="J72:J75" si="22">H72/I72*100</f>
        <v>40</v>
      </c>
      <c r="K72" s="11">
        <f t="shared" si="20"/>
        <v>19.23076923</v>
      </c>
      <c r="L72" s="22">
        <v>2.0</v>
      </c>
      <c r="M72" s="25">
        <f t="shared" ref="M72:M73" si="23">L72/H72*100</f>
        <v>100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6" t="s">
        <v>21</v>
      </c>
      <c r="B73" s="7" t="s">
        <v>17</v>
      </c>
      <c r="C73" s="10">
        <v>86.0</v>
      </c>
      <c r="D73" s="10">
        <f t="shared" si="13"/>
        <v>52</v>
      </c>
      <c r="E73" s="10">
        <v>17.0</v>
      </c>
      <c r="F73" s="10">
        <v>0.0</v>
      </c>
      <c r="G73" s="10">
        <v>0.0</v>
      </c>
      <c r="H73" s="22">
        <v>17.0</v>
      </c>
      <c r="I73" s="10">
        <f t="shared" si="14"/>
        <v>34</v>
      </c>
      <c r="J73" s="11">
        <f t="shared" si="22"/>
        <v>50</v>
      </c>
      <c r="K73" s="11">
        <f t="shared" si="20"/>
        <v>39.53488372</v>
      </c>
      <c r="L73" s="22">
        <v>17.0</v>
      </c>
      <c r="M73" s="25">
        <f t="shared" si="23"/>
        <v>100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6" t="s">
        <v>21</v>
      </c>
      <c r="B74" s="7" t="s">
        <v>17</v>
      </c>
      <c r="C74" s="10">
        <v>68.0</v>
      </c>
      <c r="D74" s="10">
        <f t="shared" si="13"/>
        <v>54</v>
      </c>
      <c r="E74" s="10">
        <v>6.0</v>
      </c>
      <c r="F74" s="10">
        <v>0.0</v>
      </c>
      <c r="G74" s="10">
        <v>0.0</v>
      </c>
      <c r="H74" s="22">
        <v>8.0</v>
      </c>
      <c r="I74" s="10">
        <f t="shared" si="14"/>
        <v>14</v>
      </c>
      <c r="J74" s="11">
        <f t="shared" si="22"/>
        <v>57.14285714</v>
      </c>
      <c r="K74" s="11">
        <f t="shared" si="20"/>
        <v>20.58823529</v>
      </c>
      <c r="L74" s="22">
        <v>0.0</v>
      </c>
      <c r="M74" s="27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6" t="s">
        <v>21</v>
      </c>
      <c r="B75" s="7" t="s">
        <v>17</v>
      </c>
      <c r="C75" s="10">
        <v>78.0</v>
      </c>
      <c r="D75" s="10">
        <f t="shared" si="13"/>
        <v>31</v>
      </c>
      <c r="E75" s="10">
        <v>23.0</v>
      </c>
      <c r="F75" s="10">
        <v>0.0</v>
      </c>
      <c r="G75" s="10">
        <v>0.0</v>
      </c>
      <c r="H75" s="22">
        <v>24.0</v>
      </c>
      <c r="I75" s="10">
        <f t="shared" si="14"/>
        <v>47</v>
      </c>
      <c r="J75" s="11">
        <f t="shared" si="22"/>
        <v>51.06382979</v>
      </c>
      <c r="K75" s="11">
        <f t="shared" si="20"/>
        <v>60.25641026</v>
      </c>
      <c r="L75" s="22">
        <v>6.0</v>
      </c>
      <c r="M75" s="38">
        <f>L75/H75*100</f>
        <v>25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6" t="s">
        <v>21</v>
      </c>
      <c r="B76" s="7" t="s">
        <v>17</v>
      </c>
      <c r="C76" s="10">
        <v>52.0</v>
      </c>
      <c r="D76" s="10">
        <f t="shared" si="13"/>
        <v>52</v>
      </c>
      <c r="E76" s="10">
        <v>0.0</v>
      </c>
      <c r="F76" s="10">
        <v>0.0</v>
      </c>
      <c r="G76" s="10">
        <v>0.0</v>
      </c>
      <c r="H76" s="22">
        <v>0.0</v>
      </c>
      <c r="I76" s="10">
        <f t="shared" si="14"/>
        <v>0</v>
      </c>
      <c r="J76" s="11">
        <v>0.0</v>
      </c>
      <c r="K76" s="11">
        <f t="shared" si="20"/>
        <v>0</v>
      </c>
      <c r="L76" s="22">
        <v>0.0</v>
      </c>
      <c r="M76" s="27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6" t="s">
        <v>21</v>
      </c>
      <c r="B77" s="7" t="s">
        <v>17</v>
      </c>
      <c r="C77" s="10">
        <v>76.0</v>
      </c>
      <c r="D77" s="10">
        <f t="shared" si="13"/>
        <v>23</v>
      </c>
      <c r="E77" s="10">
        <v>0.0</v>
      </c>
      <c r="F77" s="10">
        <v>0.0</v>
      </c>
      <c r="G77" s="10">
        <v>0.0</v>
      </c>
      <c r="H77" s="22">
        <v>53.0</v>
      </c>
      <c r="I77" s="10">
        <f t="shared" si="14"/>
        <v>53</v>
      </c>
      <c r="J77" s="11">
        <f t="shared" ref="J77:J78" si="24">H77/I77*100</f>
        <v>100</v>
      </c>
      <c r="K77" s="11">
        <f t="shared" si="20"/>
        <v>69.73684211</v>
      </c>
      <c r="L77" s="22">
        <v>53.0</v>
      </c>
      <c r="M77" s="25">
        <f t="shared" ref="M77:M78" si="25">L77/H77*100</f>
        <v>100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6" t="s">
        <v>21</v>
      </c>
      <c r="B78" s="7" t="s">
        <v>17</v>
      </c>
      <c r="C78" s="10">
        <v>17.0</v>
      </c>
      <c r="D78" s="10">
        <f t="shared" si="13"/>
        <v>11</v>
      </c>
      <c r="E78" s="10">
        <v>3.0</v>
      </c>
      <c r="F78" s="10">
        <v>0.0</v>
      </c>
      <c r="G78" s="10">
        <v>0.0</v>
      </c>
      <c r="H78" s="22">
        <v>3.0</v>
      </c>
      <c r="I78" s="10">
        <f t="shared" si="14"/>
        <v>6</v>
      </c>
      <c r="J78" s="11">
        <f t="shared" si="24"/>
        <v>50</v>
      </c>
      <c r="K78" s="11">
        <f t="shared" si="20"/>
        <v>35.29411765</v>
      </c>
      <c r="L78" s="22">
        <v>3.0</v>
      </c>
      <c r="M78" s="25">
        <f t="shared" si="25"/>
        <v>100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6" t="s">
        <v>21</v>
      </c>
      <c r="B79" s="7" t="s">
        <v>17</v>
      </c>
      <c r="C79" s="10">
        <v>0.0</v>
      </c>
      <c r="D79" s="10">
        <f t="shared" si="13"/>
        <v>0</v>
      </c>
      <c r="E79" s="10">
        <v>0.0</v>
      </c>
      <c r="F79" s="10">
        <v>0.0</v>
      </c>
      <c r="G79" s="10">
        <v>0.0</v>
      </c>
      <c r="H79" s="22">
        <v>0.0</v>
      </c>
      <c r="I79" s="10">
        <f t="shared" si="14"/>
        <v>0</v>
      </c>
      <c r="J79" s="11">
        <v>0.0</v>
      </c>
      <c r="K79" s="11">
        <v>0.0</v>
      </c>
      <c r="L79" s="22">
        <v>0.0</v>
      </c>
      <c r="M79" s="27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6" t="s">
        <v>21</v>
      </c>
      <c r="B80" s="7" t="s">
        <v>17</v>
      </c>
      <c r="C80" s="10">
        <v>64.0</v>
      </c>
      <c r="D80" s="10">
        <f t="shared" si="13"/>
        <v>51</v>
      </c>
      <c r="E80" s="10">
        <v>1.0</v>
      </c>
      <c r="F80" s="10">
        <v>1.0</v>
      </c>
      <c r="G80" s="10">
        <v>5.0</v>
      </c>
      <c r="H80" s="22">
        <v>6.0</v>
      </c>
      <c r="I80" s="10">
        <f t="shared" si="14"/>
        <v>13</v>
      </c>
      <c r="J80" s="11">
        <f t="shared" ref="J80:J83" si="26">H80/I80*100</f>
        <v>46.15384615</v>
      </c>
      <c r="K80" s="11">
        <f t="shared" ref="K80:K85" si="27">I80/C80*100</f>
        <v>20.3125</v>
      </c>
      <c r="L80" s="22">
        <v>4.0</v>
      </c>
      <c r="M80" s="39">
        <f>L80/H80*100</f>
        <v>66.66666667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6" t="s">
        <v>21</v>
      </c>
      <c r="B81" s="7" t="s">
        <v>17</v>
      </c>
      <c r="C81" s="10">
        <v>10.0</v>
      </c>
      <c r="D81" s="10">
        <f t="shared" si="13"/>
        <v>8</v>
      </c>
      <c r="E81" s="10">
        <v>0.0</v>
      </c>
      <c r="F81" s="10">
        <v>0.0</v>
      </c>
      <c r="G81" s="10">
        <v>2.0</v>
      </c>
      <c r="H81" s="22">
        <v>0.0</v>
      </c>
      <c r="I81" s="10">
        <f t="shared" si="14"/>
        <v>2</v>
      </c>
      <c r="J81" s="11">
        <f t="shared" si="26"/>
        <v>0</v>
      </c>
      <c r="K81" s="11">
        <f t="shared" si="27"/>
        <v>20</v>
      </c>
      <c r="L81" s="22">
        <v>0.0</v>
      </c>
      <c r="M81" s="27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6" t="s">
        <v>21</v>
      </c>
      <c r="B82" s="7" t="s">
        <v>17</v>
      </c>
      <c r="C82" s="10">
        <v>26.0</v>
      </c>
      <c r="D82" s="10">
        <f t="shared" si="13"/>
        <v>21</v>
      </c>
      <c r="E82" s="10">
        <v>0.0</v>
      </c>
      <c r="F82" s="10">
        <v>0.0</v>
      </c>
      <c r="G82" s="10">
        <v>1.0</v>
      </c>
      <c r="H82" s="22">
        <v>4.0</v>
      </c>
      <c r="I82" s="10">
        <f t="shared" si="14"/>
        <v>5</v>
      </c>
      <c r="J82" s="11">
        <f t="shared" si="26"/>
        <v>80</v>
      </c>
      <c r="K82" s="11">
        <f t="shared" si="27"/>
        <v>19.23076923</v>
      </c>
      <c r="L82" s="22">
        <v>1.0</v>
      </c>
      <c r="M82" s="38">
        <f>L82/H82*100</f>
        <v>25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6" t="s">
        <v>21</v>
      </c>
      <c r="B83" s="7" t="s">
        <v>17</v>
      </c>
      <c r="C83" s="10">
        <v>3.0</v>
      </c>
      <c r="D83" s="10">
        <f t="shared" si="13"/>
        <v>0</v>
      </c>
      <c r="E83" s="10">
        <v>0.0</v>
      </c>
      <c r="F83" s="10">
        <v>0.0</v>
      </c>
      <c r="G83" s="10">
        <v>1.0</v>
      </c>
      <c r="H83" s="22">
        <v>2.0</v>
      </c>
      <c r="I83" s="10">
        <f t="shared" si="14"/>
        <v>3</v>
      </c>
      <c r="J83" s="11">
        <f t="shared" si="26"/>
        <v>66.66666667</v>
      </c>
      <c r="K83" s="11">
        <f t="shared" si="27"/>
        <v>100</v>
      </c>
      <c r="L83" s="22">
        <v>0.0</v>
      </c>
      <c r="M83" s="27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6" t="s">
        <v>21</v>
      </c>
      <c r="B84" s="7" t="s">
        <v>17</v>
      </c>
      <c r="C84" s="10">
        <v>32.0</v>
      </c>
      <c r="D84" s="10">
        <f t="shared" si="13"/>
        <v>32</v>
      </c>
      <c r="E84" s="10">
        <v>0.0</v>
      </c>
      <c r="F84" s="10">
        <v>0.0</v>
      </c>
      <c r="G84" s="10">
        <v>0.0</v>
      </c>
      <c r="H84" s="22">
        <v>0.0</v>
      </c>
      <c r="I84" s="10">
        <f t="shared" si="14"/>
        <v>0</v>
      </c>
      <c r="J84" s="11">
        <v>0.0</v>
      </c>
      <c r="K84" s="11">
        <f t="shared" si="27"/>
        <v>0</v>
      </c>
      <c r="L84" s="22">
        <v>0.0</v>
      </c>
      <c r="M84" s="27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6" t="s">
        <v>21</v>
      </c>
      <c r="B85" s="7" t="s">
        <v>17</v>
      </c>
      <c r="C85" s="10">
        <v>19.0</v>
      </c>
      <c r="D85" s="10">
        <f t="shared" si="13"/>
        <v>6</v>
      </c>
      <c r="E85" s="10">
        <v>0.0</v>
      </c>
      <c r="F85" s="10">
        <v>0.0</v>
      </c>
      <c r="G85" s="10">
        <v>0.0</v>
      </c>
      <c r="H85" s="22">
        <v>13.0</v>
      </c>
      <c r="I85" s="10">
        <f t="shared" si="14"/>
        <v>13</v>
      </c>
      <c r="J85" s="11">
        <f>H85/I85*100</f>
        <v>100</v>
      </c>
      <c r="K85" s="11">
        <f t="shared" si="27"/>
        <v>68.42105263</v>
      </c>
      <c r="L85" s="22">
        <v>5.0</v>
      </c>
      <c r="M85" s="40">
        <f>L85/H85*100</f>
        <v>38.46153846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6" t="s">
        <v>21</v>
      </c>
      <c r="B86" s="7" t="s">
        <v>17</v>
      </c>
      <c r="C86" s="10">
        <v>0.0</v>
      </c>
      <c r="D86" s="10">
        <f t="shared" si="13"/>
        <v>0</v>
      </c>
      <c r="E86" s="10">
        <v>0.0</v>
      </c>
      <c r="F86" s="10">
        <v>0.0</v>
      </c>
      <c r="G86" s="10">
        <v>0.0</v>
      </c>
      <c r="H86" s="22">
        <v>0.0</v>
      </c>
      <c r="I86" s="10">
        <f t="shared" si="14"/>
        <v>0</v>
      </c>
      <c r="J86" s="11">
        <v>0.0</v>
      </c>
      <c r="K86" s="11">
        <v>0.0</v>
      </c>
      <c r="L86" s="22">
        <v>0.0</v>
      </c>
      <c r="M86" s="27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6" t="s">
        <v>21</v>
      </c>
      <c r="B87" s="7" t="s">
        <v>17</v>
      </c>
      <c r="C87" s="10">
        <v>62.0</v>
      </c>
      <c r="D87" s="10">
        <f t="shared" si="13"/>
        <v>16</v>
      </c>
      <c r="E87" s="10">
        <v>0.0</v>
      </c>
      <c r="F87" s="10">
        <v>0.0</v>
      </c>
      <c r="G87" s="10">
        <v>45.0</v>
      </c>
      <c r="H87" s="22">
        <v>1.0</v>
      </c>
      <c r="I87" s="10">
        <f t="shared" si="14"/>
        <v>46</v>
      </c>
      <c r="J87" s="11">
        <f t="shared" ref="J87:J88" si="28">H87/I87*100</f>
        <v>2.173913043</v>
      </c>
      <c r="K87" s="11">
        <f t="shared" ref="K87:K88" si="29">I87/C87*100</f>
        <v>74.19354839</v>
      </c>
      <c r="L87" s="22">
        <v>1.0</v>
      </c>
      <c r="M87" s="25">
        <f t="shared" ref="M87:M88" si="30">L87/H87*100</f>
        <v>100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6" t="s">
        <v>21</v>
      </c>
      <c r="B88" s="7" t="s">
        <v>17</v>
      </c>
      <c r="C88" s="10">
        <v>63.0</v>
      </c>
      <c r="D88" s="10">
        <f t="shared" si="13"/>
        <v>0</v>
      </c>
      <c r="E88" s="10">
        <v>1.0</v>
      </c>
      <c r="F88" s="10">
        <v>0.0</v>
      </c>
      <c r="G88" s="10">
        <v>0.0</v>
      </c>
      <c r="H88" s="22">
        <v>62.0</v>
      </c>
      <c r="I88" s="10">
        <f t="shared" si="14"/>
        <v>63</v>
      </c>
      <c r="J88" s="11">
        <f t="shared" si="28"/>
        <v>98.41269841</v>
      </c>
      <c r="K88" s="11">
        <f t="shared" si="29"/>
        <v>100</v>
      </c>
      <c r="L88" s="22">
        <v>37.0</v>
      </c>
      <c r="M88" s="41">
        <f t="shared" si="30"/>
        <v>59.67741935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12" t="s">
        <v>24</v>
      </c>
      <c r="B89" s="13"/>
      <c r="C89" s="7"/>
      <c r="D89" s="7"/>
      <c r="E89" s="7"/>
      <c r="F89" s="7"/>
      <c r="G89" s="7"/>
      <c r="H89" s="7"/>
      <c r="I89" s="7"/>
      <c r="J89" s="7"/>
      <c r="K89" s="14">
        <f>AVERAGE(K44:K88)</f>
        <v>43.61523732</v>
      </c>
      <c r="L89" s="7"/>
      <c r="M89" s="42">
        <f>AVERAGE(M44:M88)</f>
        <v>70.2704863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 t="s">
        <v>25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43" t="s">
        <v>26</v>
      </c>
      <c r="B92" s="5"/>
      <c r="C92" s="5"/>
      <c r="D92" s="5"/>
      <c r="E92" s="5"/>
      <c r="F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43" t="s">
        <v>27</v>
      </c>
      <c r="C93" s="44" t="s">
        <v>28</v>
      </c>
      <c r="D93" s="44" t="s">
        <v>29</v>
      </c>
      <c r="E93" s="44" t="s">
        <v>30</v>
      </c>
      <c r="F93" s="44" t="s">
        <v>31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43" t="s">
        <v>32</v>
      </c>
      <c r="B94" s="45">
        <v>2.0</v>
      </c>
      <c r="C94" s="46">
        <v>56305.0</v>
      </c>
      <c r="D94" s="46">
        <v>28152.0</v>
      </c>
      <c r="E94" s="46">
        <v>32.83</v>
      </c>
      <c r="F94" s="46" t="s">
        <v>33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43" t="s">
        <v>34</v>
      </c>
      <c r="B95" s="47">
        <v>79.0</v>
      </c>
      <c r="C95" s="48">
        <v>67738.0</v>
      </c>
      <c r="D95" s="48">
        <v>857.0</v>
      </c>
      <c r="E95" s="5"/>
      <c r="F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 t="s">
        <v>35</v>
      </c>
      <c r="B96" s="5"/>
      <c r="C96" s="5"/>
      <c r="D96" s="5"/>
      <c r="E96" s="5"/>
      <c r="F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49" t="s">
        <v>36</v>
      </c>
      <c r="B97" s="5"/>
      <c r="C97" s="5"/>
      <c r="D97" s="5"/>
      <c r="E97" s="5"/>
      <c r="F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0" t="s">
        <v>37</v>
      </c>
      <c r="B99" s="5"/>
      <c r="C99" s="5"/>
      <c r="D99" s="5"/>
      <c r="E99" s="5"/>
      <c r="F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 t="s">
        <v>38</v>
      </c>
      <c r="B100" s="45" t="s">
        <v>39</v>
      </c>
      <c r="C100" s="45" t="s">
        <v>40</v>
      </c>
      <c r="D100" s="45" t="s">
        <v>41</v>
      </c>
      <c r="E100" s="45" t="s">
        <v>42</v>
      </c>
      <c r="F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 t="s">
        <v>43</v>
      </c>
      <c r="B101" s="51">
        <v>1.0185</v>
      </c>
      <c r="C101" s="51">
        <v>-22.05539</v>
      </c>
      <c r="D101" s="51">
        <v>24.09239</v>
      </c>
      <c r="E101" s="51">
        <v>0.9938901</v>
      </c>
      <c r="F101" s="5" t="s">
        <v>44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 t="s">
        <v>45</v>
      </c>
      <c r="B102" s="51">
        <v>-52.18661</v>
      </c>
      <c r="C102" s="51">
        <v>-70.98389</v>
      </c>
      <c r="D102" s="51">
        <v>-33.38933</v>
      </c>
      <c r="E102" s="51">
        <v>0.0</v>
      </c>
      <c r="F102" s="5" t="s">
        <v>46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 t="s">
        <v>47</v>
      </c>
      <c r="B103" s="51">
        <v>-53.20511</v>
      </c>
      <c r="C103" s="51">
        <v>-33.29266</v>
      </c>
      <c r="D103" s="51">
        <v>-73.11756</v>
      </c>
      <c r="E103" s="51">
        <v>0.0</v>
      </c>
      <c r="F103" s="5" t="s">
        <v>46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2" t="s">
        <v>48</v>
      </c>
      <c r="B104" s="5"/>
      <c r="C104" s="5"/>
      <c r="D104" s="5"/>
      <c r="E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3" t="s">
        <v>49</v>
      </c>
      <c r="B105" s="51">
        <v>1.0185</v>
      </c>
      <c r="C105" s="51">
        <v>26.44969</v>
      </c>
      <c r="D105" s="51">
        <v>-24.41269</v>
      </c>
      <c r="E105" s="51">
        <v>0.9995803</v>
      </c>
      <c r="F105" s="5" t="s">
        <v>44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3" t="s">
        <v>50</v>
      </c>
      <c r="B106" s="51">
        <v>-56.579</v>
      </c>
      <c r="C106" s="51">
        <v>-30.72179</v>
      </c>
      <c r="D106" s="51">
        <v>-82.43621</v>
      </c>
      <c r="E106" s="51">
        <v>1.0E-6</v>
      </c>
      <c r="F106" s="5" t="s">
        <v>46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3" t="s">
        <v>51</v>
      </c>
      <c r="B107" s="51">
        <v>-49.763224</v>
      </c>
      <c r="C107" s="51">
        <v>-72.17052</v>
      </c>
      <c r="D107" s="51">
        <v>-27.35593</v>
      </c>
      <c r="E107" s="51">
        <v>7.0E-7</v>
      </c>
      <c r="F107" s="5" t="s">
        <v>46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3" t="s">
        <v>52</v>
      </c>
      <c r="B108" s="51">
        <v>-57.5975</v>
      </c>
      <c r="C108" s="51">
        <v>-84.44957</v>
      </c>
      <c r="D108" s="51">
        <v>-30.74543</v>
      </c>
      <c r="E108" s="51">
        <v>1.6E-6</v>
      </c>
      <c r="F108" s="5" t="s">
        <v>46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3" t="s">
        <v>53</v>
      </c>
      <c r="B109" s="51">
        <v>-50.781724</v>
      </c>
      <c r="C109" s="51">
        <v>-74.33009</v>
      </c>
      <c r="D109" s="51">
        <v>-27.23336</v>
      </c>
      <c r="E109" s="51">
        <v>1.4E-6</v>
      </c>
      <c r="F109" s="5" t="s">
        <v>46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3" t="s">
        <v>54</v>
      </c>
      <c r="B110" s="51">
        <v>6.815776</v>
      </c>
      <c r="C110" s="51">
        <v>-17.19204</v>
      </c>
      <c r="D110" s="51">
        <v>30.82359</v>
      </c>
      <c r="E110" s="51">
        <v>0.8783863</v>
      </c>
      <c r="F110" s="5" t="s">
        <v>44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</sheetData>
  <mergeCells count="3">
    <mergeCell ref="A21:B21"/>
    <mergeCell ref="A41:B41"/>
    <mergeCell ref="A89:B89"/>
  </mergeCells>
  <drawing r:id="rId1"/>
</worksheet>
</file>