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<sst xmlns="http://schemas.openxmlformats.org/spreadsheetml/2006/main" count="150" uniqueCount="69">
  <si>
    <t>Hatching rate GFP targeting</t>
  </si>
  <si>
    <t>Females</t>
  </si>
  <si>
    <t>Males</t>
  </si>
  <si>
    <t>TOT eggs</t>
  </si>
  <si>
    <t>eggs not hatching</t>
  </si>
  <si>
    <t>CasRx Inheritance</t>
  </si>
  <si>
    <t>WT Inheritance</t>
  </si>
  <si>
    <t>sgRNA_array N</t>
  </si>
  <si>
    <t>Transhet</t>
  </si>
  <si>
    <t>Total Count</t>
  </si>
  <si>
    <t xml:space="preserve">Transhet Adults </t>
  </si>
  <si>
    <t>Transhet Inheritance Rate</t>
  </si>
  <si>
    <t>hatching Rate</t>
  </si>
  <si>
    <t>GFP reduction larvae</t>
  </si>
  <si>
    <t>Phenotype penetrance</t>
  </si>
  <si>
    <t xml:space="preserve">U6:RNAarray-GFP </t>
  </si>
  <si>
    <t>Ub:AeCasRx-NES-Line_A</t>
  </si>
  <si>
    <t>Ub:AeCasRx-NES-Line_B</t>
  </si>
  <si>
    <t>-</t>
  </si>
  <si>
    <t>Ub:AeCasRx-NES-Line_C</t>
  </si>
  <si>
    <t>Hatching rate</t>
  </si>
  <si>
    <t>phenotype penetrance</t>
  </si>
  <si>
    <t>Casrx</t>
  </si>
  <si>
    <t>sgRNA</t>
  </si>
  <si>
    <t>&gt; TukeyHSD(anovaY)</t>
  </si>
  <si>
    <t>Tukey multiple comparisons of means</t>
  </si>
  <si>
    <t>95% family-wise confidence level</t>
  </si>
  <si>
    <t>&gt; summary(anovaY)</t>
  </si>
  <si>
    <t>Fit: aov(formula = H ~ Tr, data = D2c)</t>
  </si>
  <si>
    <t>Df Sum Sq Mean Sq F value   Pr(&gt;F)</t>
  </si>
  <si>
    <t>Tr            2  54303   27151   50.38 7.35e-16 ***</t>
  </si>
  <si>
    <t>$Tr</t>
  </si>
  <si>
    <t>Residuals   100  53895     539</t>
  </si>
  <si>
    <t>diff       lwr        upr     p adj</t>
  </si>
  <si>
    <t>---</t>
  </si>
  <si>
    <t>sgRNA-CasRx                -1.054000 -20.66156  18.553564 0.9999998</t>
  </si>
  <si>
    <t>Signif. codes:  0 ‘***’ 0.001 ‘**’ 0.01 ‘*’ 0.05 ‘.’ 0.1 ‘ ’ 1</t>
  </si>
  <si>
    <t>Transhet464F-CasRx        -15.812611 -40.70040   9.075182 0.5078127</t>
  </si>
  <si>
    <t>Transhet464M-CasRx        -40.532750 -66.47112 -14.594381 0.0001306</t>
  </si>
  <si>
    <t>Transhet465F-CasRx        -38.151500 -62.16576 -14.137237 0.0000946</t>
  </si>
  <si>
    <t>Transhet465M-CasRx        -56.677056 -81.56485 -31.789263 0.0000000</t>
  </si>
  <si>
    <t>Transhet468F-CasRx        -59.852500 -83.86676 -35.838237 0.0000000</t>
  </si>
  <si>
    <t>Fit: aov(formula = H ~ Tr, data = D2d)</t>
  </si>
  <si>
    <t>Transhet468M-CasRx        -61.425029 -81.87935 -40.970710 0.0000000</t>
  </si>
  <si>
    <t>Transhet464F-sgRNA        -14.758611 -39.64640  10.129182 0.5961342</t>
  </si>
  <si>
    <t>Transhet464M-sgRNA        -39.478750 -65.41712 -13.540381 0.0002146</t>
  </si>
  <si>
    <t>diff       lwr       upr     p adj</t>
  </si>
  <si>
    <t>Transhet465F-sgRNA        -37.097500 -61.11176 -13.083237 0.0001626</t>
  </si>
  <si>
    <t>sgRNA-CasRx     -1.05400 -18.51980  16.41180 0.9887018</t>
  </si>
  <si>
    <t>Transhet465M-sgRNA        -55.623056 -80.51085 -30.735263 0.0000000</t>
  </si>
  <si>
    <t>Transhet-CasRx -47.63388 -61.80951 -33.45826 0.0000000</t>
  </si>
  <si>
    <t>Transhet468F-sgRNA        -58.798500 -82.81276 -34.784237 0.0000000</t>
  </si>
  <si>
    <t>Transhet-sgRNA -46.57988 -60.75551 -32.40426 0.0000000</t>
  </si>
  <si>
    <t>Transhet468M-sgRNA        -60.371029 -80.82535 -39.916710 0.0000000</t>
  </si>
  <si>
    <t>Transhet464M-Transhet464F -24.720139 -54.84894   5.408662 0.1905546</t>
  </si>
  <si>
    <t>Transhet465F-Transhet464F -22.338889 -50.82802   6.150241 0.2390796</t>
  </si>
  <si>
    <t>Transhet465M-Transhet464F -40.864444 -70.09367 -11.635214 0.0009241</t>
  </si>
  <si>
    <t>Transhet468F-Transhet464F -44.039889 -72.52902 -15.550759 0.0001606</t>
  </si>
  <si>
    <t>Transhet468M-Transhet464F -45.612418 -71.17264 -20.052198 0.0000076</t>
  </si>
  <si>
    <t>Transhet465F-Transhet464M   2.381250 -27.03010  31.792595 0.9999966</t>
  </si>
  <si>
    <t>Transhet465M-Transhet464M -16.144306 -46.27311  13.984495 0.7119975</t>
  </si>
  <si>
    <t>Transhet468F-Transhet464M -19.319750 -48.73110  10.091595 0.4636981</t>
  </si>
  <si>
    <t>Transhet468M-Transhet464M -20.892279 -47.47652   5.691957 0.2365418</t>
  </si>
  <si>
    <t>Transhet465M-Transhet465F -18.525556 -47.01469   9.963574 0.4771471</t>
  </si>
  <si>
    <t>Transhet468F-Transhet465F -21.701000 -49.43028   6.028282 0.2412695</t>
  </si>
  <si>
    <t>Transhet468M-Transhet465F -23.273529 -47.98400   1.436943 0.0800609</t>
  </si>
  <si>
    <t>Transhet468F-Transhet465M  -3.175444 -31.66457  25.313685 0.9999698</t>
  </si>
  <si>
    <t>Transhet468M-Transhet465M  -4.747974 -30.30819  20.812246 0.9990852</t>
  </si>
  <si>
    <t>Transhet468M-Transhet468F  -1.572529 -26.28300  23.137943 0.9999994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</si>
</sst>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1" fillId="0" fontId="2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readingOrder="0" vertical="bottom"/>
    </xf>
    <xf borderId="0" fillId="0" fontId="4" numFmtId="0" xfId="0" applyAlignment="1" applyFont="1">
      <alignment horizontal="left"/>
    </xf>
    <xf borderId="2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2" xfId="0" applyAlignment="1" applyBorder="1" applyFont="1" applyNumberFormat="1">
      <alignment horizontal="center" vertical="bottom"/>
    </xf>
    <xf borderId="1" fillId="0" fontId="2" numFmtId="10" xfId="0" applyAlignment="1" applyBorder="1" applyFont="1" applyNumberFormat="1">
      <alignment horizontal="center" vertical="bottom"/>
    </xf>
    <xf borderId="2" fillId="0" fontId="2" numFmtId="0" xfId="0" applyAlignment="1" applyBorder="1" applyFont="1">
      <alignment horizontal="left" vertical="bottom"/>
    </xf>
    <xf borderId="1" fillId="0" fontId="2" numFmtId="2" xfId="0" applyAlignment="1" applyBorder="1" applyFont="1" applyNumberForma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1" fillId="0" fontId="2" numFmtId="0" xfId="0" applyAlignment="1" applyBorder="1" applyFont="1">
      <alignment vertical="bottom"/>
    </xf>
    <xf borderId="3" fillId="0" fontId="2" numFmtId="0" xfId="0" applyAlignment="1" applyBorder="1" applyFont="1">
      <alignment readingOrder="0" vertical="bottom"/>
    </xf>
    <xf borderId="4" fillId="0" fontId="2" numFmtId="0" xfId="0" applyAlignment="1" applyBorder="1" applyFont="1">
      <alignment readingOrder="0" shrinkToFit="0" vertical="bottom" wrapText="0"/>
    </xf>
    <xf borderId="2" fillId="0" fontId="2" numFmtId="0" xfId="0" applyAlignment="1" applyBorder="1" applyFont="1">
      <alignment readingOrder="0" vertical="bottom"/>
    </xf>
    <xf borderId="5" fillId="0" fontId="2" numFmtId="2" xfId="0" applyAlignment="1" applyBorder="1" applyFont="1" applyNumberFormat="1">
      <alignment horizontal="right" readingOrder="0" vertical="bottom"/>
    </xf>
    <xf borderId="5" fillId="0" fontId="2" numFmtId="0" xfId="0" applyAlignment="1" applyBorder="1" applyFont="1">
      <alignment vertical="bottom"/>
    </xf>
    <xf borderId="0" fillId="0" fontId="4" numFmtId="0" xfId="0" applyAlignment="1" applyFont="1">
      <alignment readingOrder="0"/>
    </xf>
    <xf borderId="5" fillId="0" fontId="2" numFmtId="10" xfId="0" applyAlignment="1" applyBorder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1.88"/>
    <col customWidth="1" min="3" max="3" width="19.25"/>
    <col customWidth="1" min="11" max="11" width="15.88"/>
    <col customWidth="1" min="12" max="12" width="15.0"/>
    <col customWidth="1" min="14" max="14" width="20.8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3"/>
      <c r="M1" s="3"/>
      <c r="N1" s="3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15</v>
      </c>
      <c r="B3" s="6" t="s">
        <v>16</v>
      </c>
      <c r="C3" s="9">
        <v>115.0</v>
      </c>
      <c r="D3" s="9">
        <f t="shared" ref="D3:D65" si="1">C3-I3</f>
        <v>105</v>
      </c>
      <c r="E3" s="9">
        <v>0.0</v>
      </c>
      <c r="F3" s="9">
        <v>0.0</v>
      </c>
      <c r="G3" s="9">
        <v>5.0</v>
      </c>
      <c r="H3" s="9">
        <v>5.0</v>
      </c>
      <c r="I3" s="9">
        <f t="shared" ref="I3:I65" si="2">SUM(E3:H3)</f>
        <v>10</v>
      </c>
      <c r="J3" s="9"/>
      <c r="K3" s="10">
        <f t="shared" ref="K3:K21" si="3">H3/I3*100</f>
        <v>50</v>
      </c>
      <c r="L3" s="11">
        <f t="shared" ref="L3:L45" si="4">I3/C3</f>
        <v>0.08695652174</v>
      </c>
      <c r="M3" s="9">
        <v>0.0</v>
      </c>
      <c r="N3" s="10">
        <f t="shared" ref="N3:N21" si="5">M3/H3*100</f>
        <v>0</v>
      </c>
    </row>
    <row r="4">
      <c r="A4" s="8" t="s">
        <v>15</v>
      </c>
      <c r="B4" s="12" t="str">
        <f t="shared" ref="B4:B10" si="6">B3</f>
        <v>Ub:AeCasRx-NES-Line_A</v>
      </c>
      <c r="C4" s="9">
        <v>108.0</v>
      </c>
      <c r="D4" s="9">
        <f t="shared" si="1"/>
        <v>46</v>
      </c>
      <c r="E4" s="9">
        <v>1.0</v>
      </c>
      <c r="F4" s="9">
        <v>1.0</v>
      </c>
      <c r="G4" s="9">
        <v>27.0</v>
      </c>
      <c r="H4" s="9">
        <v>33.0</v>
      </c>
      <c r="I4" s="9">
        <f t="shared" si="2"/>
        <v>62</v>
      </c>
      <c r="J4" s="9"/>
      <c r="K4" s="10">
        <f t="shared" si="3"/>
        <v>53.22580645</v>
      </c>
      <c r="L4" s="11">
        <f t="shared" si="4"/>
        <v>0.5740740741</v>
      </c>
      <c r="M4" s="9">
        <v>16.0</v>
      </c>
      <c r="N4" s="10">
        <f t="shared" si="5"/>
        <v>48.48484848</v>
      </c>
    </row>
    <row r="5">
      <c r="A5" s="8" t="s">
        <v>15</v>
      </c>
      <c r="B5" s="12" t="str">
        <f t="shared" si="6"/>
        <v>Ub:AeCasRx-NES-Line_A</v>
      </c>
      <c r="C5" s="9">
        <v>81.0</v>
      </c>
      <c r="D5" s="9">
        <f t="shared" si="1"/>
        <v>70</v>
      </c>
      <c r="E5" s="9">
        <v>0.0</v>
      </c>
      <c r="F5" s="9">
        <v>0.0</v>
      </c>
      <c r="G5" s="9">
        <v>5.0</v>
      </c>
      <c r="H5" s="9">
        <v>6.0</v>
      </c>
      <c r="I5" s="9">
        <f t="shared" si="2"/>
        <v>11</v>
      </c>
      <c r="J5" s="9"/>
      <c r="K5" s="10">
        <f t="shared" si="3"/>
        <v>54.54545455</v>
      </c>
      <c r="L5" s="11">
        <f t="shared" si="4"/>
        <v>0.1358024691</v>
      </c>
      <c r="M5" s="9">
        <v>4.0</v>
      </c>
      <c r="N5" s="10">
        <f t="shared" si="5"/>
        <v>66.66666667</v>
      </c>
    </row>
    <row r="6">
      <c r="A6" s="8" t="s">
        <v>15</v>
      </c>
      <c r="B6" s="5" t="str">
        <f t="shared" si="6"/>
        <v>Ub:AeCasRx-NES-Line_A</v>
      </c>
      <c r="C6" s="9">
        <v>102.0</v>
      </c>
      <c r="D6" s="9">
        <f t="shared" si="1"/>
        <v>4</v>
      </c>
      <c r="E6" s="9">
        <v>0.0</v>
      </c>
      <c r="F6" s="9">
        <v>8.0</v>
      </c>
      <c r="G6" s="9">
        <v>49.0</v>
      </c>
      <c r="H6" s="9">
        <v>41.0</v>
      </c>
      <c r="I6" s="9">
        <f t="shared" si="2"/>
        <v>98</v>
      </c>
      <c r="J6" s="9"/>
      <c r="K6" s="10">
        <f t="shared" si="3"/>
        <v>41.83673469</v>
      </c>
      <c r="L6" s="11">
        <f t="shared" si="4"/>
        <v>0.9607843137</v>
      </c>
      <c r="M6" s="9">
        <v>21.0</v>
      </c>
      <c r="N6" s="10">
        <f t="shared" si="5"/>
        <v>51.2195122</v>
      </c>
    </row>
    <row r="7">
      <c r="A7" s="8" t="s">
        <v>15</v>
      </c>
      <c r="B7" s="5" t="str">
        <f t="shared" si="6"/>
        <v>Ub:AeCasRx-NES-Line_A</v>
      </c>
      <c r="C7" s="9">
        <v>106.0</v>
      </c>
      <c r="D7" s="9">
        <f t="shared" si="1"/>
        <v>36</v>
      </c>
      <c r="E7" s="9">
        <v>23.0</v>
      </c>
      <c r="F7" s="9">
        <v>16.0</v>
      </c>
      <c r="G7" s="9">
        <v>19.0</v>
      </c>
      <c r="H7" s="9">
        <v>12.0</v>
      </c>
      <c r="I7" s="9">
        <f t="shared" si="2"/>
        <v>70</v>
      </c>
      <c r="J7" s="9"/>
      <c r="K7" s="10">
        <f t="shared" si="3"/>
        <v>17.14285714</v>
      </c>
      <c r="L7" s="11">
        <f t="shared" si="4"/>
        <v>0.6603773585</v>
      </c>
      <c r="M7" s="9">
        <v>5.0</v>
      </c>
      <c r="N7" s="10">
        <f t="shared" si="5"/>
        <v>41.66666667</v>
      </c>
    </row>
    <row r="8">
      <c r="A8" s="8" t="s">
        <v>15</v>
      </c>
      <c r="B8" s="5" t="str">
        <f t="shared" si="6"/>
        <v>Ub:AeCasRx-NES-Line_A</v>
      </c>
      <c r="C8" s="9">
        <v>112.0</v>
      </c>
      <c r="D8" s="9">
        <f t="shared" si="1"/>
        <v>38</v>
      </c>
      <c r="E8" s="9">
        <v>0.0</v>
      </c>
      <c r="F8" s="9">
        <v>0.0</v>
      </c>
      <c r="G8" s="9">
        <v>42.0</v>
      </c>
      <c r="H8" s="9">
        <v>32.0</v>
      </c>
      <c r="I8" s="9">
        <f t="shared" si="2"/>
        <v>74</v>
      </c>
      <c r="J8" s="9"/>
      <c r="K8" s="10">
        <f t="shared" si="3"/>
        <v>43.24324324</v>
      </c>
      <c r="L8" s="11">
        <f t="shared" si="4"/>
        <v>0.6607142857</v>
      </c>
      <c r="M8" s="9">
        <v>14.0</v>
      </c>
      <c r="N8" s="10">
        <f t="shared" si="5"/>
        <v>43.75</v>
      </c>
    </row>
    <row r="9">
      <c r="A9" s="8" t="s">
        <v>15</v>
      </c>
      <c r="B9" s="5" t="str">
        <f t="shared" si="6"/>
        <v>Ub:AeCasRx-NES-Line_A</v>
      </c>
      <c r="C9" s="9">
        <v>126.0</v>
      </c>
      <c r="D9" s="9">
        <f t="shared" si="1"/>
        <v>39</v>
      </c>
      <c r="E9" s="9">
        <v>0.0</v>
      </c>
      <c r="F9" s="9">
        <v>0.0</v>
      </c>
      <c r="G9" s="9">
        <v>56.0</v>
      </c>
      <c r="H9" s="9">
        <v>31.0</v>
      </c>
      <c r="I9" s="9">
        <f t="shared" si="2"/>
        <v>87</v>
      </c>
      <c r="J9" s="9"/>
      <c r="K9" s="10">
        <f t="shared" si="3"/>
        <v>35.63218391</v>
      </c>
      <c r="L9" s="11">
        <f t="shared" si="4"/>
        <v>0.6904761905</v>
      </c>
      <c r="M9" s="9">
        <v>11.0</v>
      </c>
      <c r="N9" s="10">
        <f t="shared" si="5"/>
        <v>35.48387097</v>
      </c>
    </row>
    <row r="10">
      <c r="A10" s="8" t="s">
        <v>15</v>
      </c>
      <c r="B10" s="5" t="str">
        <f t="shared" si="6"/>
        <v>Ub:AeCasRx-NES-Line_A</v>
      </c>
      <c r="C10" s="9">
        <v>138.0</v>
      </c>
      <c r="D10" s="9">
        <f t="shared" si="1"/>
        <v>48</v>
      </c>
      <c r="E10" s="9">
        <v>0.0</v>
      </c>
      <c r="F10" s="9">
        <v>0.0</v>
      </c>
      <c r="G10" s="9">
        <v>56.0</v>
      </c>
      <c r="H10" s="9">
        <v>34.0</v>
      </c>
      <c r="I10" s="9">
        <f t="shared" si="2"/>
        <v>90</v>
      </c>
      <c r="J10" s="9"/>
      <c r="K10" s="10">
        <f t="shared" si="3"/>
        <v>37.77777778</v>
      </c>
      <c r="L10" s="11">
        <f t="shared" si="4"/>
        <v>0.652173913</v>
      </c>
      <c r="M10" s="9">
        <v>27.0</v>
      </c>
      <c r="N10" s="10">
        <f t="shared" si="5"/>
        <v>79.41176471</v>
      </c>
    </row>
    <row r="11">
      <c r="A11" s="6" t="s">
        <v>16</v>
      </c>
      <c r="B11" s="8" t="s">
        <v>15</v>
      </c>
      <c r="C11" s="9">
        <v>79.0</v>
      </c>
      <c r="D11" s="9">
        <f t="shared" si="1"/>
        <v>15</v>
      </c>
      <c r="E11" s="9">
        <v>0.0</v>
      </c>
      <c r="F11" s="9">
        <v>0.0</v>
      </c>
      <c r="G11" s="9">
        <v>0.0</v>
      </c>
      <c r="H11" s="9">
        <v>64.0</v>
      </c>
      <c r="I11" s="9">
        <f t="shared" si="2"/>
        <v>64</v>
      </c>
      <c r="J11" s="9"/>
      <c r="K11" s="10">
        <f t="shared" si="3"/>
        <v>100</v>
      </c>
      <c r="L11" s="11">
        <f t="shared" si="4"/>
        <v>0.8101265823</v>
      </c>
      <c r="M11" s="9">
        <v>0.0</v>
      </c>
      <c r="N11" s="10">
        <f t="shared" si="5"/>
        <v>0</v>
      </c>
    </row>
    <row r="12">
      <c r="A12" s="12" t="str">
        <f t="shared" ref="A12:A19" si="7">A11</f>
        <v>Ub:AeCasRx-NES-Line_A</v>
      </c>
      <c r="B12" s="8" t="s">
        <v>15</v>
      </c>
      <c r="C12" s="9">
        <v>108.0</v>
      </c>
      <c r="D12" s="9">
        <f t="shared" si="1"/>
        <v>29</v>
      </c>
      <c r="E12" s="9">
        <v>0.0</v>
      </c>
      <c r="F12" s="9">
        <v>0.0</v>
      </c>
      <c r="G12" s="9">
        <v>0.0</v>
      </c>
      <c r="H12" s="9">
        <v>79.0</v>
      </c>
      <c r="I12" s="9">
        <f t="shared" si="2"/>
        <v>79</v>
      </c>
      <c r="J12" s="9"/>
      <c r="K12" s="10">
        <f t="shared" si="3"/>
        <v>100</v>
      </c>
      <c r="L12" s="11">
        <f t="shared" si="4"/>
        <v>0.7314814815</v>
      </c>
      <c r="M12" s="9">
        <v>7.0</v>
      </c>
      <c r="N12" s="10">
        <f t="shared" si="5"/>
        <v>8.860759494</v>
      </c>
    </row>
    <row r="13">
      <c r="A13" s="12" t="str">
        <f t="shared" si="7"/>
        <v>Ub:AeCasRx-NES-Line_A</v>
      </c>
      <c r="B13" s="8" t="s">
        <v>15</v>
      </c>
      <c r="C13" s="9">
        <v>109.0</v>
      </c>
      <c r="D13" s="9">
        <f t="shared" si="1"/>
        <v>8</v>
      </c>
      <c r="E13" s="9">
        <v>25.0</v>
      </c>
      <c r="F13" s="9">
        <v>25.0</v>
      </c>
      <c r="G13" s="9">
        <v>28.0</v>
      </c>
      <c r="H13" s="9">
        <v>23.0</v>
      </c>
      <c r="I13" s="9">
        <f t="shared" si="2"/>
        <v>101</v>
      </c>
      <c r="J13" s="9"/>
      <c r="K13" s="10">
        <f t="shared" si="3"/>
        <v>22.77227723</v>
      </c>
      <c r="L13" s="11">
        <f t="shared" si="4"/>
        <v>0.9266055046</v>
      </c>
      <c r="M13" s="9">
        <v>1.0</v>
      </c>
      <c r="N13" s="10">
        <f t="shared" si="5"/>
        <v>4.347826087</v>
      </c>
    </row>
    <row r="14">
      <c r="A14" s="5" t="str">
        <f t="shared" si="7"/>
        <v>Ub:AeCasRx-NES-Line_A</v>
      </c>
      <c r="B14" s="8" t="s">
        <v>15</v>
      </c>
      <c r="C14" s="9">
        <v>96.0</v>
      </c>
      <c r="D14" s="9">
        <f t="shared" si="1"/>
        <v>12</v>
      </c>
      <c r="E14" s="9">
        <v>0.0</v>
      </c>
      <c r="F14" s="9">
        <v>0.0</v>
      </c>
      <c r="G14" s="9">
        <v>46.0</v>
      </c>
      <c r="H14" s="9">
        <v>38.0</v>
      </c>
      <c r="I14" s="9">
        <f t="shared" si="2"/>
        <v>84</v>
      </c>
      <c r="J14" s="9"/>
      <c r="K14" s="10">
        <f t="shared" si="3"/>
        <v>45.23809524</v>
      </c>
      <c r="L14" s="11">
        <f t="shared" si="4"/>
        <v>0.875</v>
      </c>
      <c r="M14" s="9">
        <v>0.0</v>
      </c>
      <c r="N14" s="10">
        <f t="shared" si="5"/>
        <v>0</v>
      </c>
    </row>
    <row r="15">
      <c r="A15" s="5" t="str">
        <f t="shared" si="7"/>
        <v>Ub:AeCasRx-NES-Line_A</v>
      </c>
      <c r="B15" s="8" t="s">
        <v>15</v>
      </c>
      <c r="C15" s="9">
        <v>104.0</v>
      </c>
      <c r="D15" s="9">
        <f t="shared" si="1"/>
        <v>32</v>
      </c>
      <c r="E15" s="9">
        <v>0.0</v>
      </c>
      <c r="F15" s="9">
        <v>0.0</v>
      </c>
      <c r="G15" s="9">
        <v>0.0</v>
      </c>
      <c r="H15" s="9">
        <v>72.0</v>
      </c>
      <c r="I15" s="9">
        <f t="shared" si="2"/>
        <v>72</v>
      </c>
      <c r="J15" s="9"/>
      <c r="K15" s="10">
        <f t="shared" si="3"/>
        <v>100</v>
      </c>
      <c r="L15" s="11">
        <f t="shared" si="4"/>
        <v>0.6923076923</v>
      </c>
      <c r="M15" s="9">
        <v>22.0</v>
      </c>
      <c r="N15" s="10">
        <f t="shared" si="5"/>
        <v>30.55555556</v>
      </c>
    </row>
    <row r="16">
      <c r="A16" s="5" t="str">
        <f t="shared" si="7"/>
        <v>Ub:AeCasRx-NES-Line_A</v>
      </c>
      <c r="B16" s="8" t="s">
        <v>15</v>
      </c>
      <c r="C16" s="9">
        <v>120.0</v>
      </c>
      <c r="D16" s="9">
        <f t="shared" si="1"/>
        <v>0</v>
      </c>
      <c r="E16" s="9">
        <v>0.0</v>
      </c>
      <c r="F16" s="9">
        <v>0.0</v>
      </c>
      <c r="G16" s="9">
        <v>58.0</v>
      </c>
      <c r="H16" s="9">
        <v>62.0</v>
      </c>
      <c r="I16" s="9">
        <f t="shared" si="2"/>
        <v>120</v>
      </c>
      <c r="J16" s="9"/>
      <c r="K16" s="10">
        <f t="shared" si="3"/>
        <v>51.66666667</v>
      </c>
      <c r="L16" s="11">
        <f t="shared" si="4"/>
        <v>1</v>
      </c>
      <c r="M16" s="9">
        <v>0.0</v>
      </c>
      <c r="N16" s="10">
        <f t="shared" si="5"/>
        <v>0</v>
      </c>
    </row>
    <row r="17">
      <c r="A17" s="5" t="str">
        <f t="shared" si="7"/>
        <v>Ub:AeCasRx-NES-Line_A</v>
      </c>
      <c r="B17" s="8" t="s">
        <v>15</v>
      </c>
      <c r="C17" s="9">
        <v>105.0</v>
      </c>
      <c r="D17" s="9">
        <f t="shared" si="1"/>
        <v>5</v>
      </c>
      <c r="E17" s="9">
        <v>0.0</v>
      </c>
      <c r="F17" s="9">
        <v>0.0</v>
      </c>
      <c r="G17" s="9">
        <v>51.0</v>
      </c>
      <c r="H17" s="9">
        <v>49.0</v>
      </c>
      <c r="I17" s="9">
        <f t="shared" si="2"/>
        <v>100</v>
      </c>
      <c r="J17" s="9"/>
      <c r="K17" s="10">
        <f t="shared" si="3"/>
        <v>49</v>
      </c>
      <c r="L17" s="11">
        <f t="shared" si="4"/>
        <v>0.9523809524</v>
      </c>
      <c r="M17" s="9">
        <v>13.0</v>
      </c>
      <c r="N17" s="10">
        <f t="shared" si="5"/>
        <v>26.53061224</v>
      </c>
    </row>
    <row r="18">
      <c r="A18" s="5" t="str">
        <f t="shared" si="7"/>
        <v>Ub:AeCasRx-NES-Line_A</v>
      </c>
      <c r="B18" s="8" t="s">
        <v>15</v>
      </c>
      <c r="C18" s="9">
        <v>90.0</v>
      </c>
      <c r="D18" s="9">
        <f t="shared" si="1"/>
        <v>71</v>
      </c>
      <c r="E18" s="9">
        <v>0.0</v>
      </c>
      <c r="F18" s="9">
        <v>0.0</v>
      </c>
      <c r="G18" s="9">
        <v>10.0</v>
      </c>
      <c r="H18" s="9">
        <v>9.0</v>
      </c>
      <c r="I18" s="9">
        <f t="shared" si="2"/>
        <v>19</v>
      </c>
      <c r="J18" s="9"/>
      <c r="K18" s="10">
        <f t="shared" si="3"/>
        <v>47.36842105</v>
      </c>
      <c r="L18" s="11">
        <f t="shared" si="4"/>
        <v>0.2111111111</v>
      </c>
      <c r="M18" s="9">
        <v>0.0</v>
      </c>
      <c r="N18" s="10">
        <f t="shared" si="5"/>
        <v>0</v>
      </c>
    </row>
    <row r="19">
      <c r="A19" s="5" t="str">
        <f t="shared" si="7"/>
        <v>Ub:AeCasRx-NES-Line_A</v>
      </c>
      <c r="B19" s="8" t="s">
        <v>15</v>
      </c>
      <c r="C19" s="9">
        <v>102.0</v>
      </c>
      <c r="D19" s="9">
        <f t="shared" si="1"/>
        <v>0</v>
      </c>
      <c r="E19" s="9">
        <v>26.0</v>
      </c>
      <c r="F19" s="9">
        <v>22.0</v>
      </c>
      <c r="G19" s="9">
        <v>27.0</v>
      </c>
      <c r="H19" s="9">
        <v>27.0</v>
      </c>
      <c r="I19" s="9">
        <f t="shared" si="2"/>
        <v>102</v>
      </c>
      <c r="J19" s="9"/>
      <c r="K19" s="10">
        <f t="shared" si="3"/>
        <v>26.47058824</v>
      </c>
      <c r="L19" s="11">
        <f t="shared" si="4"/>
        <v>1</v>
      </c>
      <c r="M19" s="9">
        <v>16.0</v>
      </c>
      <c r="N19" s="10">
        <f t="shared" si="5"/>
        <v>59.25925926</v>
      </c>
    </row>
    <row r="20">
      <c r="A20" s="8" t="s">
        <v>15</v>
      </c>
      <c r="B20" s="6" t="s">
        <v>17</v>
      </c>
      <c r="C20" s="9">
        <v>91.0</v>
      </c>
      <c r="D20" s="9">
        <f t="shared" si="1"/>
        <v>46</v>
      </c>
      <c r="E20" s="9">
        <v>25.0</v>
      </c>
      <c r="F20" s="9">
        <v>1.0</v>
      </c>
      <c r="G20" s="9">
        <v>3.0</v>
      </c>
      <c r="H20" s="9">
        <v>16.0</v>
      </c>
      <c r="I20" s="9">
        <f t="shared" si="2"/>
        <v>45</v>
      </c>
      <c r="J20" s="9"/>
      <c r="K20" s="10">
        <f t="shared" si="3"/>
        <v>35.55555556</v>
      </c>
      <c r="L20" s="11">
        <f t="shared" si="4"/>
        <v>0.4945054945</v>
      </c>
      <c r="M20" s="9">
        <v>11.0</v>
      </c>
      <c r="N20" s="10">
        <f t="shared" si="5"/>
        <v>68.75</v>
      </c>
    </row>
    <row r="21">
      <c r="A21" s="8" t="s">
        <v>15</v>
      </c>
      <c r="B21" s="12" t="str">
        <f t="shared" ref="B21:B28" si="8">B20</f>
        <v>Ub:AeCasRx-NES-Line_B</v>
      </c>
      <c r="C21" s="9">
        <v>96.0</v>
      </c>
      <c r="D21" s="9">
        <f t="shared" si="1"/>
        <v>63</v>
      </c>
      <c r="E21" s="9">
        <v>0.0</v>
      </c>
      <c r="F21" s="9">
        <v>9.0</v>
      </c>
      <c r="G21" s="9">
        <v>10.0</v>
      </c>
      <c r="H21" s="9">
        <v>14.0</v>
      </c>
      <c r="I21" s="9">
        <f t="shared" si="2"/>
        <v>33</v>
      </c>
      <c r="J21" s="9"/>
      <c r="K21" s="10">
        <f t="shared" si="3"/>
        <v>42.42424242</v>
      </c>
      <c r="L21" s="11">
        <f t="shared" si="4"/>
        <v>0.34375</v>
      </c>
      <c r="M21" s="9">
        <v>9.0</v>
      </c>
      <c r="N21" s="10">
        <f t="shared" si="5"/>
        <v>64.28571429</v>
      </c>
    </row>
    <row r="22">
      <c r="A22" s="8" t="s">
        <v>15</v>
      </c>
      <c r="B22" s="12" t="str">
        <f t="shared" si="8"/>
        <v>Ub:AeCasRx-NES-Line_B</v>
      </c>
      <c r="C22" s="9">
        <v>83.0</v>
      </c>
      <c r="D22" s="9">
        <f t="shared" si="1"/>
        <v>83</v>
      </c>
      <c r="E22" s="9">
        <v>0.0</v>
      </c>
      <c r="F22" s="9">
        <v>0.0</v>
      </c>
      <c r="G22" s="9">
        <v>0.0</v>
      </c>
      <c r="H22" s="9">
        <v>0.0</v>
      </c>
      <c r="I22" s="9">
        <f t="shared" si="2"/>
        <v>0</v>
      </c>
      <c r="J22" s="9"/>
      <c r="K22" s="10">
        <v>0.0</v>
      </c>
      <c r="L22" s="11">
        <f t="shared" si="4"/>
        <v>0</v>
      </c>
      <c r="M22" s="9"/>
      <c r="N22" s="13" t="s">
        <v>18</v>
      </c>
    </row>
    <row r="23">
      <c r="A23" s="8" t="s">
        <v>15</v>
      </c>
      <c r="B23" s="5" t="str">
        <f t="shared" si="8"/>
        <v>Ub:AeCasRx-NES-Line_B</v>
      </c>
      <c r="C23" s="9">
        <v>98.0</v>
      </c>
      <c r="D23" s="9">
        <f t="shared" si="1"/>
        <v>63</v>
      </c>
      <c r="E23" s="9">
        <v>9.0</v>
      </c>
      <c r="F23" s="9">
        <v>2.0</v>
      </c>
      <c r="G23" s="9">
        <v>4.0</v>
      </c>
      <c r="H23" s="9">
        <v>20.0</v>
      </c>
      <c r="I23" s="9">
        <f t="shared" si="2"/>
        <v>35</v>
      </c>
      <c r="J23" s="9"/>
      <c r="K23" s="10">
        <f>H23/I23*100</f>
        <v>57.14285714</v>
      </c>
      <c r="L23" s="11">
        <f t="shared" si="4"/>
        <v>0.3571428571</v>
      </c>
      <c r="M23" s="9">
        <v>17.0</v>
      </c>
      <c r="N23" s="10">
        <f>M23/H23*100</f>
        <v>85</v>
      </c>
    </row>
    <row r="24">
      <c r="A24" s="8" t="s">
        <v>15</v>
      </c>
      <c r="B24" s="5" t="str">
        <f t="shared" si="8"/>
        <v>Ub:AeCasRx-NES-Line_B</v>
      </c>
      <c r="C24" s="9">
        <v>3.0</v>
      </c>
      <c r="D24" s="9">
        <f t="shared" si="1"/>
        <v>3</v>
      </c>
      <c r="E24" s="9">
        <v>0.0</v>
      </c>
      <c r="F24" s="9">
        <v>0.0</v>
      </c>
      <c r="G24" s="9">
        <v>0.0</v>
      </c>
      <c r="H24" s="9">
        <v>0.0</v>
      </c>
      <c r="I24" s="9">
        <f t="shared" si="2"/>
        <v>0</v>
      </c>
      <c r="J24" s="9"/>
      <c r="K24" s="10">
        <v>0.0</v>
      </c>
      <c r="L24" s="11">
        <f t="shared" si="4"/>
        <v>0</v>
      </c>
      <c r="M24" s="9"/>
      <c r="N24" s="13" t="s">
        <v>18</v>
      </c>
    </row>
    <row r="25">
      <c r="A25" s="8" t="s">
        <v>15</v>
      </c>
      <c r="B25" s="5" t="str">
        <f t="shared" si="8"/>
        <v>Ub:AeCasRx-NES-Line_B</v>
      </c>
      <c r="C25" s="9">
        <v>119.0</v>
      </c>
      <c r="D25" s="9">
        <f t="shared" si="1"/>
        <v>49</v>
      </c>
      <c r="E25" s="9">
        <v>20.0</v>
      </c>
      <c r="F25" s="9">
        <v>5.0</v>
      </c>
      <c r="G25" s="9">
        <v>0.0</v>
      </c>
      <c r="H25" s="9">
        <v>45.0</v>
      </c>
      <c r="I25" s="9">
        <f t="shared" si="2"/>
        <v>70</v>
      </c>
      <c r="J25" s="9"/>
      <c r="K25" s="10">
        <f t="shared" ref="K25:K65" si="9">H25/I25*100</f>
        <v>64.28571429</v>
      </c>
      <c r="L25" s="11">
        <f t="shared" si="4"/>
        <v>0.5882352941</v>
      </c>
      <c r="M25" s="9">
        <v>0.0</v>
      </c>
      <c r="N25" s="10">
        <f t="shared" ref="N25:N33" si="10">M25/H25*100</f>
        <v>0</v>
      </c>
    </row>
    <row r="26">
      <c r="A26" s="8" t="s">
        <v>15</v>
      </c>
      <c r="B26" s="5" t="str">
        <f t="shared" si="8"/>
        <v>Ub:AeCasRx-NES-Line_B</v>
      </c>
      <c r="C26" s="9">
        <v>96.0</v>
      </c>
      <c r="D26" s="9">
        <f t="shared" si="1"/>
        <v>45</v>
      </c>
      <c r="E26" s="9">
        <v>0.0</v>
      </c>
      <c r="F26" s="9">
        <v>0.0</v>
      </c>
      <c r="G26" s="9">
        <v>11.0</v>
      </c>
      <c r="H26" s="9">
        <v>40.0</v>
      </c>
      <c r="I26" s="9">
        <f t="shared" si="2"/>
        <v>51</v>
      </c>
      <c r="J26" s="9"/>
      <c r="K26" s="10">
        <f t="shared" si="9"/>
        <v>78.43137255</v>
      </c>
      <c r="L26" s="11">
        <f t="shared" si="4"/>
        <v>0.53125</v>
      </c>
      <c r="M26" s="9">
        <v>27.0</v>
      </c>
      <c r="N26" s="10">
        <f t="shared" si="10"/>
        <v>67.5</v>
      </c>
    </row>
    <row r="27">
      <c r="A27" s="8" t="s">
        <v>15</v>
      </c>
      <c r="B27" s="5" t="str">
        <f t="shared" si="8"/>
        <v>Ub:AeCasRx-NES-Line_B</v>
      </c>
      <c r="C27" s="9">
        <v>86.0</v>
      </c>
      <c r="D27" s="9">
        <f t="shared" si="1"/>
        <v>44</v>
      </c>
      <c r="E27" s="9">
        <v>5.0</v>
      </c>
      <c r="F27" s="9">
        <v>0.0</v>
      </c>
      <c r="G27" s="9">
        <v>9.0</v>
      </c>
      <c r="H27" s="9">
        <v>28.0</v>
      </c>
      <c r="I27" s="9">
        <f t="shared" si="2"/>
        <v>42</v>
      </c>
      <c r="J27" s="9"/>
      <c r="K27" s="10">
        <f t="shared" si="9"/>
        <v>66.66666667</v>
      </c>
      <c r="L27" s="11">
        <f t="shared" si="4"/>
        <v>0.488372093</v>
      </c>
      <c r="M27" s="9">
        <v>22.0</v>
      </c>
      <c r="N27" s="10">
        <f t="shared" si="10"/>
        <v>78.57142857</v>
      </c>
    </row>
    <row r="28">
      <c r="A28" s="8" t="s">
        <v>15</v>
      </c>
      <c r="B28" s="5" t="str">
        <f t="shared" si="8"/>
        <v>Ub:AeCasRx-NES-Line_B</v>
      </c>
      <c r="C28" s="9">
        <v>117.0</v>
      </c>
      <c r="D28" s="9">
        <f t="shared" si="1"/>
        <v>33</v>
      </c>
      <c r="E28" s="9">
        <v>0.0</v>
      </c>
      <c r="F28" s="9">
        <v>0.0</v>
      </c>
      <c r="G28" s="9">
        <v>25.0</v>
      </c>
      <c r="H28" s="9">
        <v>59.0</v>
      </c>
      <c r="I28" s="9">
        <f t="shared" si="2"/>
        <v>84</v>
      </c>
      <c r="J28" s="9"/>
      <c r="K28" s="10">
        <f t="shared" si="9"/>
        <v>70.23809524</v>
      </c>
      <c r="L28" s="11">
        <f t="shared" si="4"/>
        <v>0.7179487179</v>
      </c>
      <c r="M28" s="9">
        <v>21.0</v>
      </c>
      <c r="N28" s="10">
        <f t="shared" si="10"/>
        <v>35.59322034</v>
      </c>
    </row>
    <row r="29">
      <c r="A29" s="6" t="s">
        <v>17</v>
      </c>
      <c r="B29" s="8" t="s">
        <v>15</v>
      </c>
      <c r="C29" s="9">
        <v>74.0</v>
      </c>
      <c r="D29" s="9">
        <f t="shared" si="1"/>
        <v>46</v>
      </c>
      <c r="E29" s="9">
        <v>3.0</v>
      </c>
      <c r="F29" s="9">
        <v>0.0</v>
      </c>
      <c r="G29" s="9">
        <v>6.0</v>
      </c>
      <c r="H29" s="9">
        <v>19.0</v>
      </c>
      <c r="I29" s="9">
        <f t="shared" si="2"/>
        <v>28</v>
      </c>
      <c r="J29" s="9"/>
      <c r="K29" s="10">
        <f t="shared" si="9"/>
        <v>67.85714286</v>
      </c>
      <c r="L29" s="11">
        <f t="shared" si="4"/>
        <v>0.3783783784</v>
      </c>
      <c r="M29" s="9">
        <v>16.0</v>
      </c>
      <c r="N29" s="10">
        <f t="shared" si="10"/>
        <v>84.21052632</v>
      </c>
    </row>
    <row r="30">
      <c r="A30" s="12" t="str">
        <f t="shared" ref="A30:A38" si="11">A29</f>
        <v>Ub:AeCasRx-NES-Line_B</v>
      </c>
      <c r="B30" s="8" t="s">
        <v>15</v>
      </c>
      <c r="C30" s="9">
        <v>104.0</v>
      </c>
      <c r="D30" s="9">
        <f t="shared" si="1"/>
        <v>48</v>
      </c>
      <c r="E30" s="9">
        <v>0.0</v>
      </c>
      <c r="F30" s="9">
        <v>0.0</v>
      </c>
      <c r="G30" s="9">
        <v>27.0</v>
      </c>
      <c r="H30" s="9">
        <v>29.0</v>
      </c>
      <c r="I30" s="9">
        <f t="shared" si="2"/>
        <v>56</v>
      </c>
      <c r="J30" s="9"/>
      <c r="K30" s="10">
        <f t="shared" si="9"/>
        <v>51.78571429</v>
      </c>
      <c r="L30" s="11">
        <f t="shared" si="4"/>
        <v>0.5384615385</v>
      </c>
      <c r="M30" s="9">
        <v>25.0</v>
      </c>
      <c r="N30" s="10">
        <f t="shared" si="10"/>
        <v>86.20689655</v>
      </c>
    </row>
    <row r="31">
      <c r="A31" s="12" t="str">
        <f t="shared" si="11"/>
        <v>Ub:AeCasRx-NES-Line_B</v>
      </c>
      <c r="B31" s="8" t="s">
        <v>15</v>
      </c>
      <c r="C31" s="9">
        <v>99.0</v>
      </c>
      <c r="D31" s="9">
        <f t="shared" si="1"/>
        <v>62</v>
      </c>
      <c r="E31" s="9">
        <v>1.0</v>
      </c>
      <c r="F31" s="9">
        <v>0.0</v>
      </c>
      <c r="G31" s="9">
        <v>12.0</v>
      </c>
      <c r="H31" s="9">
        <v>24.0</v>
      </c>
      <c r="I31" s="9">
        <f t="shared" si="2"/>
        <v>37</v>
      </c>
      <c r="J31" s="9"/>
      <c r="K31" s="10">
        <f t="shared" si="9"/>
        <v>64.86486486</v>
      </c>
      <c r="L31" s="11">
        <f t="shared" si="4"/>
        <v>0.3737373737</v>
      </c>
      <c r="M31" s="9">
        <v>20.0</v>
      </c>
      <c r="N31" s="10">
        <f t="shared" si="10"/>
        <v>83.33333333</v>
      </c>
    </row>
    <row r="32">
      <c r="A32" s="5" t="str">
        <f t="shared" si="11"/>
        <v>Ub:AeCasRx-NES-Line_B</v>
      </c>
      <c r="B32" s="8" t="s">
        <v>15</v>
      </c>
      <c r="C32" s="9">
        <v>75.0</v>
      </c>
      <c r="D32" s="9">
        <f t="shared" si="1"/>
        <v>0</v>
      </c>
      <c r="E32" s="9">
        <v>5.0</v>
      </c>
      <c r="F32" s="9">
        <v>13.0</v>
      </c>
      <c r="G32" s="9">
        <v>19.0</v>
      </c>
      <c r="H32" s="9">
        <v>38.0</v>
      </c>
      <c r="I32" s="9">
        <f t="shared" si="2"/>
        <v>75</v>
      </c>
      <c r="J32" s="9"/>
      <c r="K32" s="10">
        <f t="shared" si="9"/>
        <v>50.66666667</v>
      </c>
      <c r="L32" s="11">
        <f t="shared" si="4"/>
        <v>1</v>
      </c>
      <c r="M32" s="9">
        <v>22.0</v>
      </c>
      <c r="N32" s="10">
        <f t="shared" si="10"/>
        <v>57.89473684</v>
      </c>
    </row>
    <row r="33">
      <c r="A33" s="5" t="str">
        <f t="shared" si="11"/>
        <v>Ub:AeCasRx-NES-Line_B</v>
      </c>
      <c r="B33" s="8" t="s">
        <v>15</v>
      </c>
      <c r="C33" s="9">
        <v>92.0</v>
      </c>
      <c r="D33" s="9">
        <f t="shared" si="1"/>
        <v>66</v>
      </c>
      <c r="E33" s="9">
        <v>1.0</v>
      </c>
      <c r="F33" s="9">
        <v>1.0</v>
      </c>
      <c r="G33" s="9">
        <v>11.0</v>
      </c>
      <c r="H33" s="9">
        <v>13.0</v>
      </c>
      <c r="I33" s="9">
        <f t="shared" si="2"/>
        <v>26</v>
      </c>
      <c r="J33" s="9"/>
      <c r="K33" s="10">
        <f t="shared" si="9"/>
        <v>50</v>
      </c>
      <c r="L33" s="11">
        <f t="shared" si="4"/>
        <v>0.2826086957</v>
      </c>
      <c r="M33" s="9">
        <v>6.0</v>
      </c>
      <c r="N33" s="10">
        <f t="shared" si="10"/>
        <v>46.15384615</v>
      </c>
    </row>
    <row r="34">
      <c r="A34" s="5" t="str">
        <f t="shared" si="11"/>
        <v>Ub:AeCasRx-NES-Line_B</v>
      </c>
      <c r="B34" s="8" t="s">
        <v>15</v>
      </c>
      <c r="C34" s="9">
        <v>45.0</v>
      </c>
      <c r="D34" s="9">
        <f t="shared" si="1"/>
        <v>38</v>
      </c>
      <c r="E34" s="9">
        <v>7.0</v>
      </c>
      <c r="F34" s="9">
        <v>0.0</v>
      </c>
      <c r="G34" s="9">
        <v>0.0</v>
      </c>
      <c r="H34" s="9">
        <v>0.0</v>
      </c>
      <c r="I34" s="9">
        <f t="shared" si="2"/>
        <v>7</v>
      </c>
      <c r="J34" s="9"/>
      <c r="K34" s="10">
        <f t="shared" si="9"/>
        <v>0</v>
      </c>
      <c r="L34" s="11">
        <f t="shared" si="4"/>
        <v>0.1555555556</v>
      </c>
      <c r="M34" s="9"/>
      <c r="N34" s="13" t="s">
        <v>18</v>
      </c>
    </row>
    <row r="35">
      <c r="A35" s="5" t="str">
        <f t="shared" si="11"/>
        <v>Ub:AeCasRx-NES-Line_B</v>
      </c>
      <c r="B35" s="8" t="s">
        <v>15</v>
      </c>
      <c r="C35" s="9">
        <v>88.0</v>
      </c>
      <c r="D35" s="9">
        <f t="shared" si="1"/>
        <v>2</v>
      </c>
      <c r="E35" s="9">
        <v>23.0</v>
      </c>
      <c r="F35" s="9">
        <v>1.0</v>
      </c>
      <c r="G35" s="9">
        <v>0.0</v>
      </c>
      <c r="H35" s="9">
        <v>62.0</v>
      </c>
      <c r="I35" s="9">
        <f t="shared" si="2"/>
        <v>86</v>
      </c>
      <c r="J35" s="9"/>
      <c r="K35" s="10">
        <f t="shared" si="9"/>
        <v>72.09302326</v>
      </c>
      <c r="L35" s="11">
        <f t="shared" si="4"/>
        <v>0.9772727273</v>
      </c>
      <c r="M35" s="9">
        <v>22.0</v>
      </c>
      <c r="N35" s="10">
        <f t="shared" ref="N35:N65" si="12">M35/H35*100</f>
        <v>35.48387097</v>
      </c>
    </row>
    <row r="36">
      <c r="A36" s="5" t="str">
        <f t="shared" si="11"/>
        <v>Ub:AeCasRx-NES-Line_B</v>
      </c>
      <c r="B36" s="8" t="s">
        <v>15</v>
      </c>
      <c r="C36" s="9">
        <v>95.0</v>
      </c>
      <c r="D36" s="9">
        <f t="shared" si="1"/>
        <v>15</v>
      </c>
      <c r="E36" s="9">
        <v>0.0</v>
      </c>
      <c r="F36" s="9">
        <v>0.0</v>
      </c>
      <c r="G36" s="9">
        <v>59.0</v>
      </c>
      <c r="H36" s="9">
        <v>21.0</v>
      </c>
      <c r="I36" s="9">
        <f t="shared" si="2"/>
        <v>80</v>
      </c>
      <c r="J36" s="9"/>
      <c r="K36" s="10">
        <f t="shared" si="9"/>
        <v>26.25</v>
      </c>
      <c r="L36" s="11">
        <f t="shared" si="4"/>
        <v>0.8421052632</v>
      </c>
      <c r="M36" s="9">
        <v>10.0</v>
      </c>
      <c r="N36" s="10">
        <f t="shared" si="12"/>
        <v>47.61904762</v>
      </c>
    </row>
    <row r="37">
      <c r="A37" s="5" t="str">
        <f t="shared" si="11"/>
        <v>Ub:AeCasRx-NES-Line_B</v>
      </c>
      <c r="B37" s="8" t="s">
        <v>15</v>
      </c>
      <c r="C37" s="9">
        <v>109.0</v>
      </c>
      <c r="D37" s="9">
        <f t="shared" si="1"/>
        <v>45</v>
      </c>
      <c r="E37" s="9">
        <v>19.0</v>
      </c>
      <c r="F37" s="9">
        <v>5.0</v>
      </c>
      <c r="G37" s="9">
        <v>7.0</v>
      </c>
      <c r="H37" s="9">
        <v>33.0</v>
      </c>
      <c r="I37" s="9">
        <f t="shared" si="2"/>
        <v>64</v>
      </c>
      <c r="J37" s="9"/>
      <c r="K37" s="10">
        <f t="shared" si="9"/>
        <v>51.5625</v>
      </c>
      <c r="L37" s="11">
        <f t="shared" si="4"/>
        <v>0.5871559633</v>
      </c>
      <c r="M37" s="9">
        <v>15.0</v>
      </c>
      <c r="N37" s="10">
        <f t="shared" si="12"/>
        <v>45.45454545</v>
      </c>
    </row>
    <row r="38">
      <c r="A38" s="5" t="str">
        <f t="shared" si="11"/>
        <v>Ub:AeCasRx-NES-Line_B</v>
      </c>
      <c r="B38" s="8" t="s">
        <v>15</v>
      </c>
      <c r="C38" s="9">
        <v>108.0</v>
      </c>
      <c r="D38" s="9">
        <f t="shared" si="1"/>
        <v>40</v>
      </c>
      <c r="E38" s="9">
        <v>6.0</v>
      </c>
      <c r="F38" s="9">
        <v>0.0</v>
      </c>
      <c r="G38" s="9">
        <v>24.0</v>
      </c>
      <c r="H38" s="9">
        <v>38.0</v>
      </c>
      <c r="I38" s="9">
        <f t="shared" si="2"/>
        <v>68</v>
      </c>
      <c r="J38" s="9"/>
      <c r="K38" s="10">
        <f t="shared" si="9"/>
        <v>55.88235294</v>
      </c>
      <c r="L38" s="11">
        <f t="shared" si="4"/>
        <v>0.6296296296</v>
      </c>
      <c r="M38" s="9">
        <v>29.0</v>
      </c>
      <c r="N38" s="10">
        <f t="shared" si="12"/>
        <v>76.31578947</v>
      </c>
    </row>
    <row r="39">
      <c r="A39" s="8" t="s">
        <v>15</v>
      </c>
      <c r="B39" s="6" t="s">
        <v>19</v>
      </c>
      <c r="C39" s="9">
        <v>55.0</v>
      </c>
      <c r="D39" s="9">
        <f t="shared" si="1"/>
        <v>31</v>
      </c>
      <c r="E39" s="9">
        <v>0.0</v>
      </c>
      <c r="F39" s="9">
        <v>0.0</v>
      </c>
      <c r="G39" s="9">
        <v>21.0</v>
      </c>
      <c r="H39" s="9">
        <v>3.0</v>
      </c>
      <c r="I39" s="9">
        <f t="shared" si="2"/>
        <v>24</v>
      </c>
      <c r="J39" s="9"/>
      <c r="K39" s="10">
        <f t="shared" si="9"/>
        <v>12.5</v>
      </c>
      <c r="L39" s="11">
        <f t="shared" si="4"/>
        <v>0.4363636364</v>
      </c>
      <c r="M39" s="9">
        <v>2.0</v>
      </c>
      <c r="N39" s="10">
        <f t="shared" si="12"/>
        <v>66.66666667</v>
      </c>
    </row>
    <row r="40">
      <c r="A40" s="8" t="s">
        <v>15</v>
      </c>
      <c r="B40" s="12" t="str">
        <f t="shared" ref="B40:B55" si="13">B39</f>
        <v>Ub:AeCasRx-NES-Line_C</v>
      </c>
      <c r="C40" s="9">
        <v>63.0</v>
      </c>
      <c r="D40" s="9">
        <f t="shared" si="1"/>
        <v>0</v>
      </c>
      <c r="E40" s="9">
        <v>3.0</v>
      </c>
      <c r="F40" s="9">
        <v>0.0</v>
      </c>
      <c r="G40" s="9">
        <v>10.0</v>
      </c>
      <c r="H40" s="9">
        <v>50.0</v>
      </c>
      <c r="I40" s="9">
        <f t="shared" si="2"/>
        <v>63</v>
      </c>
      <c r="J40" s="9"/>
      <c r="K40" s="10">
        <f t="shared" si="9"/>
        <v>79.36507937</v>
      </c>
      <c r="L40" s="11">
        <f t="shared" si="4"/>
        <v>1</v>
      </c>
      <c r="M40" s="9">
        <v>43.0</v>
      </c>
      <c r="N40" s="10">
        <f t="shared" si="12"/>
        <v>86</v>
      </c>
    </row>
    <row r="41">
      <c r="A41" s="8" t="s">
        <v>15</v>
      </c>
      <c r="B41" s="12" t="str">
        <f t="shared" si="13"/>
        <v>Ub:AeCasRx-NES-Line_C</v>
      </c>
      <c r="C41" s="9">
        <v>84.0</v>
      </c>
      <c r="D41" s="9">
        <f t="shared" si="1"/>
        <v>72</v>
      </c>
      <c r="E41" s="9">
        <v>2.0</v>
      </c>
      <c r="F41" s="9">
        <v>0.0</v>
      </c>
      <c r="G41" s="9">
        <v>0.0</v>
      </c>
      <c r="H41" s="9">
        <v>10.0</v>
      </c>
      <c r="I41" s="9">
        <f t="shared" si="2"/>
        <v>12</v>
      </c>
      <c r="J41" s="9"/>
      <c r="K41" s="10">
        <f t="shared" si="9"/>
        <v>83.33333333</v>
      </c>
      <c r="L41" s="11">
        <f t="shared" si="4"/>
        <v>0.1428571429</v>
      </c>
      <c r="M41" s="9">
        <v>5.0</v>
      </c>
      <c r="N41" s="10">
        <f t="shared" si="12"/>
        <v>50</v>
      </c>
    </row>
    <row r="42">
      <c r="A42" s="8" t="s">
        <v>15</v>
      </c>
      <c r="B42" s="5" t="str">
        <f t="shared" si="13"/>
        <v>Ub:AeCasRx-NES-Line_C</v>
      </c>
      <c r="C42" s="9">
        <v>98.0</v>
      </c>
      <c r="D42" s="9">
        <f t="shared" si="1"/>
        <v>93</v>
      </c>
      <c r="E42" s="9">
        <v>0.0</v>
      </c>
      <c r="F42" s="9">
        <v>0.0</v>
      </c>
      <c r="G42" s="9">
        <v>1.0</v>
      </c>
      <c r="H42" s="9">
        <v>4.0</v>
      </c>
      <c r="I42" s="9">
        <f t="shared" si="2"/>
        <v>5</v>
      </c>
      <c r="J42" s="9"/>
      <c r="K42" s="10">
        <f t="shared" si="9"/>
        <v>80</v>
      </c>
      <c r="L42" s="11">
        <f t="shared" si="4"/>
        <v>0.05102040816</v>
      </c>
      <c r="M42" s="9">
        <v>3.0</v>
      </c>
      <c r="N42" s="10">
        <f t="shared" si="12"/>
        <v>75</v>
      </c>
    </row>
    <row r="43">
      <c r="A43" s="8" t="s">
        <v>15</v>
      </c>
      <c r="B43" s="5" t="str">
        <f t="shared" si="13"/>
        <v>Ub:AeCasRx-NES-Line_C</v>
      </c>
      <c r="C43" s="9">
        <v>79.0</v>
      </c>
      <c r="D43" s="9">
        <f t="shared" si="1"/>
        <v>18</v>
      </c>
      <c r="E43" s="9">
        <v>0.0</v>
      </c>
      <c r="F43" s="9">
        <v>0.0</v>
      </c>
      <c r="G43" s="9">
        <v>51.0</v>
      </c>
      <c r="H43" s="9">
        <v>10.0</v>
      </c>
      <c r="I43" s="9">
        <f t="shared" si="2"/>
        <v>61</v>
      </c>
      <c r="J43" s="9"/>
      <c r="K43" s="10">
        <f t="shared" si="9"/>
        <v>16.39344262</v>
      </c>
      <c r="L43" s="11">
        <f t="shared" si="4"/>
        <v>0.7721518987</v>
      </c>
      <c r="M43" s="9">
        <v>10.0</v>
      </c>
      <c r="N43" s="10">
        <f t="shared" si="12"/>
        <v>100</v>
      </c>
    </row>
    <row r="44">
      <c r="A44" s="8" t="s">
        <v>15</v>
      </c>
      <c r="B44" s="5" t="str">
        <f t="shared" si="13"/>
        <v>Ub:AeCasRx-NES-Line_C</v>
      </c>
      <c r="C44" s="9">
        <v>105.0</v>
      </c>
      <c r="D44" s="9">
        <f t="shared" si="1"/>
        <v>97</v>
      </c>
      <c r="E44" s="9">
        <v>0.0</v>
      </c>
      <c r="F44" s="9">
        <v>0.0</v>
      </c>
      <c r="G44" s="9">
        <v>1.0</v>
      </c>
      <c r="H44" s="9">
        <v>7.0</v>
      </c>
      <c r="I44" s="9">
        <f t="shared" si="2"/>
        <v>8</v>
      </c>
      <c r="J44" s="9"/>
      <c r="K44" s="10">
        <f t="shared" si="9"/>
        <v>87.5</v>
      </c>
      <c r="L44" s="11">
        <f t="shared" si="4"/>
        <v>0.07619047619</v>
      </c>
      <c r="M44" s="9">
        <v>2.0</v>
      </c>
      <c r="N44" s="10">
        <f t="shared" si="12"/>
        <v>28.57142857</v>
      </c>
    </row>
    <row r="45">
      <c r="A45" s="8" t="s">
        <v>15</v>
      </c>
      <c r="B45" s="5" t="str">
        <f t="shared" si="13"/>
        <v>Ub:AeCasRx-NES-Line_C</v>
      </c>
      <c r="C45" s="9">
        <v>87.0</v>
      </c>
      <c r="D45" s="9">
        <f t="shared" si="1"/>
        <v>84</v>
      </c>
      <c r="E45" s="9">
        <v>0.0</v>
      </c>
      <c r="F45" s="9">
        <v>0.0</v>
      </c>
      <c r="G45" s="9">
        <v>2.0</v>
      </c>
      <c r="H45" s="9">
        <v>1.0</v>
      </c>
      <c r="I45" s="9">
        <f t="shared" si="2"/>
        <v>3</v>
      </c>
      <c r="J45" s="9"/>
      <c r="K45" s="10">
        <f t="shared" si="9"/>
        <v>33.33333333</v>
      </c>
      <c r="L45" s="11">
        <f t="shared" si="4"/>
        <v>0.03448275862</v>
      </c>
      <c r="M45" s="9">
        <v>1.0</v>
      </c>
      <c r="N45" s="10">
        <f t="shared" si="12"/>
        <v>100</v>
      </c>
    </row>
    <row r="46">
      <c r="A46" s="8" t="s">
        <v>15</v>
      </c>
      <c r="B46" s="5" t="str">
        <f t="shared" si="13"/>
        <v>Ub:AeCasRx-NES-Line_C</v>
      </c>
      <c r="C46" s="14">
        <v>39.0</v>
      </c>
      <c r="D46" s="9">
        <f t="shared" si="1"/>
        <v>11</v>
      </c>
      <c r="E46" s="14">
        <v>13.0</v>
      </c>
      <c r="F46" s="14">
        <v>0.0</v>
      </c>
      <c r="G46" s="14">
        <v>1.0</v>
      </c>
      <c r="H46" s="14">
        <v>14.0</v>
      </c>
      <c r="I46" s="9">
        <f t="shared" si="2"/>
        <v>28</v>
      </c>
      <c r="J46" s="9"/>
      <c r="K46" s="10">
        <f t="shared" si="9"/>
        <v>50</v>
      </c>
      <c r="L46" s="10">
        <f t="shared" ref="L46:L65" si="14">H46/C46*100</f>
        <v>35.8974359</v>
      </c>
      <c r="M46" s="14">
        <v>3.0</v>
      </c>
      <c r="N46" s="10">
        <f t="shared" si="12"/>
        <v>21.42857143</v>
      </c>
    </row>
    <row r="47">
      <c r="A47" s="8" t="s">
        <v>15</v>
      </c>
      <c r="B47" s="5" t="str">
        <f t="shared" si="13"/>
        <v>Ub:AeCasRx-NES-Line_C</v>
      </c>
      <c r="C47" s="14">
        <v>83.0</v>
      </c>
      <c r="D47" s="9">
        <f t="shared" si="1"/>
        <v>9</v>
      </c>
      <c r="E47" s="14">
        <v>21.0</v>
      </c>
      <c r="F47" s="14">
        <v>16.0</v>
      </c>
      <c r="G47" s="14">
        <v>22.0</v>
      </c>
      <c r="H47" s="14">
        <v>15.0</v>
      </c>
      <c r="I47" s="9">
        <f t="shared" si="2"/>
        <v>74</v>
      </c>
      <c r="J47" s="9"/>
      <c r="K47" s="10">
        <f t="shared" si="9"/>
        <v>20.27027027</v>
      </c>
      <c r="L47" s="10">
        <f t="shared" si="14"/>
        <v>18.07228916</v>
      </c>
      <c r="M47" s="14">
        <v>4.0</v>
      </c>
      <c r="N47" s="10">
        <f t="shared" si="12"/>
        <v>26.66666667</v>
      </c>
    </row>
    <row r="48">
      <c r="A48" s="8" t="s">
        <v>15</v>
      </c>
      <c r="B48" s="5" t="str">
        <f t="shared" si="13"/>
        <v>Ub:AeCasRx-NES-Line_C</v>
      </c>
      <c r="C48" s="14">
        <v>63.0</v>
      </c>
      <c r="D48" s="9">
        <f t="shared" si="1"/>
        <v>0</v>
      </c>
      <c r="E48" s="14">
        <v>25.0</v>
      </c>
      <c r="F48" s="14">
        <v>0.0</v>
      </c>
      <c r="G48" s="14">
        <v>0.0</v>
      </c>
      <c r="H48" s="14">
        <v>38.0</v>
      </c>
      <c r="I48" s="9">
        <f t="shared" si="2"/>
        <v>63</v>
      </c>
      <c r="J48" s="9"/>
      <c r="K48" s="10">
        <f t="shared" si="9"/>
        <v>60.31746032</v>
      </c>
      <c r="L48" s="10">
        <f t="shared" si="14"/>
        <v>60.31746032</v>
      </c>
      <c r="M48" s="14">
        <v>11.0</v>
      </c>
      <c r="N48" s="10">
        <f t="shared" si="12"/>
        <v>28.94736842</v>
      </c>
    </row>
    <row r="49">
      <c r="A49" s="8" t="s">
        <v>15</v>
      </c>
      <c r="B49" s="5" t="str">
        <f t="shared" si="13"/>
        <v>Ub:AeCasRx-NES-Line_C</v>
      </c>
      <c r="C49" s="14">
        <v>54.0</v>
      </c>
      <c r="D49" s="9">
        <f t="shared" si="1"/>
        <v>29</v>
      </c>
      <c r="E49" s="14">
        <v>0.0</v>
      </c>
      <c r="F49" s="14">
        <v>0.0</v>
      </c>
      <c r="G49" s="14">
        <v>0.0</v>
      </c>
      <c r="H49" s="14">
        <v>25.0</v>
      </c>
      <c r="I49" s="9">
        <f t="shared" si="2"/>
        <v>25</v>
      </c>
      <c r="J49" s="9"/>
      <c r="K49" s="10">
        <f t="shared" si="9"/>
        <v>100</v>
      </c>
      <c r="L49" s="10">
        <f t="shared" si="14"/>
        <v>46.2962963</v>
      </c>
      <c r="M49" s="14">
        <v>12.0</v>
      </c>
      <c r="N49" s="10">
        <f t="shared" si="12"/>
        <v>48</v>
      </c>
    </row>
    <row r="50">
      <c r="A50" s="8" t="s">
        <v>15</v>
      </c>
      <c r="B50" s="5" t="str">
        <f t="shared" si="13"/>
        <v>Ub:AeCasRx-NES-Line_C</v>
      </c>
      <c r="C50" s="14">
        <v>70.0</v>
      </c>
      <c r="D50" s="9">
        <f t="shared" si="1"/>
        <v>55</v>
      </c>
      <c r="E50" s="14">
        <v>3.0</v>
      </c>
      <c r="F50" s="14">
        <v>5.0</v>
      </c>
      <c r="G50" s="14">
        <v>4.0</v>
      </c>
      <c r="H50" s="14">
        <v>3.0</v>
      </c>
      <c r="I50" s="9">
        <f t="shared" si="2"/>
        <v>15</v>
      </c>
      <c r="J50" s="9"/>
      <c r="K50" s="10">
        <f t="shared" si="9"/>
        <v>20</v>
      </c>
      <c r="L50" s="10">
        <f t="shared" si="14"/>
        <v>4.285714286</v>
      </c>
      <c r="M50" s="14">
        <v>1.0</v>
      </c>
      <c r="N50" s="10">
        <f t="shared" si="12"/>
        <v>33.33333333</v>
      </c>
    </row>
    <row r="51">
      <c r="A51" s="8" t="s">
        <v>15</v>
      </c>
      <c r="B51" s="5" t="str">
        <f t="shared" si="13"/>
        <v>Ub:AeCasRx-NES-Line_C</v>
      </c>
      <c r="C51" s="14">
        <v>90.0</v>
      </c>
      <c r="D51" s="9">
        <f t="shared" si="1"/>
        <v>0</v>
      </c>
      <c r="E51" s="14">
        <v>23.0</v>
      </c>
      <c r="F51" s="14">
        <v>26.0</v>
      </c>
      <c r="G51" s="14">
        <v>29.0</v>
      </c>
      <c r="H51" s="14">
        <v>12.0</v>
      </c>
      <c r="I51" s="9">
        <f t="shared" si="2"/>
        <v>90</v>
      </c>
      <c r="J51" s="9"/>
      <c r="K51" s="10">
        <f t="shared" si="9"/>
        <v>13.33333333</v>
      </c>
      <c r="L51" s="10">
        <f t="shared" si="14"/>
        <v>13.33333333</v>
      </c>
      <c r="M51" s="14">
        <v>12.0</v>
      </c>
      <c r="N51" s="10">
        <f t="shared" si="12"/>
        <v>100</v>
      </c>
    </row>
    <row r="52">
      <c r="A52" s="8" t="s">
        <v>15</v>
      </c>
      <c r="B52" s="5" t="str">
        <f t="shared" si="13"/>
        <v>Ub:AeCasRx-NES-Line_C</v>
      </c>
      <c r="C52" s="14">
        <v>71.0</v>
      </c>
      <c r="D52" s="9">
        <f t="shared" si="1"/>
        <v>13</v>
      </c>
      <c r="E52" s="14">
        <v>30.0</v>
      </c>
      <c r="F52" s="14">
        <v>0.0</v>
      </c>
      <c r="G52" s="14">
        <v>0.0</v>
      </c>
      <c r="H52" s="14">
        <v>28.0</v>
      </c>
      <c r="I52" s="9">
        <f t="shared" si="2"/>
        <v>58</v>
      </c>
      <c r="J52" s="9"/>
      <c r="K52" s="10">
        <f t="shared" si="9"/>
        <v>48.27586207</v>
      </c>
      <c r="L52" s="10">
        <f t="shared" si="14"/>
        <v>39.43661972</v>
      </c>
      <c r="M52" s="14">
        <v>17.0</v>
      </c>
      <c r="N52" s="10">
        <f t="shared" si="12"/>
        <v>60.71428571</v>
      </c>
    </row>
    <row r="53">
      <c r="A53" s="8" t="s">
        <v>15</v>
      </c>
      <c r="B53" s="5" t="str">
        <f t="shared" si="13"/>
        <v>Ub:AeCasRx-NES-Line_C</v>
      </c>
      <c r="C53" s="14">
        <v>84.0</v>
      </c>
      <c r="D53" s="9">
        <f t="shared" si="1"/>
        <v>15</v>
      </c>
      <c r="E53" s="14">
        <v>40.0</v>
      </c>
      <c r="F53" s="14">
        <v>0.0</v>
      </c>
      <c r="G53" s="14">
        <v>0.0</v>
      </c>
      <c r="H53" s="14">
        <v>29.0</v>
      </c>
      <c r="I53" s="9">
        <f t="shared" si="2"/>
        <v>69</v>
      </c>
      <c r="J53" s="9"/>
      <c r="K53" s="10">
        <f t="shared" si="9"/>
        <v>42.02898551</v>
      </c>
      <c r="L53" s="10">
        <f t="shared" si="14"/>
        <v>34.52380952</v>
      </c>
      <c r="M53" s="14">
        <v>8.0</v>
      </c>
      <c r="N53" s="10">
        <f t="shared" si="12"/>
        <v>27.5862069</v>
      </c>
    </row>
    <row r="54">
      <c r="A54" s="8" t="s">
        <v>15</v>
      </c>
      <c r="B54" s="5" t="str">
        <f t="shared" si="13"/>
        <v>Ub:AeCasRx-NES-Line_C</v>
      </c>
      <c r="C54" s="14">
        <v>94.0</v>
      </c>
      <c r="D54" s="9">
        <f t="shared" si="1"/>
        <v>31</v>
      </c>
      <c r="E54" s="14">
        <v>29.0</v>
      </c>
      <c r="F54" s="14">
        <v>0.0</v>
      </c>
      <c r="G54" s="14">
        <v>0.0</v>
      </c>
      <c r="H54" s="14">
        <v>34.0</v>
      </c>
      <c r="I54" s="9">
        <f t="shared" si="2"/>
        <v>63</v>
      </c>
      <c r="J54" s="9"/>
      <c r="K54" s="10">
        <f t="shared" si="9"/>
        <v>53.96825397</v>
      </c>
      <c r="L54" s="10">
        <f t="shared" si="14"/>
        <v>36.17021277</v>
      </c>
      <c r="M54" s="14">
        <v>2.0</v>
      </c>
      <c r="N54" s="10">
        <f t="shared" si="12"/>
        <v>5.882352941</v>
      </c>
    </row>
    <row r="55">
      <c r="A55" s="8" t="s">
        <v>15</v>
      </c>
      <c r="B55" s="5" t="str">
        <f t="shared" si="13"/>
        <v>Ub:AeCasRx-NES-Line_C</v>
      </c>
      <c r="C55" s="14">
        <v>76.0</v>
      </c>
      <c r="D55" s="9">
        <f t="shared" si="1"/>
        <v>0</v>
      </c>
      <c r="E55" s="14">
        <v>42.0</v>
      </c>
      <c r="F55" s="14">
        <v>0.0</v>
      </c>
      <c r="G55" s="14">
        <v>0.0</v>
      </c>
      <c r="H55" s="14">
        <v>34.0</v>
      </c>
      <c r="I55" s="9">
        <f t="shared" si="2"/>
        <v>76</v>
      </c>
      <c r="J55" s="9"/>
      <c r="K55" s="10">
        <f t="shared" si="9"/>
        <v>44.73684211</v>
      </c>
      <c r="L55" s="10">
        <f t="shared" si="14"/>
        <v>44.73684211</v>
      </c>
      <c r="M55" s="14">
        <v>13.0</v>
      </c>
      <c r="N55" s="10">
        <f t="shared" si="12"/>
        <v>38.23529412</v>
      </c>
    </row>
    <row r="56">
      <c r="A56" s="6" t="s">
        <v>19</v>
      </c>
      <c r="B56" s="8" t="s">
        <v>15</v>
      </c>
      <c r="C56" s="14">
        <v>84.0</v>
      </c>
      <c r="D56" s="9">
        <f t="shared" si="1"/>
        <v>0</v>
      </c>
      <c r="E56" s="14">
        <v>42.0</v>
      </c>
      <c r="F56" s="14">
        <v>0.0</v>
      </c>
      <c r="G56" s="14">
        <v>0.0</v>
      </c>
      <c r="H56" s="14">
        <v>42.0</v>
      </c>
      <c r="I56" s="9">
        <f t="shared" si="2"/>
        <v>84</v>
      </c>
      <c r="J56" s="9"/>
      <c r="K56" s="10">
        <f t="shared" si="9"/>
        <v>50</v>
      </c>
      <c r="L56" s="10">
        <f t="shared" si="14"/>
        <v>50</v>
      </c>
      <c r="M56" s="14">
        <v>19.0</v>
      </c>
      <c r="N56" s="10">
        <f t="shared" si="12"/>
        <v>45.23809524</v>
      </c>
    </row>
    <row r="57">
      <c r="A57" s="6" t="s">
        <v>19</v>
      </c>
      <c r="B57" s="8" t="s">
        <v>15</v>
      </c>
      <c r="C57" s="14">
        <v>71.0</v>
      </c>
      <c r="D57" s="9">
        <f t="shared" si="1"/>
        <v>0</v>
      </c>
      <c r="E57" s="14">
        <v>27.0</v>
      </c>
      <c r="F57" s="14">
        <v>17.0</v>
      </c>
      <c r="G57" s="14">
        <v>15.0</v>
      </c>
      <c r="H57" s="14">
        <v>12.0</v>
      </c>
      <c r="I57" s="9">
        <f t="shared" si="2"/>
        <v>71</v>
      </c>
      <c r="J57" s="9"/>
      <c r="K57" s="10">
        <f t="shared" si="9"/>
        <v>16.90140845</v>
      </c>
      <c r="L57" s="10">
        <f t="shared" si="14"/>
        <v>16.90140845</v>
      </c>
      <c r="M57" s="14">
        <v>5.0</v>
      </c>
      <c r="N57" s="10">
        <f t="shared" si="12"/>
        <v>41.66666667</v>
      </c>
    </row>
    <row r="58">
      <c r="A58" s="6" t="s">
        <v>19</v>
      </c>
      <c r="B58" s="8" t="s">
        <v>15</v>
      </c>
      <c r="C58" s="14">
        <v>96.0</v>
      </c>
      <c r="D58" s="9">
        <f t="shared" si="1"/>
        <v>42</v>
      </c>
      <c r="E58" s="14">
        <v>17.0</v>
      </c>
      <c r="F58" s="14">
        <v>0.0</v>
      </c>
      <c r="G58" s="14">
        <v>0.0</v>
      </c>
      <c r="H58" s="14">
        <v>37.0</v>
      </c>
      <c r="I58" s="9">
        <f t="shared" si="2"/>
        <v>54</v>
      </c>
      <c r="J58" s="9"/>
      <c r="K58" s="10">
        <f t="shared" si="9"/>
        <v>68.51851852</v>
      </c>
      <c r="L58" s="10">
        <f t="shared" si="14"/>
        <v>38.54166667</v>
      </c>
      <c r="M58" s="14">
        <v>17.0</v>
      </c>
      <c r="N58" s="10">
        <f t="shared" si="12"/>
        <v>45.94594595</v>
      </c>
    </row>
    <row r="59">
      <c r="A59" s="6" t="s">
        <v>19</v>
      </c>
      <c r="B59" s="8" t="s">
        <v>15</v>
      </c>
      <c r="C59" s="14">
        <v>67.0</v>
      </c>
      <c r="D59" s="9">
        <f t="shared" si="1"/>
        <v>6</v>
      </c>
      <c r="E59" s="14">
        <v>26.0</v>
      </c>
      <c r="F59" s="14">
        <v>0.0</v>
      </c>
      <c r="G59" s="14">
        <v>0.0</v>
      </c>
      <c r="H59" s="14">
        <v>35.0</v>
      </c>
      <c r="I59" s="9">
        <f t="shared" si="2"/>
        <v>61</v>
      </c>
      <c r="J59" s="9"/>
      <c r="K59" s="10">
        <f t="shared" si="9"/>
        <v>57.37704918</v>
      </c>
      <c r="L59" s="10">
        <f t="shared" si="14"/>
        <v>52.23880597</v>
      </c>
      <c r="M59" s="14">
        <v>22.0</v>
      </c>
      <c r="N59" s="10">
        <f t="shared" si="12"/>
        <v>62.85714286</v>
      </c>
    </row>
    <row r="60">
      <c r="A60" s="6" t="s">
        <v>19</v>
      </c>
      <c r="B60" s="8" t="s">
        <v>15</v>
      </c>
      <c r="C60" s="14">
        <v>94.0</v>
      </c>
      <c r="D60" s="9">
        <f t="shared" si="1"/>
        <v>17</v>
      </c>
      <c r="E60" s="14">
        <v>37.0</v>
      </c>
      <c r="F60" s="14">
        <v>0.0</v>
      </c>
      <c r="G60" s="14">
        <v>0.0</v>
      </c>
      <c r="H60" s="14">
        <v>40.0</v>
      </c>
      <c r="I60" s="9">
        <f t="shared" si="2"/>
        <v>77</v>
      </c>
      <c r="J60" s="9"/>
      <c r="K60" s="10">
        <f t="shared" si="9"/>
        <v>51.94805195</v>
      </c>
      <c r="L60" s="10">
        <f t="shared" si="14"/>
        <v>42.55319149</v>
      </c>
      <c r="M60" s="14">
        <v>10.0</v>
      </c>
      <c r="N60" s="10">
        <f t="shared" si="12"/>
        <v>25</v>
      </c>
    </row>
    <row r="61">
      <c r="A61" s="6" t="s">
        <v>19</v>
      </c>
      <c r="B61" s="8" t="s">
        <v>15</v>
      </c>
      <c r="C61" s="14">
        <v>99.0</v>
      </c>
      <c r="D61" s="9">
        <f t="shared" si="1"/>
        <v>42</v>
      </c>
      <c r="E61" s="14">
        <v>29.0</v>
      </c>
      <c r="F61" s="14">
        <v>0.0</v>
      </c>
      <c r="G61" s="14">
        <v>0.0</v>
      </c>
      <c r="H61" s="14">
        <v>28.0</v>
      </c>
      <c r="I61" s="9">
        <f t="shared" si="2"/>
        <v>57</v>
      </c>
      <c r="J61" s="9"/>
      <c r="K61" s="10">
        <f t="shared" si="9"/>
        <v>49.12280702</v>
      </c>
      <c r="L61" s="10">
        <f t="shared" si="14"/>
        <v>28.28282828</v>
      </c>
      <c r="M61" s="14">
        <v>12.0</v>
      </c>
      <c r="N61" s="10">
        <f t="shared" si="12"/>
        <v>42.85714286</v>
      </c>
    </row>
    <row r="62">
      <c r="A62" s="6" t="s">
        <v>19</v>
      </c>
      <c r="B62" s="8" t="s">
        <v>15</v>
      </c>
      <c r="C62" s="14">
        <v>124.0</v>
      </c>
      <c r="D62" s="9">
        <f t="shared" si="1"/>
        <v>0</v>
      </c>
      <c r="E62" s="14">
        <v>70.0</v>
      </c>
      <c r="F62" s="14">
        <v>0.0</v>
      </c>
      <c r="G62" s="14">
        <v>0.0</v>
      </c>
      <c r="H62" s="14">
        <v>54.0</v>
      </c>
      <c r="I62" s="9">
        <f t="shared" si="2"/>
        <v>124</v>
      </c>
      <c r="J62" s="9"/>
      <c r="K62" s="10">
        <f t="shared" si="9"/>
        <v>43.5483871</v>
      </c>
      <c r="L62" s="10">
        <f t="shared" si="14"/>
        <v>43.5483871</v>
      </c>
      <c r="M62" s="14">
        <v>5.0</v>
      </c>
      <c r="N62" s="10">
        <f t="shared" si="12"/>
        <v>9.259259259</v>
      </c>
    </row>
    <row r="63">
      <c r="A63" s="6" t="s">
        <v>19</v>
      </c>
      <c r="B63" s="8" t="s">
        <v>15</v>
      </c>
      <c r="C63" s="14">
        <v>84.0</v>
      </c>
      <c r="D63" s="9">
        <f t="shared" si="1"/>
        <v>9</v>
      </c>
      <c r="E63" s="14">
        <v>38.0</v>
      </c>
      <c r="F63" s="14">
        <v>0.0</v>
      </c>
      <c r="G63" s="14">
        <v>0.0</v>
      </c>
      <c r="H63" s="14">
        <v>37.0</v>
      </c>
      <c r="I63" s="9">
        <f t="shared" si="2"/>
        <v>75</v>
      </c>
      <c r="J63" s="9"/>
      <c r="K63" s="10">
        <f t="shared" si="9"/>
        <v>49.33333333</v>
      </c>
      <c r="L63" s="10">
        <f t="shared" si="14"/>
        <v>44.04761905</v>
      </c>
      <c r="M63" s="14">
        <v>5.0</v>
      </c>
      <c r="N63" s="10">
        <f t="shared" si="12"/>
        <v>13.51351351</v>
      </c>
    </row>
    <row r="64">
      <c r="A64" s="6" t="s">
        <v>19</v>
      </c>
      <c r="B64" s="8" t="s">
        <v>15</v>
      </c>
      <c r="C64" s="14">
        <v>98.0</v>
      </c>
      <c r="D64" s="9">
        <f t="shared" si="1"/>
        <v>24</v>
      </c>
      <c r="E64" s="14">
        <v>22.0</v>
      </c>
      <c r="F64" s="14">
        <v>0.0</v>
      </c>
      <c r="G64" s="14">
        <v>31.0</v>
      </c>
      <c r="H64" s="14">
        <v>21.0</v>
      </c>
      <c r="I64" s="9">
        <f t="shared" si="2"/>
        <v>74</v>
      </c>
      <c r="J64" s="9"/>
      <c r="K64" s="10">
        <f t="shared" si="9"/>
        <v>28.37837838</v>
      </c>
      <c r="L64" s="10">
        <f t="shared" si="14"/>
        <v>21.42857143</v>
      </c>
      <c r="M64" s="14">
        <v>5.0</v>
      </c>
      <c r="N64" s="10">
        <f t="shared" si="12"/>
        <v>23.80952381</v>
      </c>
    </row>
    <row r="65">
      <c r="A65" s="6" t="s">
        <v>19</v>
      </c>
      <c r="B65" s="8" t="s">
        <v>15</v>
      </c>
      <c r="C65" s="14">
        <v>82.0</v>
      </c>
      <c r="D65" s="9">
        <f t="shared" si="1"/>
        <v>18</v>
      </c>
      <c r="E65" s="14">
        <v>15.0</v>
      </c>
      <c r="F65" s="14">
        <v>20.0</v>
      </c>
      <c r="G65" s="14">
        <v>11.0</v>
      </c>
      <c r="H65" s="14">
        <v>18.0</v>
      </c>
      <c r="I65" s="9">
        <f t="shared" si="2"/>
        <v>64</v>
      </c>
      <c r="J65" s="9"/>
      <c r="K65" s="10">
        <f t="shared" si="9"/>
        <v>28.125</v>
      </c>
      <c r="L65" s="10">
        <f t="shared" si="14"/>
        <v>21.95121951</v>
      </c>
      <c r="M65" s="14">
        <v>7.0</v>
      </c>
      <c r="N65" s="10">
        <f t="shared" si="12"/>
        <v>38.88888889</v>
      </c>
    </row>
    <row r="67">
      <c r="A67" s="15"/>
      <c r="B67" s="16" t="s">
        <v>20</v>
      </c>
      <c r="C67" s="17" t="s">
        <v>21</v>
      </c>
    </row>
    <row r="68">
      <c r="A68" s="18" t="s">
        <v>22</v>
      </c>
      <c r="B68" s="19">
        <v>97.27</v>
      </c>
      <c r="C68" s="20"/>
    </row>
    <row r="69">
      <c r="A69" s="18" t="s">
        <v>23</v>
      </c>
      <c r="B69" s="19">
        <v>96.83</v>
      </c>
      <c r="C69" s="20"/>
      <c r="L69" s="21" t="s">
        <v>24</v>
      </c>
    </row>
    <row r="70">
      <c r="A70" s="18" t="s">
        <v>8</v>
      </c>
      <c r="B70" s="22">
        <f>AVERAGE(L3:L45)</f>
        <v>0.5446406594</v>
      </c>
      <c r="C70" s="19">
        <f>AVERAGE(N3:N45)</f>
        <v>49.12120984</v>
      </c>
      <c r="L70" s="21" t="s">
        <v>25</v>
      </c>
    </row>
    <row r="71">
      <c r="L71" s="21" t="s">
        <v>26</v>
      </c>
    </row>
    <row r="73">
      <c r="A73" s="21" t="s">
        <v>27</v>
      </c>
      <c r="L73" s="21" t="s">
        <v>28</v>
      </c>
    </row>
    <row r="74">
      <c r="A74" s="21" t="s">
        <v>29</v>
      </c>
    </row>
    <row r="75">
      <c r="A75" s="21" t="s">
        <v>30</v>
      </c>
      <c r="L75" s="21" t="s">
        <v>31</v>
      </c>
    </row>
    <row r="76">
      <c r="A76" s="21" t="s">
        <v>32</v>
      </c>
      <c r="L76" s="21" t="s">
        <v>33</v>
      </c>
    </row>
    <row r="77">
      <c r="A77" s="21" t="s">
        <v>34</v>
      </c>
      <c r="L77" s="21" t="s">
        <v>35</v>
      </c>
    </row>
    <row r="78">
      <c r="A78" s="21" t="s">
        <v>36</v>
      </c>
      <c r="L78" s="21" t="s">
        <v>37</v>
      </c>
    </row>
    <row r="79">
      <c r="A79" s="21" t="s">
        <v>24</v>
      </c>
      <c r="L79" s="21" t="s">
        <v>38</v>
      </c>
    </row>
    <row r="80">
      <c r="A80" s="21" t="s">
        <v>25</v>
      </c>
      <c r="L80" s="21" t="s">
        <v>39</v>
      </c>
    </row>
    <row r="81">
      <c r="A81" s="21" t="s">
        <v>26</v>
      </c>
      <c r="L81" s="21" t="s">
        <v>40</v>
      </c>
    </row>
    <row r="82">
      <c r="L82" s="21" t="s">
        <v>41</v>
      </c>
    </row>
    <row r="83">
      <c r="A83" s="21" t="s">
        <v>42</v>
      </c>
      <c r="L83" s="21" t="s">
        <v>43</v>
      </c>
    </row>
    <row r="84">
      <c r="L84" s="21" t="s">
        <v>44</v>
      </c>
    </row>
    <row r="85">
      <c r="A85" s="21" t="s">
        <v>31</v>
      </c>
      <c r="L85" s="21" t="s">
        <v>45</v>
      </c>
    </row>
    <row r="86">
      <c r="A86" s="21" t="s">
        <v>46</v>
      </c>
      <c r="L86" s="21" t="s">
        <v>47</v>
      </c>
    </row>
    <row r="87">
      <c r="A87" s="21" t="s">
        <v>48</v>
      </c>
      <c r="L87" s="21" t="s">
        <v>49</v>
      </c>
    </row>
    <row r="88">
      <c r="A88" s="21" t="s">
        <v>50</v>
      </c>
      <c r="L88" s="21" t="s">
        <v>51</v>
      </c>
    </row>
    <row r="89">
      <c r="A89" s="21" t="s">
        <v>52</v>
      </c>
      <c r="L89" s="21" t="s">
        <v>53</v>
      </c>
    </row>
    <row r="90">
      <c r="L90" s="21" t="s">
        <v>54</v>
      </c>
    </row>
    <row r="91">
      <c r="L91" s="21" t="s">
        <v>55</v>
      </c>
    </row>
    <row r="92">
      <c r="L92" s="21" t="s">
        <v>56</v>
      </c>
    </row>
    <row r="93">
      <c r="L93" s="21" t="s">
        <v>57</v>
      </c>
    </row>
    <row r="94">
      <c r="L94" s="21" t="s">
        <v>58</v>
      </c>
    </row>
    <row r="95">
      <c r="L95" s="21" t="s">
        <v>59</v>
      </c>
    </row>
    <row r="96">
      <c r="L96" s="21" t="s">
        <v>60</v>
      </c>
    </row>
    <row r="97">
      <c r="L97" s="21" t="s">
        <v>61</v>
      </c>
    </row>
    <row r="98">
      <c r="L98" s="21" t="s">
        <v>62</v>
      </c>
    </row>
    <row r="99">
      <c r="L99" s="21" t="s">
        <v>63</v>
      </c>
    </row>
    <row r="100">
      <c r="L100" s="21" t="s">
        <v>64</v>
      </c>
    </row>
    <row r="101">
      <c r="L101" s="21" t="s">
        <v>65</v>
      </c>
    </row>
    <row r="102">
      <c r="L102" s="21" t="s">
        <v>66</v>
      </c>
    </row>
    <row r="103">
      <c r="L103" s="21" t="s">
        <v>67</v>
      </c>
    </row>
    <row r="104">
      <c r="L104" s="21" t="s">
        <v>68</v>
      </c>
    </row>
  </sheetData>
  <conditionalFormatting sqref="N3:N65">
    <cfRule type="colorScale" priority="1">
      <colorScale>
        <cfvo type="min"/>
        <cfvo type="percent" val="50"/>
        <cfvo type="max"/>
        <color rgb="FFFFFFFF"/>
        <color rgb="FFABDDC5"/>
        <color rgb="FF34A853"/>
      </colorScale>
    </cfRule>
  </conditionalFormatting>
  <drawing r:id="rId1"/>
</worksheet>
</file>