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260" activeTab="5"/>
  </bookViews>
  <sheets>
    <sheet name="DEG" sheetId="5" r:id="rId1"/>
    <sheet name="Primer" sheetId="7" r:id="rId2"/>
    <sheet name="Oligos" sheetId="6" r:id="rId3"/>
    <sheet name="RT" sheetId="9" r:id="rId4"/>
    <sheet name="Figure_10" sheetId="8" r:id="rId5"/>
    <sheet name="Sheet1" sheetId="10" r:id="rId6"/>
  </sheets>
  <calcPr calcId="144525"/>
</workbook>
</file>

<file path=xl/sharedStrings.xml><?xml version="1.0" encoding="utf-8"?>
<sst xmlns="http://schemas.openxmlformats.org/spreadsheetml/2006/main" count="343" uniqueCount="100">
  <si>
    <t>Gene</t>
  </si>
  <si>
    <t>log2(fold_change)</t>
  </si>
  <si>
    <t>Description (phytozome)</t>
  </si>
  <si>
    <t>LOC_Os04g59200</t>
  </si>
  <si>
    <t>peroxidase precursor, putative, expressed</t>
  </si>
  <si>
    <t>LOC_Os07g35560</t>
  </si>
  <si>
    <t>glucan endo-1,3-beta-glucosidase precursor</t>
  </si>
  <si>
    <t>LOC_Os01g14410</t>
  </si>
  <si>
    <t>early light-induced protein, chloroplast precursor</t>
  </si>
  <si>
    <t>LOC_Os10g40934</t>
  </si>
  <si>
    <t>flavonol synthase/flavanone 3-hydroxylase</t>
  </si>
  <si>
    <t>LOC_Os10g21396</t>
  </si>
  <si>
    <t>NADPH-dependent oxidoreductase</t>
  </si>
  <si>
    <t>LOC_Os02g48770</t>
  </si>
  <si>
    <t>SAM dependent carboxyl methyltransferase</t>
  </si>
  <si>
    <t>LOC_Os06g05130</t>
  </si>
  <si>
    <t>myristoyl-acyl carrier protein thioesterase, chloroplast precursor</t>
  </si>
  <si>
    <t>LOC_Os03g48030</t>
  </si>
  <si>
    <t>integral membrane HPP family protein</t>
  </si>
  <si>
    <t>LOC_Os03g50885</t>
  </si>
  <si>
    <t>Control</t>
  </si>
  <si>
    <t>Actin</t>
  </si>
  <si>
    <t>Forward</t>
  </si>
  <si>
    <t>Reverse</t>
  </si>
  <si>
    <t>GACAACGCCTACTACATCGC</t>
  </si>
  <si>
    <t>TACCTTGCTGAGCTTGACCA</t>
  </si>
  <si>
    <t>CGAGAATTTGAAGGGCGGAG</t>
  </si>
  <si>
    <t>TCCCAACTGCTGAATTTGCC</t>
  </si>
  <si>
    <t>GAGCCGACGAAGGAGGAG</t>
  </si>
  <si>
    <t>CGACACGAACCCCACCAT</t>
  </si>
  <si>
    <t>CTGCATCTTTCAGGCGATCC</t>
  </si>
  <si>
    <t>TGCCCATCACCTTGTCAGAT</t>
  </si>
  <si>
    <t>AGCATTGGACCGTCTATAGCA</t>
  </si>
  <si>
    <t>CAGCTCGTAGACCACCTGAA</t>
  </si>
  <si>
    <t>TTCTTCCTCAACGACCTCCC</t>
  </si>
  <si>
    <t>GAGGAGTGGAAGAGGTGGAC</t>
  </si>
  <si>
    <t>TACAAGCCCAGACAAGGAGG</t>
  </si>
  <si>
    <t>TTTTGCCTAAACACCAGCCC</t>
  </si>
  <si>
    <t>GCTGGGAAGGATGGATCAGA</t>
  </si>
  <si>
    <t>AAATGCCGCACAACCAATCT</t>
  </si>
  <si>
    <t>Actin_LOC_Os03g50885</t>
  </si>
  <si>
    <t>GTCCTCTTCCAGCCTTCCTT</t>
  </si>
  <si>
    <t>CTCATCCTGTCAGCAATGCC</t>
  </si>
  <si>
    <r>
      <t xml:space="preserve">Table s11. </t>
    </r>
    <r>
      <rPr>
        <sz val="12"/>
        <color rgb="FF000000"/>
        <rFont val="Times New Roman Regular"/>
        <charset val="134"/>
      </rPr>
      <t>Primers list for q-PCR.</t>
    </r>
  </si>
  <si>
    <t>S.No.</t>
  </si>
  <si>
    <t>Oligos</t>
  </si>
  <si>
    <t>R1F</t>
  </si>
  <si>
    <t>R1R</t>
  </si>
  <si>
    <t>R2F</t>
  </si>
  <si>
    <t>R2R</t>
  </si>
  <si>
    <t>R3F</t>
  </si>
  <si>
    <t>R3R</t>
  </si>
  <si>
    <t>R4F</t>
  </si>
  <si>
    <t>R4R</t>
  </si>
  <si>
    <t>R5F</t>
  </si>
  <si>
    <t>R5R</t>
  </si>
  <si>
    <t>R6F</t>
  </si>
  <si>
    <t>R6R</t>
  </si>
  <si>
    <t>R7F</t>
  </si>
  <si>
    <t>R7R</t>
  </si>
  <si>
    <t>R8F</t>
  </si>
  <si>
    <t>R8R</t>
  </si>
  <si>
    <t>Actin_F</t>
  </si>
  <si>
    <t>Actin_R</t>
  </si>
  <si>
    <t>Gene of interest R1</t>
  </si>
  <si>
    <t>Sample</t>
  </si>
  <si>
    <t>CT (Target)</t>
  </si>
  <si>
    <t>CT (Ref)</t>
  </si>
  <si>
    <t>ΔCT=CT (Target) - CT (Ref)</t>
  </si>
  <si>
    <t>Average of Control ΔCT</t>
  </si>
  <si>
    <t>ΔΔCT = (ExpΔCT - ConΔCT)</t>
  </si>
  <si>
    <t>2^(-ddCt)</t>
  </si>
  <si>
    <t>Log2 fold Change</t>
  </si>
  <si>
    <t>R1</t>
  </si>
  <si>
    <t>M-507</t>
  </si>
  <si>
    <t>N22_1</t>
  </si>
  <si>
    <t>Avg.</t>
  </si>
  <si>
    <t>N22_2</t>
  </si>
  <si>
    <t>SD</t>
  </si>
  <si>
    <t>N22_3</t>
  </si>
  <si>
    <t>SEM</t>
  </si>
  <si>
    <t>M-507_1</t>
  </si>
  <si>
    <t>M-507_2</t>
  </si>
  <si>
    <t>M-507_3</t>
  </si>
  <si>
    <t>Gene of interest R2</t>
  </si>
  <si>
    <t>R2</t>
  </si>
  <si>
    <t>Gene of interest R3</t>
  </si>
  <si>
    <t>R3</t>
  </si>
  <si>
    <t>Gene of interest R4</t>
  </si>
  <si>
    <t>R4</t>
  </si>
  <si>
    <t>Gene of interest R5</t>
  </si>
  <si>
    <t>R5</t>
  </si>
  <si>
    <t>Gene of interest R6</t>
  </si>
  <si>
    <t>R6</t>
  </si>
  <si>
    <t>Gene of interest R7</t>
  </si>
  <si>
    <t>R7</t>
  </si>
  <si>
    <t>Gene of interest R8</t>
  </si>
  <si>
    <t>R8</t>
  </si>
  <si>
    <t>Up-regulated genes</t>
  </si>
  <si>
    <t>Down-regulated genes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</si>
</sst>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42" formatCode="_-&quot;£&quot;* #,##0_-;\-&quot;£&quot;* #,##0_-;_-&quot;£&quot;* &quot;-&quot;_-;_-@_-"/>
  </numFmts>
  <fonts count="31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0"/>
      <color indexed="8"/>
      <name val="Calibri"/>
      <charset val="134"/>
    </font>
    <font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color rgb="FF000000"/>
      <name val="Times New Roman Regular"/>
      <charset val="134"/>
    </font>
    <font>
      <b/>
      <sz val="12"/>
      <color theme="1"/>
      <name val="Times New Roman Regular"/>
      <charset val="134"/>
    </font>
    <font>
      <sz val="12"/>
      <color theme="1"/>
      <name val="Times New Roman Regular"/>
      <charset val="134"/>
    </font>
    <font>
      <sz val="12"/>
      <color rgb="FF000000"/>
      <name val="Times New Roman Regular"/>
      <charset val="134"/>
    </font>
    <font>
      <b/>
      <sz val="11"/>
      <color indexed="8"/>
      <name val="Calibri"/>
      <charset val="134"/>
    </font>
    <font>
      <b/>
      <sz val="12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3" fillId="2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8">
    <xf numFmtId="0" fontId="0" fillId="0" borderId="0" xfId="0"/>
    <xf numFmtId="0" fontId="0" fillId="0" borderId="1" xfId="0" applyFill="1" applyBorder="1" applyAlignment="1">
      <alignment horizontal="justify" vertical="center"/>
    </xf>
    <xf numFmtId="0" fontId="1" fillId="0" borderId="1" xfId="0" applyFont="1" applyFill="1" applyBorder="1" applyAlignment="1">
      <alignment horizontal="left" vertical="top"/>
    </xf>
    <xf numFmtId="0" fontId="0" fillId="0" borderId="0" xfId="0" applyFill="1"/>
    <xf numFmtId="0" fontId="0" fillId="0" borderId="0" xfId="0" applyFont="1"/>
    <xf numFmtId="49" fontId="2" fillId="2" borderId="1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justify"/>
    </xf>
    <xf numFmtId="0" fontId="0" fillId="3" borderId="1" xfId="0" applyFill="1" applyBorder="1" applyAlignment="1">
      <alignment horizontal="justify" vertical="center"/>
    </xf>
    <xf numFmtId="0" fontId="0" fillId="3" borderId="0" xfId="0" applyFill="1" applyBorder="1" applyAlignment="1">
      <alignment horizontal="justify" vertical="center"/>
    </xf>
    <xf numFmtId="49" fontId="2" fillId="4" borderId="1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justify"/>
    </xf>
    <xf numFmtId="0" fontId="0" fillId="5" borderId="1" xfId="0" applyFill="1" applyBorder="1" applyAlignment="1">
      <alignment horizontal="justify" vertical="center"/>
    </xf>
    <xf numFmtId="0" fontId="1" fillId="5" borderId="1" xfId="0" applyFont="1" applyFill="1" applyBorder="1" applyAlignment="1">
      <alignment horizontal="left" vertical="top"/>
    </xf>
    <xf numFmtId="0" fontId="0" fillId="6" borderId="1" xfId="0" applyFill="1" applyBorder="1" applyAlignment="1">
      <alignment horizontal="justify" vertical="center"/>
    </xf>
    <xf numFmtId="0" fontId="1" fillId="6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left" vertical="top"/>
    </xf>
    <xf numFmtId="0" fontId="3" fillId="7" borderId="2" xfId="0" applyFont="1" applyFill="1" applyBorder="1" applyAlignment="1">
      <alignment horizontal="left" vertical="top"/>
    </xf>
    <xf numFmtId="0" fontId="1" fillId="7" borderId="2" xfId="0" applyFont="1" applyFill="1" applyBorder="1" applyAlignment="1">
      <alignment horizontal="left" vertical="top"/>
    </xf>
    <xf numFmtId="0" fontId="0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0" fillId="0" borderId="3" xfId="0" applyFont="1" applyBorder="1"/>
    <xf numFmtId="0" fontId="5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6" fillId="0" borderId="0" xfId="0" applyFont="1" applyAlignment="1">
      <alignment horizontal="justify"/>
    </xf>
    <xf numFmtId="0" fontId="7" fillId="0" borderId="1" xfId="0" applyNumberFormat="1" applyFont="1" applyFill="1" applyBorder="1" applyAlignment="1" applyProtection="1">
      <alignment horizontal="justify" vertical="center"/>
    </xf>
    <xf numFmtId="0" fontId="8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justify" vertical="center"/>
    </xf>
    <xf numFmtId="0" fontId="10" fillId="0" borderId="1" xfId="0" applyFont="1" applyBorder="1" applyAlignment="1"/>
    <xf numFmtId="0" fontId="11" fillId="0" borderId="1" xfId="0" applyNumberFormat="1" applyFont="1" applyFill="1" applyBorder="1" applyAlignment="1" applyProtection="1">
      <alignment horizontal="justify" vertical="center"/>
    </xf>
    <xf numFmtId="0" fontId="0" fillId="0" borderId="1" xfId="0" applyBorder="1" applyAlignment="1">
      <alignment horizontal="justify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13" sqref="C13"/>
    </sheetView>
  </sheetViews>
  <sheetFormatPr defaultColWidth="9" defaultRowHeight="14" outlineLevelCol="2"/>
  <cols>
    <col min="1" max="1" width="16.75" customWidth="1"/>
    <col min="2" max="2" width="16.71875" customWidth="1"/>
    <col min="3" max="3" width="91.53125" customWidth="1"/>
  </cols>
  <sheetData>
    <row r="1" ht="16" spans="1:3">
      <c r="A1" s="46" t="s">
        <v>0</v>
      </c>
      <c r="B1" s="46" t="s">
        <v>1</v>
      </c>
      <c r="C1" s="46" t="s">
        <v>2</v>
      </c>
    </row>
    <row r="2" spans="1:3">
      <c r="A2" s="7" t="s">
        <v>3</v>
      </c>
      <c r="B2" s="8">
        <v>5.97869</v>
      </c>
      <c r="C2" s="7" t="s">
        <v>4</v>
      </c>
    </row>
    <row r="3" spans="1:3">
      <c r="A3" s="1" t="s">
        <v>5</v>
      </c>
      <c r="B3" s="1">
        <v>4.22847</v>
      </c>
      <c r="C3" s="1" t="s">
        <v>6</v>
      </c>
    </row>
    <row r="4" spans="1:3">
      <c r="A4" s="1" t="s">
        <v>7</v>
      </c>
      <c r="B4" s="1">
        <v>4.12968</v>
      </c>
      <c r="C4" s="1" t="s">
        <v>8</v>
      </c>
    </row>
    <row r="5" spans="1:3">
      <c r="A5" s="1" t="s">
        <v>9</v>
      </c>
      <c r="B5" s="1">
        <v>3.54409</v>
      </c>
      <c r="C5" s="1" t="s">
        <v>10</v>
      </c>
    </row>
    <row r="6" spans="1:3">
      <c r="A6" s="1" t="s">
        <v>11</v>
      </c>
      <c r="B6" s="1">
        <v>-2.02321</v>
      </c>
      <c r="C6" s="1" t="s">
        <v>12</v>
      </c>
    </row>
    <row r="7" spans="1:3">
      <c r="A7" s="1" t="s">
        <v>13</v>
      </c>
      <c r="B7" s="1">
        <v>-3.16663</v>
      </c>
      <c r="C7" s="1" t="s">
        <v>14</v>
      </c>
    </row>
    <row r="8" spans="1:3">
      <c r="A8" s="1" t="s">
        <v>15</v>
      </c>
      <c r="B8" s="1">
        <v>-3.50817</v>
      </c>
      <c r="C8" s="1" t="s">
        <v>16</v>
      </c>
    </row>
    <row r="9" spans="1:3">
      <c r="A9" s="1" t="s">
        <v>17</v>
      </c>
      <c r="B9" s="1">
        <v>-5.11205</v>
      </c>
      <c r="C9" s="1" t="s">
        <v>18</v>
      </c>
    </row>
    <row r="10" spans="1:3">
      <c r="A10" s="43" t="s">
        <v>19</v>
      </c>
      <c r="B10" s="47" t="s">
        <v>20</v>
      </c>
      <c r="C10" s="47" t="s">
        <v>21</v>
      </c>
    </row>
  </sheetData>
  <conditionalFormatting sqref="C3">
    <cfRule type="duplicateValues" dxfId="0" priority="6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32" sqref="B32"/>
    </sheetView>
  </sheetViews>
  <sheetFormatPr defaultColWidth="9" defaultRowHeight="14" outlineLevelCol="2"/>
  <cols>
    <col min="1" max="1" width="20.15625" customWidth="1"/>
    <col min="2" max="2" width="27.65625" customWidth="1"/>
    <col min="3" max="3" width="30.3359375" customWidth="1"/>
  </cols>
  <sheetData>
    <row r="1" spans="1:3">
      <c r="A1" s="45" t="s">
        <v>0</v>
      </c>
      <c r="B1" s="45" t="s">
        <v>22</v>
      </c>
      <c r="C1" s="45" t="s">
        <v>23</v>
      </c>
    </row>
    <row r="2" spans="1:3">
      <c r="A2" s="43" t="s">
        <v>3</v>
      </c>
      <c r="B2" s="44" t="s">
        <v>24</v>
      </c>
      <c r="C2" s="43" t="s">
        <v>25</v>
      </c>
    </row>
    <row r="3" spans="1:3">
      <c r="A3" s="43" t="s">
        <v>5</v>
      </c>
      <c r="B3" s="43" t="s">
        <v>26</v>
      </c>
      <c r="C3" s="43" t="s">
        <v>27</v>
      </c>
    </row>
    <row r="4" spans="1:3">
      <c r="A4" s="43" t="s">
        <v>7</v>
      </c>
      <c r="B4" s="43" t="s">
        <v>28</v>
      </c>
      <c r="C4" s="43" t="s">
        <v>29</v>
      </c>
    </row>
    <row r="5" spans="1:3">
      <c r="A5" s="43" t="s">
        <v>9</v>
      </c>
      <c r="B5" s="43" t="s">
        <v>30</v>
      </c>
      <c r="C5" s="43" t="s">
        <v>31</v>
      </c>
    </row>
    <row r="6" spans="1:3">
      <c r="A6" s="43" t="s">
        <v>11</v>
      </c>
      <c r="B6" s="43" t="s">
        <v>32</v>
      </c>
      <c r="C6" s="43" t="s">
        <v>33</v>
      </c>
    </row>
    <row r="7" spans="1:3">
      <c r="A7" s="43" t="s">
        <v>13</v>
      </c>
      <c r="B7" s="44" t="s">
        <v>34</v>
      </c>
      <c r="C7" s="44" t="s">
        <v>35</v>
      </c>
    </row>
    <row r="8" spans="1:3">
      <c r="A8" s="43" t="s">
        <v>15</v>
      </c>
      <c r="B8" s="44" t="s">
        <v>36</v>
      </c>
      <c r="C8" s="44" t="s">
        <v>37</v>
      </c>
    </row>
    <row r="9" spans="1:3">
      <c r="A9" s="43" t="s">
        <v>17</v>
      </c>
      <c r="B9" s="43" t="s">
        <v>38</v>
      </c>
      <c r="C9" s="43" t="s">
        <v>39</v>
      </c>
    </row>
    <row r="10" spans="1:3">
      <c r="A10" s="43" t="s">
        <v>40</v>
      </c>
      <c r="B10" s="43" t="s">
        <v>41</v>
      </c>
      <c r="C10" s="43" t="s">
        <v>42</v>
      </c>
    </row>
  </sheetData>
  <sortState ref="A2:C25">
    <sortCondition ref="A2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A1" sqref="A1:E1"/>
    </sheetView>
  </sheetViews>
  <sheetFormatPr defaultColWidth="9" defaultRowHeight="14" outlineLevelCol="4"/>
  <cols>
    <col min="1" max="1" width="7.03125" customWidth="1"/>
    <col min="2" max="2" width="15" customWidth="1"/>
    <col min="3" max="3" width="27.65625" customWidth="1"/>
    <col min="4" max="4" width="10.78125" customWidth="1"/>
    <col min="5" max="5" width="6.0625" customWidth="1"/>
    <col min="8" max="8" width="15" customWidth="1"/>
  </cols>
  <sheetData>
    <row r="1" spans="1:5">
      <c r="A1" s="41" t="s">
        <v>43</v>
      </c>
      <c r="B1" s="41"/>
      <c r="C1" s="41"/>
      <c r="D1" s="41"/>
      <c r="E1" s="41"/>
    </row>
    <row r="2" spans="1:5">
      <c r="A2" s="42" t="s">
        <v>44</v>
      </c>
      <c r="B2" s="42" t="s">
        <v>0</v>
      </c>
      <c r="C2" s="42" t="s">
        <v>45</v>
      </c>
      <c r="D2" s="42"/>
      <c r="E2" s="42"/>
    </row>
    <row r="3" spans="1:5">
      <c r="A3" s="43" t="s">
        <v>46</v>
      </c>
      <c r="B3" s="43" t="s">
        <v>3</v>
      </c>
      <c r="C3" s="44" t="s">
        <v>24</v>
      </c>
      <c r="D3" s="44"/>
      <c r="E3" s="44"/>
    </row>
    <row r="4" spans="1:5">
      <c r="A4" s="43" t="s">
        <v>47</v>
      </c>
      <c r="B4" s="43"/>
      <c r="C4" s="43" t="s">
        <v>25</v>
      </c>
      <c r="D4" s="43"/>
      <c r="E4" s="43"/>
    </row>
    <row r="5" spans="1:5">
      <c r="A5" s="43" t="s">
        <v>48</v>
      </c>
      <c r="B5" s="43" t="s">
        <v>5</v>
      </c>
      <c r="C5" s="43" t="s">
        <v>26</v>
      </c>
      <c r="D5" s="43"/>
      <c r="E5" s="43"/>
    </row>
    <row r="6" spans="1:5">
      <c r="A6" s="43" t="s">
        <v>49</v>
      </c>
      <c r="B6" s="43"/>
      <c r="C6" s="43" t="s">
        <v>27</v>
      </c>
      <c r="D6" s="43"/>
      <c r="E6" s="43"/>
    </row>
    <row r="7" spans="1:5">
      <c r="A7" s="43" t="s">
        <v>50</v>
      </c>
      <c r="B7" s="43" t="s">
        <v>7</v>
      </c>
      <c r="C7" s="43" t="s">
        <v>28</v>
      </c>
      <c r="D7" s="43"/>
      <c r="E7" s="43"/>
    </row>
    <row r="8" spans="1:5">
      <c r="A8" s="43" t="s">
        <v>51</v>
      </c>
      <c r="B8" s="43"/>
      <c r="C8" s="43" t="s">
        <v>29</v>
      </c>
      <c r="D8" s="43"/>
      <c r="E8" s="43"/>
    </row>
    <row r="9" spans="1:5">
      <c r="A9" s="43" t="s">
        <v>52</v>
      </c>
      <c r="B9" s="43" t="s">
        <v>9</v>
      </c>
      <c r="C9" s="43" t="s">
        <v>30</v>
      </c>
      <c r="D9" s="43"/>
      <c r="E9" s="43"/>
    </row>
    <row r="10" spans="1:5">
      <c r="A10" s="43" t="s">
        <v>53</v>
      </c>
      <c r="B10" s="43"/>
      <c r="C10" s="43" t="s">
        <v>31</v>
      </c>
      <c r="D10" s="43"/>
      <c r="E10" s="43"/>
    </row>
    <row r="11" spans="1:5">
      <c r="A11" s="43" t="s">
        <v>54</v>
      </c>
      <c r="B11" s="43" t="s">
        <v>11</v>
      </c>
      <c r="C11" s="43" t="s">
        <v>32</v>
      </c>
      <c r="D11" s="43"/>
      <c r="E11" s="43"/>
    </row>
    <row r="12" spans="1:5">
      <c r="A12" s="43" t="s">
        <v>55</v>
      </c>
      <c r="B12" s="43"/>
      <c r="C12" s="43" t="s">
        <v>33</v>
      </c>
      <c r="D12" s="43"/>
      <c r="E12" s="43"/>
    </row>
    <row r="13" spans="1:5">
      <c r="A13" s="43" t="s">
        <v>56</v>
      </c>
      <c r="B13" s="43" t="s">
        <v>13</v>
      </c>
      <c r="C13" s="44" t="s">
        <v>34</v>
      </c>
      <c r="D13" s="44"/>
      <c r="E13" s="44"/>
    </row>
    <row r="14" spans="1:5">
      <c r="A14" s="43" t="s">
        <v>57</v>
      </c>
      <c r="B14" s="43"/>
      <c r="C14" s="44" t="s">
        <v>35</v>
      </c>
      <c r="D14" s="43"/>
      <c r="E14" s="44"/>
    </row>
    <row r="15" spans="1:5">
      <c r="A15" s="43" t="s">
        <v>58</v>
      </c>
      <c r="B15" s="43" t="s">
        <v>15</v>
      </c>
      <c r="C15" s="44" t="s">
        <v>36</v>
      </c>
      <c r="D15" s="44"/>
      <c r="E15" s="44"/>
    </row>
    <row r="16" spans="1:5">
      <c r="A16" s="43" t="s">
        <v>59</v>
      </c>
      <c r="B16" s="43"/>
      <c r="C16" s="44" t="s">
        <v>37</v>
      </c>
      <c r="D16" s="43"/>
      <c r="E16" s="44"/>
    </row>
    <row r="17" spans="1:5">
      <c r="A17" s="43" t="s">
        <v>60</v>
      </c>
      <c r="B17" s="43" t="s">
        <v>17</v>
      </c>
      <c r="C17" s="43" t="s">
        <v>38</v>
      </c>
      <c r="D17" s="43"/>
      <c r="E17" s="43"/>
    </row>
    <row r="18" spans="1:5">
      <c r="A18" s="43" t="s">
        <v>61</v>
      </c>
      <c r="B18" s="43"/>
      <c r="C18" s="43" t="s">
        <v>39</v>
      </c>
      <c r="D18" s="43"/>
      <c r="E18" s="43"/>
    </row>
    <row r="19" spans="1:5">
      <c r="A19" s="43" t="s">
        <v>62</v>
      </c>
      <c r="B19" s="43" t="s">
        <v>19</v>
      </c>
      <c r="C19" s="43" t="s">
        <v>41</v>
      </c>
      <c r="D19" s="43"/>
      <c r="E19" s="43"/>
    </row>
    <row r="20" spans="1:5">
      <c r="A20" s="43" t="s">
        <v>63</v>
      </c>
      <c r="B20" s="43"/>
      <c r="C20" s="43" t="s">
        <v>42</v>
      </c>
      <c r="D20" s="43"/>
      <c r="E20" s="43"/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workbookViewId="0">
      <selection activeCell="J74" sqref="J74"/>
    </sheetView>
  </sheetViews>
  <sheetFormatPr defaultColWidth="9" defaultRowHeight="14"/>
  <cols>
    <col min="1" max="1" width="18.453125" style="4" customWidth="1"/>
    <col min="2" max="2" width="10.09375" style="4" customWidth="1"/>
    <col min="3" max="3" width="7.453125" style="4" customWidth="1"/>
    <col min="4" max="4" width="22.90625" style="4" customWidth="1"/>
    <col min="5" max="5" width="20.8203125" style="4" customWidth="1"/>
    <col min="6" max="6" width="23.6328125" style="4" customWidth="1"/>
    <col min="7" max="7" width="12" style="4" customWidth="1"/>
    <col min="8" max="8" width="15.453125" style="4" customWidth="1"/>
    <col min="9" max="9" width="4.546875" style="4" customWidth="1"/>
    <col min="10" max="10" width="12.6328125" style="4" customWidth="1"/>
  </cols>
  <sheetData>
    <row r="1" spans="1:8">
      <c r="A1" s="20" t="s">
        <v>64</v>
      </c>
      <c r="B1" s="21"/>
      <c r="C1" s="22"/>
      <c r="D1" s="22"/>
      <c r="E1" s="22"/>
      <c r="F1" s="22"/>
      <c r="G1" s="22"/>
      <c r="H1" s="22"/>
    </row>
    <row r="2" spans="1:10">
      <c r="A2" s="23" t="s">
        <v>65</v>
      </c>
      <c r="B2" s="23" t="s">
        <v>66</v>
      </c>
      <c r="C2" s="23" t="s">
        <v>67</v>
      </c>
      <c r="D2" s="23" t="s">
        <v>68</v>
      </c>
      <c r="E2" s="23" t="s">
        <v>69</v>
      </c>
      <c r="F2" s="23" t="s">
        <v>70</v>
      </c>
      <c r="G2" s="23" t="s">
        <v>71</v>
      </c>
      <c r="H2" s="33" t="s">
        <v>72</v>
      </c>
      <c r="I2" s="15" t="s">
        <v>73</v>
      </c>
      <c r="J2" s="16" t="s">
        <v>74</v>
      </c>
    </row>
    <row r="3" spans="1:10">
      <c r="A3" s="24" t="s">
        <v>75</v>
      </c>
      <c r="B3" s="25">
        <v>28.06</v>
      </c>
      <c r="C3" s="26">
        <v>31.96</v>
      </c>
      <c r="D3" s="24">
        <f t="shared" ref="D3:D11" si="0">B3-C3</f>
        <v>-3.9</v>
      </c>
      <c r="E3" s="34"/>
      <c r="F3" s="24"/>
      <c r="G3" s="24"/>
      <c r="H3" s="24"/>
      <c r="I3" s="16" t="s">
        <v>76</v>
      </c>
      <c r="J3" s="16">
        <f>AVERAGE(H6:H8)</f>
        <v>5.42</v>
      </c>
    </row>
    <row r="4" spans="1:10">
      <c r="A4" s="24" t="s">
        <v>77</v>
      </c>
      <c r="B4" s="25">
        <v>28.62</v>
      </c>
      <c r="C4" s="26">
        <v>30.64</v>
      </c>
      <c r="D4" s="24">
        <f t="shared" si="0"/>
        <v>-2.02</v>
      </c>
      <c r="E4" s="34"/>
      <c r="F4" s="24"/>
      <c r="G4" s="24"/>
      <c r="H4" s="24"/>
      <c r="I4" s="16" t="s">
        <v>78</v>
      </c>
      <c r="J4" s="16">
        <f>STDEV(H6,H7,H8)</f>
        <v>0.619435226637942</v>
      </c>
    </row>
    <row r="5" spans="1:10">
      <c r="A5" s="24" t="s">
        <v>79</v>
      </c>
      <c r="B5" s="25">
        <v>26.83</v>
      </c>
      <c r="C5" s="26">
        <v>30.42</v>
      </c>
      <c r="D5" s="24">
        <f t="shared" si="0"/>
        <v>-3.59</v>
      </c>
      <c r="E5" s="34"/>
      <c r="F5" s="24"/>
      <c r="G5" s="24"/>
      <c r="H5" s="24"/>
      <c r="I5" s="16" t="s">
        <v>80</v>
      </c>
      <c r="J5" s="16">
        <f>J4/SQRT(3)</f>
        <v>0.357631094844953</v>
      </c>
    </row>
    <row r="6" spans="1:8">
      <c r="A6" s="24" t="s">
        <v>81</v>
      </c>
      <c r="B6" s="25">
        <v>29.31</v>
      </c>
      <c r="C6" s="26">
        <v>30.85</v>
      </c>
      <c r="D6" s="24">
        <f t="shared" si="0"/>
        <v>-1.54</v>
      </c>
      <c r="E6" s="34">
        <v>3.17</v>
      </c>
      <c r="F6" s="24">
        <f>D6-E6</f>
        <v>-4.71</v>
      </c>
      <c r="G6" s="24">
        <f>2^-(F6)</f>
        <v>26.172865873849</v>
      </c>
      <c r="H6" s="24">
        <f>LOG(G6,2)</f>
        <v>4.71</v>
      </c>
    </row>
    <row r="7" spans="1:8">
      <c r="A7" s="24" t="s">
        <v>82</v>
      </c>
      <c r="B7" s="25">
        <v>28.24</v>
      </c>
      <c r="C7" s="26">
        <v>30.77</v>
      </c>
      <c r="D7" s="24">
        <f t="shared" si="0"/>
        <v>-2.53</v>
      </c>
      <c r="E7" s="34">
        <v>3.17</v>
      </c>
      <c r="F7" s="24">
        <f>D7-E7</f>
        <v>-5.7</v>
      </c>
      <c r="G7" s="24">
        <f>2^-(F7)</f>
        <v>51.9841533667991</v>
      </c>
      <c r="H7" s="24">
        <f>LOG(G7,2)</f>
        <v>5.7</v>
      </c>
    </row>
    <row r="8" spans="1:8">
      <c r="A8" s="24" t="s">
        <v>83</v>
      </c>
      <c r="B8" s="25">
        <v>28.32</v>
      </c>
      <c r="C8" s="26">
        <v>31</v>
      </c>
      <c r="D8" s="24">
        <f t="shared" si="0"/>
        <v>-2.68</v>
      </c>
      <c r="E8" s="34">
        <v>3.17</v>
      </c>
      <c r="F8" s="24">
        <f>D8-E8</f>
        <v>-5.85</v>
      </c>
      <c r="G8" s="24">
        <f>2^-(F8)</f>
        <v>57.6800296070931</v>
      </c>
      <c r="H8" s="24">
        <f>LOG(G8,2)</f>
        <v>5.85</v>
      </c>
    </row>
    <row r="9" spans="1:8">
      <c r="A9" s="22"/>
      <c r="C9" s="19"/>
      <c r="D9" s="22"/>
      <c r="E9" s="35"/>
      <c r="F9" s="22"/>
      <c r="G9" s="22"/>
      <c r="H9" s="22"/>
    </row>
    <row r="10" spans="1:8">
      <c r="A10" s="27" t="s">
        <v>84</v>
      </c>
      <c r="B10" s="28"/>
      <c r="C10" s="24"/>
      <c r="D10" s="24"/>
      <c r="E10" s="24"/>
      <c r="F10" s="24"/>
      <c r="G10" s="24"/>
      <c r="H10" s="24"/>
    </row>
    <row r="11" spans="1:10">
      <c r="A11" s="23" t="s">
        <v>65</v>
      </c>
      <c r="B11" s="23" t="s">
        <v>66</v>
      </c>
      <c r="C11" s="23" t="s">
        <v>67</v>
      </c>
      <c r="D11" s="23" t="s">
        <v>68</v>
      </c>
      <c r="E11" s="23" t="s">
        <v>69</v>
      </c>
      <c r="F11" s="23" t="s">
        <v>70</v>
      </c>
      <c r="G11" s="23" t="s">
        <v>71</v>
      </c>
      <c r="H11" s="33" t="s">
        <v>72</v>
      </c>
      <c r="I11" s="17" t="s">
        <v>85</v>
      </c>
      <c r="J11" s="16" t="s">
        <v>74</v>
      </c>
    </row>
    <row r="12" spans="1:10">
      <c r="A12" s="24" t="s">
        <v>75</v>
      </c>
      <c r="B12" s="25">
        <v>28.06</v>
      </c>
      <c r="C12" s="26">
        <v>31.96</v>
      </c>
      <c r="D12" s="24">
        <f t="shared" ref="D12:D17" si="1">B12-C12</f>
        <v>-3.9</v>
      </c>
      <c r="E12" s="34"/>
      <c r="F12" s="24"/>
      <c r="G12" s="24"/>
      <c r="H12" s="24"/>
      <c r="I12" s="18" t="s">
        <v>76</v>
      </c>
      <c r="J12" s="16">
        <f>AVERAGE(H15:H17)</f>
        <v>4.21</v>
      </c>
    </row>
    <row r="13" spans="1:10">
      <c r="A13" s="24" t="s">
        <v>77</v>
      </c>
      <c r="B13" s="25">
        <v>28.62</v>
      </c>
      <c r="C13" s="26">
        <v>30.64</v>
      </c>
      <c r="D13" s="24">
        <f t="shared" si="1"/>
        <v>-2.02</v>
      </c>
      <c r="E13" s="34"/>
      <c r="F13" s="24"/>
      <c r="G13" s="24"/>
      <c r="H13" s="24"/>
      <c r="I13" s="18" t="s">
        <v>78</v>
      </c>
      <c r="J13" s="16">
        <f>STDEV(H15,H16,H17)</f>
        <v>1.05218819609422</v>
      </c>
    </row>
    <row r="14" spans="1:10">
      <c r="A14" s="24" t="s">
        <v>79</v>
      </c>
      <c r="B14" s="25">
        <v>26.83</v>
      </c>
      <c r="C14" s="26">
        <v>30.42</v>
      </c>
      <c r="D14" s="24">
        <f t="shared" si="1"/>
        <v>-3.59</v>
      </c>
      <c r="E14" s="34"/>
      <c r="F14" s="24"/>
      <c r="G14" s="24"/>
      <c r="H14" s="24"/>
      <c r="I14" s="18" t="s">
        <v>80</v>
      </c>
      <c r="J14" s="16">
        <f>J13/SQRT(3)</f>
        <v>0.607481138253143</v>
      </c>
    </row>
    <row r="15" spans="1:8">
      <c r="A15" s="24" t="s">
        <v>81</v>
      </c>
      <c r="B15" s="25">
        <v>29.46</v>
      </c>
      <c r="C15" s="26">
        <v>31.01</v>
      </c>
      <c r="D15" s="24">
        <f t="shared" si="1"/>
        <v>-1.55</v>
      </c>
      <c r="E15" s="34">
        <v>3.17</v>
      </c>
      <c r="F15" s="24">
        <f>D15-E15</f>
        <v>-4.72</v>
      </c>
      <c r="G15" s="24">
        <f>2^-(F15)</f>
        <v>26.3549125525624</v>
      </c>
      <c r="H15" s="24">
        <f>LOG(G15,2)</f>
        <v>4.72</v>
      </c>
    </row>
    <row r="16" spans="1:8">
      <c r="A16" s="24" t="s">
        <v>82</v>
      </c>
      <c r="B16" s="25">
        <v>29.63</v>
      </c>
      <c r="C16" s="26">
        <v>31.37</v>
      </c>
      <c r="D16" s="24">
        <f t="shared" si="1"/>
        <v>-1.74</v>
      </c>
      <c r="E16" s="34">
        <v>3.17</v>
      </c>
      <c r="F16" s="24">
        <f>D16-E16</f>
        <v>-4.91</v>
      </c>
      <c r="G16" s="24">
        <f>2^-(F16)</f>
        <v>30.0647279748484</v>
      </c>
      <c r="H16" s="24">
        <f>LOG(G16,2)</f>
        <v>4.91</v>
      </c>
    </row>
    <row r="17" spans="1:8">
      <c r="A17" s="24" t="s">
        <v>83</v>
      </c>
      <c r="B17" s="25">
        <v>31.5</v>
      </c>
      <c r="C17" s="26">
        <v>31.33</v>
      </c>
      <c r="D17" s="24">
        <f t="shared" si="1"/>
        <v>0.170000000000002</v>
      </c>
      <c r="E17" s="34">
        <v>3.17</v>
      </c>
      <c r="F17" s="24">
        <f>D17-E17</f>
        <v>-3</v>
      </c>
      <c r="G17" s="24">
        <f>2^-(F17)</f>
        <v>7.99999999999999</v>
      </c>
      <c r="H17" s="24">
        <f>LOG(G17,2)</f>
        <v>3</v>
      </c>
    </row>
    <row r="19" spans="1:10">
      <c r="A19" s="20" t="s">
        <v>86</v>
      </c>
      <c r="B19" s="21"/>
      <c r="C19" s="22"/>
      <c r="D19" s="22"/>
      <c r="E19" s="22"/>
      <c r="F19" s="22"/>
      <c r="G19" s="22"/>
      <c r="H19" s="22"/>
      <c r="I19" s="19"/>
      <c r="J19" s="19"/>
    </row>
    <row r="20" spans="1:10">
      <c r="A20" s="23" t="s">
        <v>65</v>
      </c>
      <c r="B20" s="23" t="s">
        <v>66</v>
      </c>
      <c r="C20" s="23" t="s">
        <v>67</v>
      </c>
      <c r="D20" s="23" t="s">
        <v>68</v>
      </c>
      <c r="E20" s="23" t="s">
        <v>69</v>
      </c>
      <c r="F20" s="23" t="s">
        <v>70</v>
      </c>
      <c r="G20" s="23" t="s">
        <v>71</v>
      </c>
      <c r="H20" s="33" t="s">
        <v>72</v>
      </c>
      <c r="I20" s="15" t="s">
        <v>87</v>
      </c>
      <c r="J20" s="16" t="s">
        <v>74</v>
      </c>
    </row>
    <row r="21" spans="1:10">
      <c r="A21" s="29" t="s">
        <v>75</v>
      </c>
      <c r="B21" s="19">
        <v>28.8</v>
      </c>
      <c r="C21" s="19">
        <v>21.59</v>
      </c>
      <c r="D21" s="29">
        <f t="shared" ref="D21:D26" si="2">B21-C21</f>
        <v>7.21</v>
      </c>
      <c r="E21" s="36"/>
      <c r="F21" s="29"/>
      <c r="G21" s="29"/>
      <c r="H21" s="37"/>
      <c r="I21" s="16" t="s">
        <v>76</v>
      </c>
      <c r="J21" s="16">
        <f>AVERAGE(H24:H26)</f>
        <v>1.43000000033333</v>
      </c>
    </row>
    <row r="22" spans="1:10">
      <c r="A22" s="29" t="s">
        <v>77</v>
      </c>
      <c r="B22" s="19">
        <v>26.51</v>
      </c>
      <c r="C22" s="19">
        <v>23.45</v>
      </c>
      <c r="D22" s="29">
        <f t="shared" si="2"/>
        <v>3.06</v>
      </c>
      <c r="E22" s="38"/>
      <c r="F22" s="29"/>
      <c r="G22" s="29"/>
      <c r="H22" s="37"/>
      <c r="I22" s="16" t="s">
        <v>78</v>
      </c>
      <c r="J22" s="16">
        <f>STDEV(H24,H25,H26)</f>
        <v>1.04977775425722</v>
      </c>
    </row>
    <row r="23" spans="1:10">
      <c r="A23" s="29" t="s">
        <v>79</v>
      </c>
      <c r="B23" s="19">
        <v>25.99</v>
      </c>
      <c r="C23" s="19">
        <v>22.02</v>
      </c>
      <c r="D23" s="29">
        <f t="shared" si="2"/>
        <v>3.97</v>
      </c>
      <c r="E23" s="38"/>
      <c r="F23" s="29"/>
      <c r="G23" s="29"/>
      <c r="H23" s="37"/>
      <c r="I23" s="16" t="s">
        <v>80</v>
      </c>
      <c r="J23" s="16">
        <f>J22/SQRT(3)</f>
        <v>0.606089469009687</v>
      </c>
    </row>
    <row r="24" spans="1:10">
      <c r="A24" s="29" t="s">
        <v>81</v>
      </c>
      <c r="B24" s="19">
        <v>26.83</v>
      </c>
      <c r="C24" s="19">
        <v>22.81</v>
      </c>
      <c r="D24" s="29">
        <f t="shared" si="2"/>
        <v>4.02</v>
      </c>
      <c r="E24" s="38">
        <v>4.746666667</v>
      </c>
      <c r="F24" s="29">
        <f>D24-E24</f>
        <v>-0.726666667000001</v>
      </c>
      <c r="G24" s="29">
        <f>2^-(F24)</f>
        <v>1.65481124578237</v>
      </c>
      <c r="H24" s="37">
        <f>LOG(G24,2)</f>
        <v>0.726666667000001</v>
      </c>
      <c r="I24" s="19"/>
      <c r="J24" s="19"/>
    </row>
    <row r="25" spans="1:10">
      <c r="A25" s="29" t="s">
        <v>82</v>
      </c>
      <c r="B25" s="19">
        <v>25.7</v>
      </c>
      <c r="C25" s="19">
        <v>21.88</v>
      </c>
      <c r="D25" s="29">
        <f t="shared" si="2"/>
        <v>3.82</v>
      </c>
      <c r="E25" s="38">
        <v>4.746666667</v>
      </c>
      <c r="F25" s="29">
        <f>D25-E25</f>
        <v>-0.926666667</v>
      </c>
      <c r="G25" s="29">
        <f>2^-(F25)</f>
        <v>1.9008789558608</v>
      </c>
      <c r="H25" s="37">
        <f>LOG(G25,2)</f>
        <v>0.926666667</v>
      </c>
      <c r="I25" s="19"/>
      <c r="J25" s="19"/>
    </row>
    <row r="26" spans="1:10">
      <c r="A26" s="29" t="s">
        <v>83</v>
      </c>
      <c r="B26" s="30">
        <v>24.88</v>
      </c>
      <c r="C26" s="30">
        <v>22.77</v>
      </c>
      <c r="D26" s="31">
        <f t="shared" si="2"/>
        <v>2.11</v>
      </c>
      <c r="E26" s="39">
        <v>4.746666667</v>
      </c>
      <c r="F26" s="31">
        <f>D26-E26</f>
        <v>-2.636666667</v>
      </c>
      <c r="G26" s="31">
        <f>2^-(F26)</f>
        <v>6.21893124427086</v>
      </c>
      <c r="H26" s="40">
        <f>LOG(G26,2)</f>
        <v>2.636666667</v>
      </c>
      <c r="I26" s="19"/>
      <c r="J26" s="19"/>
    </row>
    <row r="28" spans="1:10">
      <c r="A28" s="20" t="s">
        <v>88</v>
      </c>
      <c r="B28" s="21"/>
      <c r="C28" s="22"/>
      <c r="D28" s="22"/>
      <c r="E28" s="22"/>
      <c r="F28" s="22"/>
      <c r="G28" s="22"/>
      <c r="H28" s="22"/>
      <c r="I28" s="19"/>
      <c r="J28" s="19"/>
    </row>
    <row r="29" spans="1:10">
      <c r="A29" s="23" t="s">
        <v>65</v>
      </c>
      <c r="B29" s="23" t="s">
        <v>66</v>
      </c>
      <c r="C29" s="23" t="s">
        <v>67</v>
      </c>
      <c r="D29" s="23" t="s">
        <v>68</v>
      </c>
      <c r="E29" s="23" t="s">
        <v>69</v>
      </c>
      <c r="F29" s="23" t="s">
        <v>70</v>
      </c>
      <c r="G29" s="23" t="s">
        <v>71</v>
      </c>
      <c r="H29" s="33" t="s">
        <v>72</v>
      </c>
      <c r="I29" s="15" t="s">
        <v>89</v>
      </c>
      <c r="J29" s="16" t="s">
        <v>74</v>
      </c>
    </row>
    <row r="30" spans="1:10">
      <c r="A30" s="29" t="s">
        <v>75</v>
      </c>
      <c r="B30" s="19">
        <v>27.79</v>
      </c>
      <c r="C30" s="19">
        <v>20.83</v>
      </c>
      <c r="D30" s="29">
        <f t="shared" ref="D30:D35" si="3">B30-C30</f>
        <v>6.96</v>
      </c>
      <c r="E30" s="38"/>
      <c r="F30" s="29"/>
      <c r="G30" s="29"/>
      <c r="H30" s="37"/>
      <c r="I30" s="16" t="s">
        <v>76</v>
      </c>
      <c r="J30" s="16">
        <f>AVERAGE(H33:H35)</f>
        <v>0.996666666666667</v>
      </c>
    </row>
    <row r="31" spans="1:10">
      <c r="A31" s="29" t="s">
        <v>77</v>
      </c>
      <c r="B31" s="19">
        <v>26.88</v>
      </c>
      <c r="C31" s="19">
        <v>21.18</v>
      </c>
      <c r="D31" s="29">
        <f t="shared" si="3"/>
        <v>5.7</v>
      </c>
      <c r="E31" s="38"/>
      <c r="F31" s="29"/>
      <c r="G31" s="29"/>
      <c r="H31" s="37"/>
      <c r="I31" s="16" t="s">
        <v>78</v>
      </c>
      <c r="J31" s="16">
        <f>STDEV(H33,H34,H35)</f>
        <v>0.135030860670194</v>
      </c>
    </row>
    <row r="32" spans="1:10">
      <c r="A32" s="29" t="s">
        <v>79</v>
      </c>
      <c r="B32" s="19">
        <v>26.45</v>
      </c>
      <c r="C32" s="19">
        <v>21.2</v>
      </c>
      <c r="D32" s="29">
        <f t="shared" si="3"/>
        <v>5.25</v>
      </c>
      <c r="E32" s="38"/>
      <c r="F32" s="29"/>
      <c r="G32" s="29"/>
      <c r="H32" s="37"/>
      <c r="I32" s="16" t="s">
        <v>80</v>
      </c>
      <c r="J32" s="16">
        <f>J31/SQRT(3)</f>
        <v>0.0779601037568432</v>
      </c>
    </row>
    <row r="33" spans="1:10">
      <c r="A33" s="29" t="s">
        <v>81</v>
      </c>
      <c r="B33" s="19">
        <v>26.73</v>
      </c>
      <c r="C33" s="19">
        <v>21.89</v>
      </c>
      <c r="D33" s="29">
        <f t="shared" si="3"/>
        <v>4.84</v>
      </c>
      <c r="E33" s="38">
        <v>5.97</v>
      </c>
      <c r="F33" s="29">
        <f>D33-E33</f>
        <v>-1.13</v>
      </c>
      <c r="G33" s="29">
        <f>2^-(F33)</f>
        <v>2.18858740252148</v>
      </c>
      <c r="H33" s="37">
        <f>LOG(G33,2)</f>
        <v>1.13</v>
      </c>
      <c r="I33" s="19"/>
      <c r="J33" s="19"/>
    </row>
    <row r="34" spans="1:10">
      <c r="A34" s="29" t="s">
        <v>82</v>
      </c>
      <c r="B34" s="19">
        <v>26.68</v>
      </c>
      <c r="C34" s="19">
        <v>21.71</v>
      </c>
      <c r="D34" s="29">
        <f t="shared" si="3"/>
        <v>4.97</v>
      </c>
      <c r="E34" s="38">
        <v>5.97</v>
      </c>
      <c r="F34" s="29">
        <f>D34-E34</f>
        <v>-1</v>
      </c>
      <c r="G34" s="29">
        <f>2^-(F34)</f>
        <v>2</v>
      </c>
      <c r="H34" s="37">
        <f>LOG(G34,2)</f>
        <v>1</v>
      </c>
      <c r="I34" s="19"/>
      <c r="J34" s="19"/>
    </row>
    <row r="35" spans="1:10">
      <c r="A35" s="29" t="s">
        <v>83</v>
      </c>
      <c r="B35" s="19">
        <v>27.08</v>
      </c>
      <c r="C35" s="19">
        <v>21.97</v>
      </c>
      <c r="D35" s="29">
        <f t="shared" si="3"/>
        <v>5.11</v>
      </c>
      <c r="E35" s="38">
        <v>5.97</v>
      </c>
      <c r="F35" s="29">
        <f>D35-E35</f>
        <v>-0.86</v>
      </c>
      <c r="G35" s="29">
        <f>2^-(F35)</f>
        <v>1.81503831063432</v>
      </c>
      <c r="H35" s="37">
        <f>LOG(G35,2)</f>
        <v>0.86</v>
      </c>
      <c r="I35" s="19"/>
      <c r="J35" s="19"/>
    </row>
    <row r="37" spans="1:8">
      <c r="A37" s="20" t="s">
        <v>90</v>
      </c>
      <c r="B37" s="21"/>
      <c r="C37" s="22"/>
      <c r="D37" s="22"/>
      <c r="E37" s="22"/>
      <c r="F37" s="22"/>
      <c r="G37" s="22"/>
      <c r="H37" s="22"/>
    </row>
    <row r="38" spans="1:10">
      <c r="A38" s="23" t="s">
        <v>65</v>
      </c>
      <c r="B38" s="23" t="s">
        <v>66</v>
      </c>
      <c r="C38" s="23" t="s">
        <v>67</v>
      </c>
      <c r="D38" s="23" t="s">
        <v>68</v>
      </c>
      <c r="E38" s="23" t="s">
        <v>69</v>
      </c>
      <c r="F38" s="23" t="s">
        <v>70</v>
      </c>
      <c r="G38" s="23" t="s">
        <v>71</v>
      </c>
      <c r="H38" s="33" t="s">
        <v>72</v>
      </c>
      <c r="I38" s="15" t="s">
        <v>91</v>
      </c>
      <c r="J38" s="16" t="s">
        <v>74</v>
      </c>
    </row>
    <row r="39" spans="1:10">
      <c r="A39" s="29" t="s">
        <v>75</v>
      </c>
      <c r="B39" s="4">
        <v>32.06</v>
      </c>
      <c r="C39" s="19">
        <v>31.96</v>
      </c>
      <c r="D39" s="29">
        <f t="shared" ref="D39:D44" si="4">B39-C39</f>
        <v>0.100000000000001</v>
      </c>
      <c r="E39" s="38"/>
      <c r="F39" s="29"/>
      <c r="G39" s="29"/>
      <c r="H39" s="37"/>
      <c r="I39" s="16" t="s">
        <v>76</v>
      </c>
      <c r="J39" s="16">
        <f>AVERAGE(H42:H44)</f>
        <v>-1.27</v>
      </c>
    </row>
    <row r="40" spans="1:10">
      <c r="A40" s="29" t="s">
        <v>77</v>
      </c>
      <c r="B40" s="4">
        <v>32.28</v>
      </c>
      <c r="C40" s="19">
        <v>30.64</v>
      </c>
      <c r="D40" s="29">
        <f t="shared" si="4"/>
        <v>1.64</v>
      </c>
      <c r="E40" s="38"/>
      <c r="F40" s="29"/>
      <c r="G40" s="29"/>
      <c r="H40" s="37"/>
      <c r="I40" s="16" t="s">
        <v>78</v>
      </c>
      <c r="J40" s="16">
        <f>STDEV(H42,H43,H44)</f>
        <v>0.689420046125732</v>
      </c>
    </row>
    <row r="41" spans="1:10">
      <c r="A41" s="29" t="s">
        <v>79</v>
      </c>
      <c r="B41" s="4">
        <v>31.38</v>
      </c>
      <c r="C41" s="19">
        <v>30.42</v>
      </c>
      <c r="D41" s="29">
        <f t="shared" si="4"/>
        <v>0.959999999999997</v>
      </c>
      <c r="E41" s="38"/>
      <c r="F41" s="29"/>
      <c r="G41" s="29"/>
      <c r="H41" s="37"/>
      <c r="I41" s="16" t="s">
        <v>80</v>
      </c>
      <c r="J41" s="16">
        <f>J40/SQRT(3)</f>
        <v>0.398036849215416</v>
      </c>
    </row>
    <row r="42" spans="1:8">
      <c r="A42" s="29" t="s">
        <v>81</v>
      </c>
      <c r="B42" s="4">
        <v>32.62</v>
      </c>
      <c r="C42" s="19">
        <v>31.01</v>
      </c>
      <c r="D42" s="29">
        <f t="shared" si="4"/>
        <v>1.61</v>
      </c>
      <c r="E42" s="38">
        <v>0.9</v>
      </c>
      <c r="F42" s="29">
        <f>D42-E42</f>
        <v>0.709999999999996</v>
      </c>
      <c r="G42" s="29">
        <f>2^-(F42)</f>
        <v>0.611320138846036</v>
      </c>
      <c r="H42" s="37">
        <f>LOG(G42,2)</f>
        <v>-0.709999999999996</v>
      </c>
    </row>
    <row r="43" spans="1:8">
      <c r="A43" s="29" t="s">
        <v>82</v>
      </c>
      <c r="B43" s="4">
        <v>33.33</v>
      </c>
      <c r="C43" s="19">
        <v>31.37</v>
      </c>
      <c r="D43" s="29">
        <f t="shared" si="4"/>
        <v>1.96</v>
      </c>
      <c r="E43" s="38">
        <v>0.9</v>
      </c>
      <c r="F43" s="29">
        <f>D43-E43</f>
        <v>1.06</v>
      </c>
      <c r="G43" s="29">
        <f>2^-(F43)</f>
        <v>0.479632059662633</v>
      </c>
      <c r="H43" s="37">
        <f>LOG(G43,2)</f>
        <v>-1.06</v>
      </c>
    </row>
    <row r="44" spans="1:8">
      <c r="A44" s="29" t="s">
        <v>83</v>
      </c>
      <c r="B44" s="32">
        <v>34.27</v>
      </c>
      <c r="C44" s="30">
        <v>31.33</v>
      </c>
      <c r="D44" s="31">
        <f t="shared" si="4"/>
        <v>2.94</v>
      </c>
      <c r="E44" s="39">
        <v>0.9</v>
      </c>
      <c r="F44" s="31">
        <f>D44-E44</f>
        <v>2.04</v>
      </c>
      <c r="G44" s="31">
        <f>2^-(F44)</f>
        <v>0.243163736853071</v>
      </c>
      <c r="H44" s="40">
        <f>LOG(G44,2)</f>
        <v>-2.04</v>
      </c>
    </row>
    <row r="46" spans="1:10">
      <c r="A46" s="20" t="s">
        <v>92</v>
      </c>
      <c r="B46" s="21"/>
      <c r="C46" s="22"/>
      <c r="D46" s="22"/>
      <c r="E46" s="22"/>
      <c r="F46" s="22"/>
      <c r="G46" s="22"/>
      <c r="H46" s="22"/>
      <c r="I46" s="19"/>
      <c r="J46" s="19"/>
    </row>
    <row r="47" spans="1:10">
      <c r="A47" s="23" t="s">
        <v>65</v>
      </c>
      <c r="B47" s="23" t="s">
        <v>66</v>
      </c>
      <c r="C47" s="23" t="s">
        <v>67</v>
      </c>
      <c r="D47" s="23" t="s">
        <v>68</v>
      </c>
      <c r="E47" s="23" t="s">
        <v>69</v>
      </c>
      <c r="F47" s="23" t="s">
        <v>70</v>
      </c>
      <c r="G47" s="23" t="s">
        <v>71</v>
      </c>
      <c r="H47" s="33" t="s">
        <v>72</v>
      </c>
      <c r="I47" s="15" t="s">
        <v>93</v>
      </c>
      <c r="J47" s="16" t="s">
        <v>74</v>
      </c>
    </row>
    <row r="48" spans="1:10">
      <c r="A48" s="29" t="s">
        <v>75</v>
      </c>
      <c r="B48" s="19">
        <v>24.57</v>
      </c>
      <c r="C48" s="19">
        <v>20.83</v>
      </c>
      <c r="D48" s="29">
        <f t="shared" ref="D48:D53" si="5">B48-C48</f>
        <v>3.74</v>
      </c>
      <c r="E48" s="38"/>
      <c r="F48" s="29"/>
      <c r="G48" s="29"/>
      <c r="H48" s="37"/>
      <c r="I48" s="16" t="s">
        <v>76</v>
      </c>
      <c r="J48" s="16">
        <f>AVERAGE(H51:H53)</f>
        <v>-1.416666667</v>
      </c>
    </row>
    <row r="49" spans="1:10">
      <c r="A49" s="29" t="s">
        <v>77</v>
      </c>
      <c r="B49" s="19">
        <v>23.41</v>
      </c>
      <c r="C49" s="19">
        <v>21.18</v>
      </c>
      <c r="D49" s="29">
        <f t="shared" si="5"/>
        <v>2.23</v>
      </c>
      <c r="E49" s="38"/>
      <c r="F49" s="29"/>
      <c r="G49" s="29"/>
      <c r="H49" s="37"/>
      <c r="I49" s="16" t="s">
        <v>78</v>
      </c>
      <c r="J49" s="16">
        <f>STDEV(H51,H52,H53)</f>
        <v>0.0346410161513789</v>
      </c>
    </row>
    <row r="50" spans="1:10">
      <c r="A50" s="29" t="s">
        <v>79</v>
      </c>
      <c r="B50" s="19">
        <v>23.94</v>
      </c>
      <c r="C50" s="19">
        <v>21.2</v>
      </c>
      <c r="D50" s="29">
        <f t="shared" si="5"/>
        <v>2.74</v>
      </c>
      <c r="E50" s="38"/>
      <c r="F50" s="29"/>
      <c r="G50" s="29"/>
      <c r="H50" s="37"/>
      <c r="I50" s="16" t="s">
        <v>80</v>
      </c>
      <c r="J50" s="16">
        <f>J49/SQRT(3)</f>
        <v>0.0200000000000008</v>
      </c>
    </row>
    <row r="51" spans="1:10">
      <c r="A51" s="29" t="s">
        <v>81</v>
      </c>
      <c r="B51" s="19">
        <v>26.23</v>
      </c>
      <c r="C51" s="19">
        <v>21.89</v>
      </c>
      <c r="D51" s="29">
        <f t="shared" si="5"/>
        <v>4.34</v>
      </c>
      <c r="E51" s="38">
        <v>2.903333333</v>
      </c>
      <c r="F51" s="29">
        <f>D51-E51</f>
        <v>1.436666667</v>
      </c>
      <c r="G51" s="29">
        <f>2^-(F51)</f>
        <v>0.369419860062053</v>
      </c>
      <c r="H51" s="37">
        <f>LOG(G51,2)</f>
        <v>-1.436666667</v>
      </c>
      <c r="I51" s="19"/>
      <c r="J51" s="19"/>
    </row>
    <row r="52" spans="1:10">
      <c r="A52" s="29" t="s">
        <v>82</v>
      </c>
      <c r="B52" s="19">
        <v>25.99</v>
      </c>
      <c r="C52" s="19">
        <v>21.71</v>
      </c>
      <c r="D52" s="29">
        <f t="shared" si="5"/>
        <v>4.28</v>
      </c>
      <c r="E52" s="38">
        <v>2.903333333</v>
      </c>
      <c r="F52" s="29">
        <f>D52-E52</f>
        <v>1.376666667</v>
      </c>
      <c r="G52" s="29">
        <f>2^-(F52)</f>
        <v>0.385107555489409</v>
      </c>
      <c r="H52" s="37">
        <f>LOG(G52,2)</f>
        <v>-1.376666667</v>
      </c>
      <c r="I52" s="19"/>
      <c r="J52" s="19"/>
    </row>
    <row r="53" spans="1:10">
      <c r="A53" s="29" t="s">
        <v>83</v>
      </c>
      <c r="B53" s="19">
        <v>26.31</v>
      </c>
      <c r="C53" s="19">
        <v>21.97</v>
      </c>
      <c r="D53" s="29">
        <f t="shared" si="5"/>
        <v>4.34</v>
      </c>
      <c r="E53" s="38">
        <v>2.903333333</v>
      </c>
      <c r="F53" s="29">
        <f>D53-E53</f>
        <v>1.436666667</v>
      </c>
      <c r="G53" s="29">
        <f>2^-(F53)</f>
        <v>0.369419860062053</v>
      </c>
      <c r="H53" s="37">
        <f>LOG(G53,2)</f>
        <v>-1.436666667</v>
      </c>
      <c r="I53" s="19"/>
      <c r="J53" s="19"/>
    </row>
    <row r="55" spans="1:10">
      <c r="A55" s="20" t="s">
        <v>94</v>
      </c>
      <c r="B55" s="21"/>
      <c r="C55" s="22"/>
      <c r="D55" s="22"/>
      <c r="E55" s="22"/>
      <c r="F55" s="22"/>
      <c r="G55" s="22"/>
      <c r="H55" s="22"/>
      <c r="I55" s="19"/>
      <c r="J55" s="19"/>
    </row>
    <row r="56" spans="1:10">
      <c r="A56" s="23" t="s">
        <v>65</v>
      </c>
      <c r="B56" s="23" t="s">
        <v>66</v>
      </c>
      <c r="C56" s="23" t="s">
        <v>67</v>
      </c>
      <c r="D56" s="23" t="s">
        <v>68</v>
      </c>
      <c r="E56" s="23" t="s">
        <v>69</v>
      </c>
      <c r="F56" s="23" t="s">
        <v>70</v>
      </c>
      <c r="G56" s="23" t="s">
        <v>71</v>
      </c>
      <c r="H56" s="33" t="s">
        <v>72</v>
      </c>
      <c r="I56" s="15" t="s">
        <v>95</v>
      </c>
      <c r="J56" s="16" t="s">
        <v>74</v>
      </c>
    </row>
    <row r="57" spans="1:10">
      <c r="A57" s="29" t="s">
        <v>75</v>
      </c>
      <c r="B57" s="19">
        <v>22.65</v>
      </c>
      <c r="C57" s="19">
        <v>21.59</v>
      </c>
      <c r="D57" s="29">
        <f t="shared" ref="D57:D62" si="6">B57-C57</f>
        <v>1.06</v>
      </c>
      <c r="E57" s="38"/>
      <c r="F57" s="29"/>
      <c r="G57" s="29"/>
      <c r="H57" s="37"/>
      <c r="I57" s="16" t="s">
        <v>76</v>
      </c>
      <c r="J57" s="16">
        <f>AVERAGE(H60:H62)</f>
        <v>-1.77333333366667</v>
      </c>
    </row>
    <row r="58" spans="1:10">
      <c r="A58" s="29" t="s">
        <v>77</v>
      </c>
      <c r="B58" s="19">
        <v>22.33</v>
      </c>
      <c r="C58" s="19">
        <v>23.45</v>
      </c>
      <c r="D58" s="29">
        <f t="shared" si="6"/>
        <v>-1.12</v>
      </c>
      <c r="E58" s="38"/>
      <c r="F58" s="29"/>
      <c r="G58" s="29"/>
      <c r="H58" s="37"/>
      <c r="I58" s="16" t="s">
        <v>78</v>
      </c>
      <c r="J58" s="16">
        <f>STDEV(H60,H61,H62)</f>
        <v>0.226789182575654</v>
      </c>
    </row>
    <row r="59" spans="1:10">
      <c r="A59" s="29" t="s">
        <v>79</v>
      </c>
      <c r="B59" s="19">
        <v>22.51</v>
      </c>
      <c r="C59" s="19">
        <v>22.02</v>
      </c>
      <c r="D59" s="29">
        <f t="shared" si="6"/>
        <v>0.490000000000002</v>
      </c>
      <c r="E59" s="38"/>
      <c r="F59" s="29"/>
      <c r="G59" s="29"/>
      <c r="H59" s="37"/>
      <c r="I59" s="16" t="s">
        <v>80</v>
      </c>
      <c r="J59" s="16">
        <f>J58/SQRT(3)</f>
        <v>0.130936795609349</v>
      </c>
    </row>
    <row r="60" spans="1:10">
      <c r="A60" s="29" t="s">
        <v>81</v>
      </c>
      <c r="B60" s="19">
        <v>24.81</v>
      </c>
      <c r="C60" s="19">
        <v>22.81</v>
      </c>
      <c r="D60" s="29">
        <f t="shared" si="6"/>
        <v>2</v>
      </c>
      <c r="E60" s="38">
        <v>0.143333333</v>
      </c>
      <c r="F60" s="29">
        <f>D60-E60</f>
        <v>1.856666667</v>
      </c>
      <c r="G60" s="29">
        <f>2^-(F60)</f>
        <v>0.276113500122292</v>
      </c>
      <c r="H60" s="37">
        <f>LOG(G60,2)</f>
        <v>-1.856666667</v>
      </c>
      <c r="I60" s="19"/>
      <c r="J60" s="19"/>
    </row>
    <row r="61" spans="1:10">
      <c r="A61" s="29" t="s">
        <v>82</v>
      </c>
      <c r="B61" s="19">
        <v>23.97</v>
      </c>
      <c r="C61" s="19">
        <v>21.88</v>
      </c>
      <c r="D61" s="29">
        <f t="shared" si="6"/>
        <v>2.09</v>
      </c>
      <c r="E61" s="38">
        <v>0.143333333</v>
      </c>
      <c r="F61" s="29">
        <f>D61-E61</f>
        <v>1.946666667</v>
      </c>
      <c r="G61" s="29">
        <f>2^-(F61)</f>
        <v>0.259414914729999</v>
      </c>
      <c r="H61" s="37">
        <f>LOG(G61,2)</f>
        <v>-1.946666667</v>
      </c>
      <c r="I61" s="19"/>
      <c r="J61" s="19"/>
    </row>
    <row r="62" spans="1:10">
      <c r="A62" s="29" t="s">
        <v>83</v>
      </c>
      <c r="B62" s="30">
        <v>24.43</v>
      </c>
      <c r="C62" s="30">
        <v>22.77</v>
      </c>
      <c r="D62" s="31">
        <f t="shared" si="6"/>
        <v>1.66</v>
      </c>
      <c r="E62" s="39">
        <v>0.143333333</v>
      </c>
      <c r="F62" s="31">
        <f>D62-E62</f>
        <v>1.516666667</v>
      </c>
      <c r="G62" s="31">
        <f>2^-(F62)</f>
        <v>0.349492483464005</v>
      </c>
      <c r="H62" s="40">
        <f>LOG(G62,2)</f>
        <v>-1.516666667</v>
      </c>
      <c r="I62" s="19"/>
      <c r="J62" s="19"/>
    </row>
    <row r="64" spans="1:10">
      <c r="A64" s="20" t="s">
        <v>96</v>
      </c>
      <c r="B64" s="21"/>
      <c r="C64" s="22"/>
      <c r="D64" s="22"/>
      <c r="E64" s="22"/>
      <c r="F64" s="22"/>
      <c r="G64" s="22"/>
      <c r="H64" s="22"/>
      <c r="I64" s="19"/>
      <c r="J64" s="19"/>
    </row>
    <row r="65" spans="1:10">
      <c r="A65" s="23" t="s">
        <v>65</v>
      </c>
      <c r="B65" s="23" t="s">
        <v>66</v>
      </c>
      <c r="C65" s="23" t="s">
        <v>67</v>
      </c>
      <c r="D65" s="23" t="s">
        <v>68</v>
      </c>
      <c r="E65" s="23" t="s">
        <v>69</v>
      </c>
      <c r="F65" s="23" t="s">
        <v>70</v>
      </c>
      <c r="G65" s="23" t="s">
        <v>71</v>
      </c>
      <c r="H65" s="33" t="s">
        <v>72</v>
      </c>
      <c r="I65" s="15" t="s">
        <v>97</v>
      </c>
      <c r="J65" s="16" t="s">
        <v>74</v>
      </c>
    </row>
    <row r="66" spans="1:10">
      <c r="A66" s="29" t="s">
        <v>75</v>
      </c>
      <c r="B66" s="19">
        <v>22.65</v>
      </c>
      <c r="C66" s="19">
        <v>21.59</v>
      </c>
      <c r="D66" s="29">
        <f t="shared" ref="D66:D71" si="7">B66-C66</f>
        <v>1.06</v>
      </c>
      <c r="E66" s="38"/>
      <c r="F66" s="29"/>
      <c r="G66" s="29"/>
      <c r="H66" s="37"/>
      <c r="I66" s="16" t="s">
        <v>76</v>
      </c>
      <c r="J66" s="16">
        <f>AVERAGE(H69:H71)</f>
        <v>-1.87333333366667</v>
      </c>
    </row>
    <row r="67" spans="1:10">
      <c r="A67" s="29" t="s">
        <v>77</v>
      </c>
      <c r="B67" s="19">
        <v>22.33</v>
      </c>
      <c r="C67" s="19">
        <v>23.45</v>
      </c>
      <c r="D67" s="29">
        <f t="shared" si="7"/>
        <v>-1.12</v>
      </c>
      <c r="E67" s="38"/>
      <c r="F67" s="29"/>
      <c r="G67" s="29"/>
      <c r="H67" s="37"/>
      <c r="I67" s="16" t="s">
        <v>78</v>
      </c>
      <c r="J67" s="16">
        <f>STDEV(H69,H70,H71)</f>
        <v>0.890018726394751</v>
      </c>
    </row>
    <row r="68" spans="1:10">
      <c r="A68" s="29" t="s">
        <v>79</v>
      </c>
      <c r="B68" s="19">
        <v>22.51</v>
      </c>
      <c r="C68" s="19">
        <v>22.02</v>
      </c>
      <c r="D68" s="29">
        <f t="shared" si="7"/>
        <v>0.490000000000002</v>
      </c>
      <c r="E68" s="38"/>
      <c r="F68" s="29"/>
      <c r="G68" s="29"/>
      <c r="H68" s="37"/>
      <c r="I68" s="16" t="s">
        <v>80</v>
      </c>
      <c r="J68" s="16">
        <f>J67/SQRT(3)</f>
        <v>0.513852551267817</v>
      </c>
    </row>
    <row r="69" spans="1:10">
      <c r="A69" s="29" t="s">
        <v>81</v>
      </c>
      <c r="B69" s="19">
        <v>23.95</v>
      </c>
      <c r="C69" s="19">
        <v>21.94</v>
      </c>
      <c r="D69" s="29">
        <f t="shared" si="7"/>
        <v>2.01</v>
      </c>
      <c r="E69" s="38">
        <v>0.143333333</v>
      </c>
      <c r="F69" s="29">
        <f>D69-E69</f>
        <v>1.866666667</v>
      </c>
      <c r="G69" s="29">
        <f>2^-(F69)</f>
        <v>0.274206244860302</v>
      </c>
      <c r="H69" s="37">
        <f>LOG(G69,2)</f>
        <v>-1.866666667</v>
      </c>
      <c r="I69" s="19"/>
      <c r="J69" s="19"/>
    </row>
    <row r="70" spans="1:10">
      <c r="A70" s="29" t="s">
        <v>82</v>
      </c>
      <c r="B70" s="19">
        <v>23.04</v>
      </c>
      <c r="C70" s="19">
        <v>21.91</v>
      </c>
      <c r="D70" s="29">
        <f t="shared" si="7"/>
        <v>1.13</v>
      </c>
      <c r="E70" s="38">
        <v>0.143333333</v>
      </c>
      <c r="F70" s="29">
        <f>D70-E70</f>
        <v>0.986666666999999</v>
      </c>
      <c r="G70" s="29">
        <f>2^-(F70)</f>
        <v>0.50464240048934</v>
      </c>
      <c r="H70" s="37">
        <f>LOG(G70,2)</f>
        <v>-0.986666666999999</v>
      </c>
      <c r="I70" s="19"/>
      <c r="J70" s="19"/>
    </row>
    <row r="71" spans="1:10">
      <c r="A71" s="29" t="s">
        <v>83</v>
      </c>
      <c r="B71" s="19">
        <v>24.68</v>
      </c>
      <c r="C71" s="19">
        <v>21.77</v>
      </c>
      <c r="D71" s="29">
        <f t="shared" si="7"/>
        <v>2.91</v>
      </c>
      <c r="E71" s="38">
        <v>0.143333333</v>
      </c>
      <c r="F71" s="29">
        <f>D71-E71</f>
        <v>2.766666667</v>
      </c>
      <c r="G71" s="29">
        <f>2^-(F71)</f>
        <v>0.1469434882515</v>
      </c>
      <c r="H71" s="37">
        <f>LOG(G71,2)</f>
        <v>-2.766666667</v>
      </c>
      <c r="I71" s="19"/>
      <c r="J71" s="19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workbookViewId="0">
      <selection activeCell="B12" sqref="B12:C19"/>
    </sheetView>
  </sheetViews>
  <sheetFormatPr defaultColWidth="9" defaultRowHeight="14"/>
  <cols>
    <col min="1" max="1" width="4.6875" customWidth="1"/>
    <col min="2" max="2" width="17.3125" style="3" customWidth="1"/>
    <col min="3" max="3" width="9.5" style="3" customWidth="1"/>
    <col min="4" max="4" width="6.640625" customWidth="1"/>
    <col min="5" max="5" width="5.1875" style="4" customWidth="1"/>
    <col min="6" max="6" width="15.46875" style="4" customWidth="1"/>
    <col min="7" max="7" width="5.46875" customWidth="1"/>
    <col min="8" max="8" width="5.1875" customWidth="1"/>
    <col min="9" max="9" width="13.8125" customWidth="1"/>
    <col min="10" max="10" width="6.640625" customWidth="1"/>
    <col min="11" max="11" width="5.1875" customWidth="1"/>
    <col min="12" max="12" width="13.8125" customWidth="1"/>
    <col min="13" max="13" width="5.34375" customWidth="1"/>
    <col min="14" max="14" width="5.1875" customWidth="1"/>
    <col min="15" max="15" width="12.6875" customWidth="1"/>
  </cols>
  <sheetData>
    <row r="1" spans="1:3">
      <c r="A1" s="5" t="s">
        <v>98</v>
      </c>
      <c r="B1" s="5"/>
      <c r="C1" s="5"/>
    </row>
    <row r="2" spans="1:15">
      <c r="A2" s="6" t="s">
        <v>73</v>
      </c>
      <c r="B2" s="7" t="s">
        <v>3</v>
      </c>
      <c r="C2" s="8">
        <v>5.97869</v>
      </c>
      <c r="E2" s="15" t="s">
        <v>73</v>
      </c>
      <c r="F2" s="16" t="s">
        <v>74</v>
      </c>
      <c r="H2" s="17" t="s">
        <v>85</v>
      </c>
      <c r="I2" s="16" t="s">
        <v>74</v>
      </c>
      <c r="K2" s="15" t="s">
        <v>87</v>
      </c>
      <c r="L2" s="16" t="s">
        <v>74</v>
      </c>
      <c r="N2" s="15" t="s">
        <v>89</v>
      </c>
      <c r="O2" s="16" t="s">
        <v>74</v>
      </c>
    </row>
    <row r="3" spans="1:15">
      <c r="A3" s="6" t="s">
        <v>85</v>
      </c>
      <c r="B3" s="1" t="s">
        <v>5</v>
      </c>
      <c r="C3" s="1">
        <v>4.22847</v>
      </c>
      <c r="E3" s="16" t="s">
        <v>76</v>
      </c>
      <c r="F3" s="16">
        <v>5.42</v>
      </c>
      <c r="H3" s="18" t="s">
        <v>76</v>
      </c>
      <c r="I3" s="16">
        <v>4.21</v>
      </c>
      <c r="K3" s="16" t="s">
        <v>76</v>
      </c>
      <c r="L3" s="16">
        <v>1.43000000033333</v>
      </c>
      <c r="N3" s="16" t="s">
        <v>76</v>
      </c>
      <c r="O3" s="16">
        <v>0.996666666666667</v>
      </c>
    </row>
    <row r="4" spans="1:15">
      <c r="A4" s="6" t="s">
        <v>87</v>
      </c>
      <c r="B4" s="1" t="s">
        <v>7</v>
      </c>
      <c r="C4" s="1">
        <v>4.12968</v>
      </c>
      <c r="E4" s="16" t="s">
        <v>78</v>
      </c>
      <c r="F4" s="16">
        <v>0.619435226637942</v>
      </c>
      <c r="H4" s="18" t="s">
        <v>78</v>
      </c>
      <c r="I4" s="16">
        <v>1.05218819609422</v>
      </c>
      <c r="K4" s="16" t="s">
        <v>78</v>
      </c>
      <c r="L4" s="16">
        <v>1.04977775425722</v>
      </c>
      <c r="N4" s="16" t="s">
        <v>78</v>
      </c>
      <c r="O4" s="16">
        <v>0.135030860670194</v>
      </c>
    </row>
    <row r="5" spans="1:15">
      <c r="A5" s="6" t="s">
        <v>89</v>
      </c>
      <c r="B5" s="1" t="s">
        <v>9</v>
      </c>
      <c r="C5" s="1">
        <v>3.54409</v>
      </c>
      <c r="E5" s="16" t="s">
        <v>80</v>
      </c>
      <c r="F5" s="16">
        <v>0.357631094844953</v>
      </c>
      <c r="H5" s="18" t="s">
        <v>80</v>
      </c>
      <c r="I5" s="16">
        <v>0.607481138253143</v>
      </c>
      <c r="K5" s="16" t="s">
        <v>80</v>
      </c>
      <c r="L5" s="16">
        <v>0.606089469009687</v>
      </c>
      <c r="N5" s="16" t="s">
        <v>80</v>
      </c>
      <c r="O5" s="16">
        <v>0.0779601037568432</v>
      </c>
    </row>
    <row r="6" spans="1:3">
      <c r="A6" s="9" t="s">
        <v>99</v>
      </c>
      <c r="B6" s="9"/>
      <c r="C6" s="9"/>
    </row>
    <row r="7" spans="1:15">
      <c r="A7" s="10" t="s">
        <v>91</v>
      </c>
      <c r="B7" s="1" t="s">
        <v>11</v>
      </c>
      <c r="C7" s="1">
        <v>-2.02321</v>
      </c>
      <c r="E7" s="15" t="s">
        <v>91</v>
      </c>
      <c r="F7" s="16" t="s">
        <v>74</v>
      </c>
      <c r="H7" s="15" t="s">
        <v>93</v>
      </c>
      <c r="I7" s="16" t="s">
        <v>74</v>
      </c>
      <c r="K7" s="15" t="s">
        <v>95</v>
      </c>
      <c r="L7" s="16" t="s">
        <v>74</v>
      </c>
      <c r="N7" s="15" t="s">
        <v>97</v>
      </c>
      <c r="O7" s="16" t="s">
        <v>74</v>
      </c>
    </row>
    <row r="8" spans="1:15">
      <c r="A8" s="10" t="s">
        <v>93</v>
      </c>
      <c r="B8" s="1" t="s">
        <v>13</v>
      </c>
      <c r="C8" s="1">
        <v>-3.16663</v>
      </c>
      <c r="E8" s="16" t="s">
        <v>76</v>
      </c>
      <c r="F8" s="16">
        <v>-1.27</v>
      </c>
      <c r="H8" s="16" t="s">
        <v>76</v>
      </c>
      <c r="I8" s="16">
        <v>-1.416666667</v>
      </c>
      <c r="K8" s="16" t="s">
        <v>76</v>
      </c>
      <c r="L8" s="16">
        <v>-1.77333333366667</v>
      </c>
      <c r="N8" s="16" t="s">
        <v>76</v>
      </c>
      <c r="O8" s="16">
        <v>-1.87333333366667</v>
      </c>
    </row>
    <row r="9" spans="1:15">
      <c r="A9" s="10" t="s">
        <v>95</v>
      </c>
      <c r="B9" s="1" t="s">
        <v>15</v>
      </c>
      <c r="C9" s="1">
        <v>-3.50817</v>
      </c>
      <c r="E9" s="16" t="s">
        <v>78</v>
      </c>
      <c r="F9" s="16">
        <v>0.689420046125732</v>
      </c>
      <c r="H9" s="16" t="s">
        <v>78</v>
      </c>
      <c r="I9" s="16">
        <v>0.0346410161513789</v>
      </c>
      <c r="K9" s="16" t="s">
        <v>78</v>
      </c>
      <c r="L9" s="16">
        <v>0.226789182575654</v>
      </c>
      <c r="N9" s="16" t="s">
        <v>78</v>
      </c>
      <c r="O9" s="16">
        <v>0.890018726394751</v>
      </c>
    </row>
    <row r="10" spans="1:15">
      <c r="A10" s="10" t="s">
        <v>97</v>
      </c>
      <c r="B10" s="1" t="s">
        <v>17</v>
      </c>
      <c r="C10" s="1">
        <v>-5.11205</v>
      </c>
      <c r="E10" s="16" t="s">
        <v>80</v>
      </c>
      <c r="F10" s="16">
        <v>0.398036849215416</v>
      </c>
      <c r="H10" s="16" t="s">
        <v>80</v>
      </c>
      <c r="I10" s="16">
        <v>0.0200000000000008</v>
      </c>
      <c r="K10" s="16" t="s">
        <v>80</v>
      </c>
      <c r="L10" s="16">
        <v>0.130936795609349</v>
      </c>
      <c r="N10" s="16" t="s">
        <v>80</v>
      </c>
      <c r="O10" s="16">
        <v>0.513852551267817</v>
      </c>
    </row>
    <row r="11" spans="5:6">
      <c r="E11" s="19"/>
      <c r="F11" s="19"/>
    </row>
    <row r="12" spans="2:6">
      <c r="B12" s="11" t="s">
        <v>3</v>
      </c>
      <c r="C12" s="12">
        <v>5.42</v>
      </c>
      <c r="F12"/>
    </row>
    <row r="13" spans="2:6">
      <c r="B13" s="11" t="s">
        <v>5</v>
      </c>
      <c r="C13" s="12">
        <v>4.21</v>
      </c>
      <c r="F13"/>
    </row>
    <row r="14" spans="2:6">
      <c r="B14" s="11" t="s">
        <v>7</v>
      </c>
      <c r="C14" s="12">
        <v>1.43000000033333</v>
      </c>
      <c r="F14"/>
    </row>
    <row r="15" spans="2:6">
      <c r="B15" s="11" t="s">
        <v>9</v>
      </c>
      <c r="C15" s="12">
        <v>0.996666666666667</v>
      </c>
      <c r="F15"/>
    </row>
    <row r="16" spans="2:6">
      <c r="B16" s="13" t="s">
        <v>11</v>
      </c>
      <c r="C16" s="14">
        <v>-1.27</v>
      </c>
      <c r="E16" s="19"/>
      <c r="F16"/>
    </row>
    <row r="17" spans="2:6">
      <c r="B17" s="13" t="s">
        <v>13</v>
      </c>
      <c r="C17" s="14">
        <v>-1.416666667</v>
      </c>
      <c r="F17"/>
    </row>
    <row r="18" spans="2:6">
      <c r="B18" s="13" t="s">
        <v>15</v>
      </c>
      <c r="C18" s="14">
        <v>-1.77333333366667</v>
      </c>
      <c r="E18" s="19"/>
      <c r="F18"/>
    </row>
    <row r="19" spans="2:6">
      <c r="B19" s="13" t="s">
        <v>17</v>
      </c>
      <c r="C19" s="14">
        <v>-1.87333333366667</v>
      </c>
      <c r="F19"/>
    </row>
    <row r="21" spans="5:5">
      <c r="E21" s="19"/>
    </row>
    <row r="22" spans="5:5">
      <c r="E22" s="19"/>
    </row>
    <row r="23" spans="5:6">
      <c r="E23" s="19"/>
      <c r="F23" s="19"/>
    </row>
    <row r="25" spans="5:6">
      <c r="E25" s="19"/>
      <c r="F25" s="19"/>
    </row>
    <row r="30" spans="5:6">
      <c r="E30" s="19"/>
      <c r="F30" s="19"/>
    </row>
    <row r="31" spans="5:6">
      <c r="E31" s="19"/>
      <c r="F31" s="19"/>
    </row>
    <row r="32" spans="5:6">
      <c r="E32" s="19"/>
      <c r="F32" s="19"/>
    </row>
  </sheetData>
  <mergeCells count="2">
    <mergeCell ref="A1:C1"/>
    <mergeCell ref="A6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9"/>
  <sheetViews>
    <sheetView tabSelected="1" workbookViewId="0">
      <selection activeCell="A1" sqref="A1"/>
    </sheetView>
  </sheetViews>
  <sheetFormatPr defaultColWidth="9" defaultRowHeight="14"/>
  <cols>
    <col min="1" max="1" width="15.46875" customWidth="1"/>
    <col min="2" max="2" width="13.8125"/>
  </cols>
  <sheetData>
    <row r="2" ht="28" spans="1:11">
      <c r="A2" s="1" t="s">
        <v>7</v>
      </c>
      <c r="B2" s="2">
        <v>1.43000000033333</v>
      </c>
      <c r="D2" s="1" t="s">
        <v>7</v>
      </c>
      <c r="E2" s="1" t="s">
        <v>13</v>
      </c>
      <c r="F2" s="1" t="s">
        <v>17</v>
      </c>
      <c r="G2" s="1" t="s">
        <v>3</v>
      </c>
      <c r="H2" s="1" t="s">
        <v>15</v>
      </c>
      <c r="I2" s="1" t="s">
        <v>5</v>
      </c>
      <c r="J2" s="1" t="s">
        <v>11</v>
      </c>
      <c r="K2" s="1" t="s">
        <v>9</v>
      </c>
    </row>
    <row r="3" spans="1:11">
      <c r="A3" s="1" t="s">
        <v>13</v>
      </c>
      <c r="B3" s="2">
        <v>-1.416666667</v>
      </c>
      <c r="D3" s="2">
        <v>1.43000000033333</v>
      </c>
      <c r="E3" s="2">
        <v>-1.416666667</v>
      </c>
      <c r="F3" s="2">
        <v>-1.87333333366667</v>
      </c>
      <c r="G3" s="2">
        <v>5.42</v>
      </c>
      <c r="H3" s="2">
        <v>-1.77333333366667</v>
      </c>
      <c r="I3" s="2">
        <v>4.21</v>
      </c>
      <c r="J3" s="2">
        <v>-1.27</v>
      </c>
      <c r="K3" s="2">
        <v>0.996666666666667</v>
      </c>
    </row>
    <row r="4" spans="1:2">
      <c r="A4" s="1" t="s">
        <v>17</v>
      </c>
      <c r="B4" s="2">
        <v>-1.87333333366667</v>
      </c>
    </row>
    <row r="5" spans="1:2">
      <c r="A5" s="1" t="s">
        <v>3</v>
      </c>
      <c r="B5" s="2">
        <v>5.42</v>
      </c>
    </row>
    <row r="6" spans="1:2">
      <c r="A6" s="1" t="s">
        <v>15</v>
      </c>
      <c r="B6" s="2">
        <v>-1.77333333366667</v>
      </c>
    </row>
    <row r="7" spans="1:2">
      <c r="A7" s="1" t="s">
        <v>5</v>
      </c>
      <c r="B7" s="2">
        <v>4.21</v>
      </c>
    </row>
    <row r="8" spans="1:2">
      <c r="A8" s="1" t="s">
        <v>11</v>
      </c>
      <c r="B8" s="2">
        <v>-1.27</v>
      </c>
    </row>
    <row r="9" spans="1:2">
      <c r="A9" s="1" t="s">
        <v>9</v>
      </c>
      <c r="B9" s="2">
        <v>0.996666666666667</v>
      </c>
    </row>
  </sheetData>
  <sortState ref="A1:B8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DEG</vt:lpstr>
      <vt:lpstr>Primer</vt:lpstr>
      <vt:lpstr>Oligos</vt:lpstr>
      <vt:lpstr>RT</vt:lpstr>
      <vt:lpstr>Figure_10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Mamta Nehra</cp:lastModifiedBy>
  <dcterms:created xsi:type="dcterms:W3CDTF">2020-10-17T21:05:00Z</dcterms:created>
  <dcterms:modified xsi:type="dcterms:W3CDTF">2023-02-02T16:43:38Z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1033-4.9.0.7859</vt:lpwstr>
  </property>
</Properties>
</file>