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3260" activeTab="2"/>
  </bookViews>
  <sheets>
    <sheet name="Data" sheetId="1" r:id="rId1"/>
    <sheet name="Sheet 1" sheetId="2" r:id="rId2"/>
    <sheet name="Figure 3&amp;Table_2" sheetId="3" r:id="rId3"/>
  </sheets>
  <calcPr calcId="144525"/>
</workbook>
</file>

<file path=xl/sharedStrings.xml><?xml version="1.0" encoding="utf-8"?>
<sst xmlns="http://schemas.openxmlformats.org/spreadsheetml/2006/main" count="86" uniqueCount="42">
  <si>
    <t>Sample</t>
  </si>
  <si>
    <t>A663</t>
  </si>
  <si>
    <t>A646</t>
  </si>
  <si>
    <t>12.25 × A663</t>
  </si>
  <si>
    <t>2.79 × A646</t>
  </si>
  <si>
    <t>(12.25 × A663)-(2.679× A646)</t>
  </si>
  <si>
    <t>Chla</t>
  </si>
  <si>
    <t>22.5 × A646</t>
  </si>
  <si>
    <t>5.10 × A663</t>
  </si>
  <si>
    <t>(22.5 × A646)–(5.10× A663)</t>
  </si>
  <si>
    <t>Chlb</t>
  </si>
  <si>
    <t>7.15A663+18.71A647</t>
  </si>
  <si>
    <t>Total Ch</t>
  </si>
  <si>
    <t>A470</t>
  </si>
  <si>
    <t>1000A470-1.82Ca-85.02Cb/198</t>
  </si>
  <si>
    <t>Car</t>
  </si>
  <si>
    <t>N22</t>
  </si>
  <si>
    <t>M-507</t>
  </si>
  <si>
    <t>Total Chl</t>
  </si>
  <si>
    <t>N22 a</t>
  </si>
  <si>
    <t>N22 b</t>
  </si>
  <si>
    <t>N22 c</t>
  </si>
  <si>
    <t>M-507 a</t>
  </si>
  <si>
    <t>M-507 b</t>
  </si>
  <si>
    <t>M-507 c</t>
  </si>
  <si>
    <t>t-test</t>
  </si>
  <si>
    <t>Mean</t>
  </si>
  <si>
    <t>SD</t>
  </si>
  <si>
    <t>SEM</t>
  </si>
  <si>
    <t>Chla/b</t>
  </si>
  <si>
    <t>Chl/Car</t>
  </si>
  <si>
    <r>
      <t xml:space="preserve">Table s2. </t>
    </r>
    <r>
      <rPr>
        <sz val="12"/>
        <color rgb="FF000000"/>
        <rFont val="Times New Roman Regular"/>
        <charset val="134"/>
      </rPr>
      <t>Chlorophyll and carotenoid contents in N22 and M-507.</t>
    </r>
  </si>
  <si>
    <t>N-22</t>
  </si>
  <si>
    <t>15.24+2.73</t>
  </si>
  <si>
    <t>14.23+3.25</t>
  </si>
  <si>
    <t>29.47+4</t>
  </si>
  <si>
    <t>131182.81+18092.37</t>
  </si>
  <si>
    <t>0.62+0.32</t>
  </si>
  <si>
    <t>0.4+0.15</t>
  </si>
  <si>
    <t>1.02+0.17</t>
  </si>
  <si>
    <t>14304.04+10429.78</t>
  </si>
  <si>
    <t>M-507 % to N22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</si>
</sst>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</numFmts>
  <fonts count="38">
    <font>
      <sz val="11"/>
      <color indexed="8"/>
      <name val="Calibri"/>
      <charset val="134"/>
    </font>
    <font>
      <b/>
      <sz val="12"/>
      <color rgb="FF000000"/>
      <name val="Times New Roman Regular"/>
      <charset val="134"/>
    </font>
    <font>
      <b/>
      <sz val="12"/>
      <color indexed="9"/>
      <name val="Times New Roman"/>
      <charset val="134"/>
    </font>
    <font>
      <b/>
      <sz val="12"/>
      <color indexed="13"/>
      <name val="Times New Roman"/>
      <charset val="134"/>
    </font>
    <font>
      <b/>
      <sz val="12"/>
      <color indexed="8"/>
      <name val="Times New Roman"/>
      <charset val="134"/>
    </font>
    <font>
      <sz val="12"/>
      <color indexed="8"/>
      <name val="Times New Roman"/>
      <charset val="134"/>
    </font>
    <font>
      <b/>
      <sz val="11"/>
      <color indexed="8"/>
      <name val="Calibri"/>
      <charset val="134"/>
    </font>
    <font>
      <b/>
      <sz val="12"/>
      <color indexed="8"/>
      <name val="Calibri"/>
      <charset val="134"/>
    </font>
    <font>
      <b/>
      <sz val="12"/>
      <color indexed="13"/>
      <name val="Calibri"/>
      <charset val="134"/>
    </font>
    <font>
      <sz val="9"/>
      <color rgb="FF000000"/>
      <name val="Times New Roman"/>
      <charset val="134"/>
    </font>
    <font>
      <sz val="8.25"/>
      <color rgb="FF000000"/>
      <name val="Calibri"/>
      <charset val="134"/>
    </font>
    <font>
      <b/>
      <sz val="12"/>
      <color indexed="9"/>
      <name val="Calibri"/>
      <charset val="134"/>
    </font>
    <font>
      <b/>
      <i/>
      <sz val="12"/>
      <color indexed="9"/>
      <name val="Calibri"/>
      <charset val="134"/>
    </font>
    <font>
      <sz val="12"/>
      <color indexed="8"/>
      <name val="Calibri"/>
      <charset val="134"/>
    </font>
    <font>
      <i/>
      <sz val="12"/>
      <color indexed="8"/>
      <name val="Calibri"/>
      <charset val="134"/>
    </font>
    <font>
      <sz val="12"/>
      <color indexed="8"/>
      <name val="Helvetica"/>
      <charset val="134"/>
    </font>
    <font>
      <sz val="11"/>
      <color indexed="8"/>
      <name val="Helvetica"/>
      <charset val="134"/>
    </font>
    <font>
      <sz val="11"/>
      <color theme="1"/>
      <name val="Helvetica Neue"/>
      <charset val="134"/>
      <scheme val="minor"/>
    </font>
    <font>
      <u/>
      <sz val="11"/>
      <color rgb="FF800080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sz val="11"/>
      <color rgb="FF3F3F76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1"/>
      <color theme="3"/>
      <name val="Helvetica Neue"/>
      <charset val="134"/>
      <scheme val="minor"/>
    </font>
    <font>
      <sz val="11"/>
      <color rgb="FFFF0000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theme="1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theme="0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3"/>
      <color theme="3"/>
      <name val="Helvetica Neue"/>
      <charset val="134"/>
      <scheme val="minor"/>
    </font>
    <font>
      <b/>
      <sz val="18"/>
      <color theme="3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2"/>
      <color rgb="FF000000"/>
      <name val="Times New Roman Regular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2"/>
      </bottom>
      <diagonal/>
    </border>
    <border>
      <left style="thin">
        <color indexed="11"/>
      </left>
      <right style="thin">
        <color indexed="12"/>
      </right>
      <top style="thin">
        <color indexed="12"/>
      </top>
      <bottom style="thin">
        <color indexed="11"/>
      </bottom>
      <diagonal/>
    </border>
    <border>
      <left style="thin">
        <color indexed="12"/>
      </left>
      <right style="thin">
        <color indexed="11"/>
      </right>
      <top style="thin">
        <color indexed="12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2"/>
      </top>
      <bottom style="thin">
        <color indexed="11"/>
      </bottom>
      <diagonal/>
    </border>
    <border>
      <left style="thin">
        <color indexed="11"/>
      </left>
      <right style="thin">
        <color indexed="12"/>
      </right>
      <top style="thin">
        <color indexed="11"/>
      </top>
      <bottom style="thin">
        <color indexed="11"/>
      </bottom>
      <diagonal/>
    </border>
    <border>
      <left style="thin">
        <color indexed="12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 style="thin">
        <color indexed="11"/>
      </left>
      <right style="thin">
        <color indexed="12"/>
      </right>
      <top/>
      <bottom style="thin">
        <color indexed="11"/>
      </bottom>
      <diagonal/>
    </border>
    <border>
      <left style="thin">
        <color indexed="12"/>
      </left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8"/>
      </right>
      <top style="thin">
        <color indexed="1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0"/>
      </bottom>
      <diagonal/>
    </border>
    <border>
      <left style="thin">
        <color indexed="11"/>
      </left>
      <right style="thin">
        <color indexed="11"/>
      </right>
      <top style="thin">
        <color indexed="20"/>
      </top>
      <bottom style="thin">
        <color indexed="1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NumberFormat="0" applyFill="0" applyBorder="0" applyProtection="0"/>
    <xf numFmtId="0" fontId="29" fillId="1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30" fillId="8" borderId="2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7" fillId="7" borderId="17" applyNumberFormat="0" applyFont="0" applyAlignment="0" applyProtection="0">
      <alignment vertical="center"/>
    </xf>
    <xf numFmtId="0" fontId="20" fillId="9" borderId="1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8" borderId="18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34" fillId="30" borderId="23" applyNumberFormat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</cellStyleXfs>
  <cellXfs count="80">
    <xf numFmtId="0" fontId="0" fillId="0" borderId="0" xfId="0" applyFont="1" applyAlignment="1"/>
    <xf numFmtId="0" fontId="0" fillId="0" borderId="0" xfId="0" applyNumberFormat="1" applyFont="1" applyAlignment="1"/>
    <xf numFmtId="0" fontId="1" fillId="0" borderId="0" xfId="0" applyFont="1" applyAlignment="1">
      <alignment horizontal="justify"/>
    </xf>
    <xf numFmtId="0" fontId="1" fillId="0" borderId="0" xfId="0" applyNumberFormat="1" applyFont="1" applyAlignment="1">
      <alignment horizontal="justify"/>
    </xf>
    <xf numFmtId="49" fontId="2" fillId="2" borderId="1" xfId="0" applyNumberFormat="1" applyFont="1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left" vertical="top"/>
    </xf>
    <xf numFmtId="49" fontId="4" fillId="2" borderId="2" xfId="0" applyNumberFormat="1" applyFont="1" applyFill="1" applyBorder="1" applyAlignment="1">
      <alignment horizontal="left" readingOrder="1"/>
    </xf>
    <xf numFmtId="0" fontId="5" fillId="0" borderId="3" xfId="0" applyNumberFormat="1" applyFont="1" applyBorder="1" applyAlignment="1">
      <alignment readingOrder="1"/>
    </xf>
    <xf numFmtId="0" fontId="5" fillId="0" borderId="4" xfId="0" applyNumberFormat="1" applyFont="1" applyBorder="1" applyAlignment="1">
      <alignment readingOrder="1"/>
    </xf>
    <xf numFmtId="49" fontId="6" fillId="2" borderId="5" xfId="0" applyNumberFormat="1" applyFont="1" applyFill="1" applyBorder="1" applyAlignment="1"/>
    <xf numFmtId="0" fontId="5" fillId="0" borderId="6" xfId="0" applyNumberFormat="1" applyFont="1" applyBorder="1" applyAlignment="1">
      <alignment readingOrder="1"/>
    </xf>
    <xf numFmtId="0" fontId="5" fillId="0" borderId="7" xfId="0" applyNumberFormat="1" applyFont="1" applyBorder="1" applyAlignment="1">
      <alignment readingOrder="1"/>
    </xf>
    <xf numFmtId="0" fontId="4" fillId="2" borderId="5" xfId="0" applyFont="1" applyFill="1" applyBorder="1" applyAlignment="1">
      <alignment horizontal="left" vertical="top"/>
    </xf>
    <xf numFmtId="0" fontId="5" fillId="0" borderId="6" xfId="0" applyFont="1" applyBorder="1" applyAlignment="1">
      <alignment readingOrder="1"/>
    </xf>
    <xf numFmtId="0" fontId="5" fillId="0" borderId="7" xfId="0" applyFont="1" applyBorder="1" applyAlignment="1">
      <alignment readingOrder="1"/>
    </xf>
    <xf numFmtId="0" fontId="0" fillId="2" borderId="5" xfId="0" applyFont="1" applyFill="1" applyBorder="1" applyAlignment="1"/>
    <xf numFmtId="0" fontId="0" fillId="0" borderId="6" xfId="0" applyFont="1" applyBorder="1" applyAlignment="1"/>
    <xf numFmtId="0" fontId="0" fillId="0" borderId="7" xfId="0" applyFont="1" applyBorder="1" applyAlignment="1"/>
    <xf numFmtId="49" fontId="5" fillId="3" borderId="5" xfId="0" applyNumberFormat="1" applyFont="1" applyFill="1" applyBorder="1" applyAlignment="1">
      <alignment horizontal="left"/>
    </xf>
    <xf numFmtId="0" fontId="0" fillId="0" borderId="6" xfId="0" applyNumberFormat="1" applyFont="1" applyBorder="1" applyAlignment="1"/>
    <xf numFmtId="0" fontId="0" fillId="0" borderId="7" xfId="0" applyNumberFormat="1" applyFont="1" applyBorder="1" applyAlignment="1"/>
    <xf numFmtId="49" fontId="5" fillId="3" borderId="5" xfId="0" applyNumberFormat="1" applyFont="1" applyFill="1" applyBorder="1" applyAlignment="1">
      <alignment horizontal="justify"/>
    </xf>
    <xf numFmtId="0" fontId="3" fillId="2" borderId="1" xfId="0" applyFont="1" applyFill="1" applyBorder="1" applyAlignment="1">
      <alignment horizontal="left" vertical="top"/>
    </xf>
    <xf numFmtId="0" fontId="5" fillId="0" borderId="4" xfId="0" applyFont="1" applyBorder="1" applyAlignment="1">
      <alignment readingOrder="1"/>
    </xf>
    <xf numFmtId="49" fontId="4" fillId="2" borderId="4" xfId="0" applyNumberFormat="1" applyFont="1" applyFill="1" applyBorder="1" applyAlignment="1">
      <alignment horizontal="left" readingOrder="1"/>
    </xf>
    <xf numFmtId="49" fontId="5" fillId="0" borderId="4" xfId="0" applyNumberFormat="1" applyFont="1" applyBorder="1" applyAlignment="1">
      <alignment readingOrder="1"/>
    </xf>
    <xf numFmtId="49" fontId="6" fillId="2" borderId="7" xfId="0" applyNumberFormat="1" applyFont="1" applyFill="1" applyBorder="1" applyAlignment="1"/>
    <xf numFmtId="49" fontId="5" fillId="0" borderId="7" xfId="0" applyNumberFormat="1" applyFont="1" applyBorder="1" applyAlignment="1">
      <alignment readingOrder="1"/>
    </xf>
    <xf numFmtId="0" fontId="4" fillId="2" borderId="7" xfId="0" applyFont="1" applyFill="1" applyBorder="1" applyAlignment="1">
      <alignment horizontal="left" vertical="top"/>
    </xf>
    <xf numFmtId="49" fontId="5" fillId="2" borderId="2" xfId="0" applyNumberFormat="1" applyFont="1" applyFill="1" applyBorder="1" applyAlignment="1">
      <alignment horizontal="left" vertical="top"/>
    </xf>
    <xf numFmtId="0" fontId="5" fillId="2" borderId="3" xfId="0" applyNumberFormat="1" applyFont="1" applyFill="1" applyBorder="1" applyAlignment="1">
      <alignment horizontal="left" vertical="top" readingOrder="1"/>
    </xf>
    <xf numFmtId="0" fontId="5" fillId="2" borderId="4" xfId="0" applyNumberFormat="1" applyFont="1" applyFill="1" applyBorder="1" applyAlignment="1">
      <alignment horizontal="left" vertical="top" readingOrder="1"/>
    </xf>
    <xf numFmtId="0" fontId="5" fillId="0" borderId="4" xfId="0" applyNumberFormat="1" applyFont="1" applyBorder="1" applyAlignment="1">
      <alignment horizontal="left" vertical="top" readingOrder="1"/>
    </xf>
    <xf numFmtId="49" fontId="5" fillId="2" borderId="5" xfId="0" applyNumberFormat="1" applyFont="1" applyFill="1" applyBorder="1" applyAlignment="1">
      <alignment horizontal="left" vertical="top"/>
    </xf>
    <xf numFmtId="0" fontId="5" fillId="2" borderId="6" xfId="0" applyNumberFormat="1" applyFont="1" applyFill="1" applyBorder="1" applyAlignment="1">
      <alignment horizontal="left" vertical="top" readingOrder="1"/>
    </xf>
    <xf numFmtId="0" fontId="5" fillId="2" borderId="7" xfId="0" applyNumberFormat="1" applyFont="1" applyFill="1" applyBorder="1" applyAlignment="1">
      <alignment horizontal="left" vertical="top" readingOrder="1"/>
    </xf>
    <xf numFmtId="0" fontId="5" fillId="0" borderId="7" xfId="0" applyNumberFormat="1" applyFont="1" applyBorder="1" applyAlignment="1">
      <alignment horizontal="left" vertical="top" readingOrder="1"/>
    </xf>
    <xf numFmtId="49" fontId="4" fillId="2" borderId="5" xfId="0" applyNumberFormat="1" applyFont="1" applyFill="1" applyBorder="1" applyAlignment="1">
      <alignment horizontal="left" vertical="top" readingOrder="1"/>
    </xf>
    <xf numFmtId="0" fontId="4" fillId="2" borderId="1" xfId="0" applyFont="1" applyFill="1" applyBorder="1" applyAlignment="1">
      <alignment horizontal="left" vertical="top"/>
    </xf>
    <xf numFmtId="0" fontId="0" fillId="0" borderId="4" xfId="0" applyFont="1" applyBorder="1" applyAlignment="1"/>
    <xf numFmtId="49" fontId="5" fillId="2" borderId="4" xfId="0" applyNumberFormat="1" applyFont="1" applyFill="1" applyBorder="1" applyAlignment="1">
      <alignment horizontal="left" vertical="top"/>
    </xf>
    <xf numFmtId="49" fontId="5" fillId="2" borderId="7" xfId="0" applyNumberFormat="1" applyFont="1" applyFill="1" applyBorder="1" applyAlignment="1">
      <alignment horizontal="left" vertical="top"/>
    </xf>
    <xf numFmtId="0" fontId="5" fillId="2" borderId="7" xfId="0" applyFont="1" applyFill="1" applyBorder="1" applyAlignment="1">
      <alignment vertical="top" readingOrder="1"/>
    </xf>
    <xf numFmtId="0" fontId="5" fillId="2" borderId="7" xfId="0" applyFont="1" applyFill="1" applyBorder="1" applyAlignment="1">
      <alignment horizontal="left" vertical="top" readingOrder="1"/>
    </xf>
    <xf numFmtId="49" fontId="4" fillId="2" borderId="7" xfId="0" applyNumberFormat="1" applyFont="1" applyFill="1" applyBorder="1" applyAlignment="1">
      <alignment horizontal="left" vertical="top" readingOrder="1"/>
    </xf>
    <xf numFmtId="49" fontId="7" fillId="4" borderId="8" xfId="0" applyNumberFormat="1" applyFont="1" applyFill="1" applyBorder="1" applyAlignment="1">
      <alignment horizontal="left"/>
    </xf>
    <xf numFmtId="49" fontId="7" fillId="4" borderId="9" xfId="0" applyNumberFormat="1" applyFont="1" applyFill="1" applyBorder="1" applyAlignment="1">
      <alignment horizontal="left" vertical="center"/>
    </xf>
    <xf numFmtId="49" fontId="8" fillId="3" borderId="10" xfId="0" applyNumberFormat="1" applyFont="1" applyFill="1" applyBorder="1" applyAlignment="1">
      <alignment horizontal="left"/>
    </xf>
    <xf numFmtId="0" fontId="5" fillId="2" borderId="11" xfId="0" applyNumberFormat="1" applyFont="1" applyFill="1" applyBorder="1" applyAlignment="1">
      <alignment horizontal="left" vertical="top" readingOrder="1"/>
    </xf>
    <xf numFmtId="0" fontId="5" fillId="2" borderId="12" xfId="0" applyNumberFormat="1" applyFont="1" applyFill="1" applyBorder="1" applyAlignment="1">
      <alignment horizontal="left" vertical="top" readingOrder="1"/>
    </xf>
    <xf numFmtId="49" fontId="8" fillId="3" borderId="5" xfId="0" applyNumberFormat="1" applyFont="1" applyFill="1" applyBorder="1" applyAlignment="1">
      <alignment horizontal="left"/>
    </xf>
    <xf numFmtId="0" fontId="5" fillId="0" borderId="6" xfId="0" applyNumberFormat="1" applyFont="1" applyBorder="1" applyAlignment="1">
      <alignment horizontal="left" vertical="top" readingOrder="1"/>
    </xf>
    <xf numFmtId="0" fontId="0" fillId="3" borderId="5" xfId="0" applyFont="1" applyFill="1" applyBorder="1" applyAlignment="1"/>
    <xf numFmtId="0" fontId="9" fillId="5" borderId="13" xfId="0" applyFont="1" applyFill="1" applyBorder="1" applyAlignment="1">
      <alignment horizontal="justify" wrapText="1"/>
    </xf>
    <xf numFmtId="0" fontId="10" fillId="0" borderId="13" xfId="0" applyFont="1" applyBorder="1" applyAlignment="1">
      <alignment wrapText="1"/>
    </xf>
    <xf numFmtId="49" fontId="7" fillId="4" borderId="14" xfId="0" applyNumberFormat="1" applyFont="1" applyFill="1" applyBorder="1" applyAlignment="1">
      <alignment horizontal="left" vertical="center"/>
    </xf>
    <xf numFmtId="49" fontId="4" fillId="6" borderId="15" xfId="0" applyNumberFormat="1" applyFont="1" applyFill="1" applyBorder="1" applyAlignment="1">
      <alignment horizontal="left" vertical="center"/>
    </xf>
    <xf numFmtId="0" fontId="0" fillId="0" borderId="16" xfId="0" applyNumberFormat="1" applyFont="1" applyBorder="1" applyAlignment="1"/>
    <xf numFmtId="49" fontId="11" fillId="2" borderId="1" xfId="0" applyNumberFormat="1" applyFont="1" applyFill="1" applyBorder="1" applyAlignment="1">
      <alignment horizontal="left" vertical="top"/>
    </xf>
    <xf numFmtId="49" fontId="12" fillId="2" borderId="1" xfId="0" applyNumberFormat="1" applyFont="1" applyFill="1" applyBorder="1" applyAlignment="1">
      <alignment horizontal="left" vertical="top"/>
    </xf>
    <xf numFmtId="49" fontId="13" fillId="2" borderId="2" xfId="0" applyNumberFormat="1" applyFont="1" applyFill="1" applyBorder="1" applyAlignment="1">
      <alignment horizontal="left" vertical="top"/>
    </xf>
    <xf numFmtId="0" fontId="13" fillId="2" borderId="3" xfId="0" applyNumberFormat="1" applyFont="1" applyFill="1" applyBorder="1" applyAlignment="1">
      <alignment horizontal="left" vertical="top"/>
    </xf>
    <xf numFmtId="0" fontId="13" fillId="2" borderId="4" xfId="0" applyNumberFormat="1" applyFont="1" applyFill="1" applyBorder="1" applyAlignment="1">
      <alignment horizontal="left" vertical="top"/>
    </xf>
    <xf numFmtId="0" fontId="14" fillId="2" borderId="4" xfId="0" applyNumberFormat="1" applyFont="1" applyFill="1" applyBorder="1" applyAlignment="1">
      <alignment horizontal="left" vertical="top"/>
    </xf>
    <xf numFmtId="49" fontId="13" fillId="2" borderId="5" xfId="0" applyNumberFormat="1" applyFont="1" applyFill="1" applyBorder="1" applyAlignment="1">
      <alignment horizontal="left" vertical="top"/>
    </xf>
    <xf numFmtId="0" fontId="13" fillId="2" borderId="6" xfId="0" applyNumberFormat="1" applyFont="1" applyFill="1" applyBorder="1" applyAlignment="1">
      <alignment horizontal="left" vertical="top"/>
    </xf>
    <xf numFmtId="0" fontId="13" fillId="2" borderId="7" xfId="0" applyNumberFormat="1" applyFont="1" applyFill="1" applyBorder="1" applyAlignment="1">
      <alignment horizontal="left" vertical="top"/>
    </xf>
    <xf numFmtId="0" fontId="14" fillId="2" borderId="7" xfId="0" applyNumberFormat="1" applyFont="1" applyFill="1" applyBorder="1" applyAlignment="1">
      <alignment horizontal="left" vertical="top"/>
    </xf>
    <xf numFmtId="49" fontId="8" fillId="2" borderId="1" xfId="0" applyNumberFormat="1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left" vertical="top"/>
    </xf>
    <xf numFmtId="0" fontId="15" fillId="2" borderId="4" xfId="0" applyNumberFormat="1" applyFont="1" applyFill="1" applyBorder="1" applyAlignment="1">
      <alignment vertical="top" readingOrder="1"/>
    </xf>
    <xf numFmtId="0" fontId="13" fillId="2" borderId="4" xfId="0" applyFont="1" applyFill="1" applyBorder="1" applyAlignment="1">
      <alignment horizontal="left" vertical="top"/>
    </xf>
    <xf numFmtId="0" fontId="15" fillId="2" borderId="7" xfId="0" applyNumberFormat="1" applyFont="1" applyFill="1" applyBorder="1" applyAlignment="1">
      <alignment vertical="top" readingOrder="1"/>
    </xf>
    <xf numFmtId="0" fontId="13" fillId="2" borderId="7" xfId="0" applyFont="1" applyFill="1" applyBorder="1" applyAlignment="1">
      <alignment horizontal="left" vertical="top"/>
    </xf>
    <xf numFmtId="0" fontId="0" fillId="0" borderId="4" xfId="0" applyNumberFormat="1" applyFont="1" applyBorder="1" applyAlignment="1">
      <alignment horizontal="left"/>
    </xf>
    <xf numFmtId="0" fontId="16" fillId="0" borderId="4" xfId="0" applyNumberFormat="1" applyFont="1" applyBorder="1" applyAlignment="1">
      <alignment readingOrder="1"/>
    </xf>
    <xf numFmtId="0" fontId="0" fillId="0" borderId="4" xfId="0" applyFont="1" applyBorder="1" applyAlignment="1">
      <alignment horizontal="left"/>
    </xf>
    <xf numFmtId="0" fontId="0" fillId="0" borderId="7" xfId="0" applyNumberFormat="1" applyFont="1" applyBorder="1" applyAlignment="1">
      <alignment horizontal="left"/>
    </xf>
    <xf numFmtId="0" fontId="16" fillId="0" borderId="7" xfId="0" applyNumberFormat="1" applyFont="1" applyBorder="1" applyAlignment="1">
      <alignment readingOrder="1"/>
    </xf>
    <xf numFmtId="0" fontId="0" fillId="0" borderId="7" xfId="0" applyFont="1" applyBorder="1" applyAlignment="1">
      <alignment horizontal="left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70C0"/>
      <rgbColor rgb="00FFFFFF"/>
      <rgbColor rgb="00A5A5A5"/>
      <rgbColor rgb="003F3F3F"/>
      <rgbColor rgb="0000B050"/>
      <rgbColor rgb="00DBDBDB"/>
      <rgbColor rgb="00878787"/>
      <rgbColor rgb="00000000"/>
      <rgbColor rgb="00F9F9F9"/>
      <rgbColor rgb="00FFFF00"/>
      <rgbColor rgb="0000B0F0"/>
      <rgbColor rgb="00FF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783"/>
          <c:y val="0.190273"/>
          <c:w val="0.870217"/>
          <c:h val="0.7004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"N22"</c:f>
              <c:strCache>
                <c:ptCount val="1"/>
                <c:pt idx="0">
                  <c:v>N22</c:v>
                </c:pt>
              </c:strCache>
            </c:strRef>
          </c:tx>
          <c:spPr>
            <a:solidFill>
              <a:schemeClr val="accent1"/>
            </a:solidFill>
            <a:ln w="9525" cap="flat">
              <a:solidFill>
                <a:srgbClr val="F9F9F9"/>
              </a:solidFill>
              <a:prstDash val="solid"/>
              <a:round/>
            </a:ln>
            <a:effectLst>
              <a:outerShdw blurRad="38100" dist="20000" dir="5400000" algn="tl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numFmt formatCode="#,##0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200" b="0" i="0" u="none" strike="noStrike" kern="1200" baseline="0">
                    <a:solidFill>
                      <a:srgbClr val="000000"/>
                    </a:solidFill>
                    <a:latin typeface="Arial Regular" panose="020B0604020202020204" charset="0"/>
                    <a:ea typeface="Arial Regular" panose="020B0604020202020204" charset="0"/>
                    <a:cs typeface="Arial Regular" panose="020B0604020202020204" charset="0"/>
                    <a:sym typeface="Arial Regular" panose="020B0604020202020204" charset="0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errBars>
            <c:errBarType val="both"/>
            <c:errValType val="cust"/>
            <c:noEndCap val="0"/>
            <c:plus>
              <c:numRef>
                <c:f>'Sheet 1'!$B$7:$D$7</c:f>
                <c:numCache>
                  <c:formatCode>General</c:formatCode>
                  <c:ptCount val="3"/>
                  <c:pt idx="0">
                    <c:v>2.72760619761073</c:v>
                  </c:pt>
                  <c:pt idx="1">
                    <c:v>3.24517446954363</c:v>
                  </c:pt>
                  <c:pt idx="2">
                    <c:v>3.99438329384316</c:v>
                  </c:pt>
                </c:numCache>
              </c:numRef>
            </c:plus>
            <c:minus>
              <c:numRef>
                <c:f>'Sheet 1'!$B$7:$D$7</c:f>
                <c:numCache>
                  <c:formatCode>General</c:formatCode>
                  <c:ptCount val="3"/>
                  <c:pt idx="0">
                    <c:v>2.72760619761073</c:v>
                  </c:pt>
                  <c:pt idx="1">
                    <c:v>3.24517446954363</c:v>
                  </c:pt>
                  <c:pt idx="2">
                    <c:v>3.99438329384316</c:v>
                  </c:pt>
                </c:numCache>
              </c:numRef>
            </c:minus>
          </c:errBars>
          <c:cat>
            <c:strRef>
              <c:f>'Figure 3&amp;Table_2'!$B$2:$D$2</c:f>
              <c:strCache>
                <c:ptCount val="3"/>
                <c:pt idx="0" c:formatCode="@">
                  <c:v>Chla</c:v>
                </c:pt>
                <c:pt idx="1" c:formatCode="@">
                  <c:v>Chlb</c:v>
                </c:pt>
                <c:pt idx="2" c:formatCode="@">
                  <c:v>Total Chl</c:v>
                </c:pt>
              </c:strCache>
            </c:strRef>
          </c:cat>
          <c:val>
            <c:numRef>
              <c:f>'Figure 3&amp;Table_2'!$B$3:$D$3</c:f>
              <c:numCache>
                <c:formatCode>General</c:formatCode>
                <c:ptCount val="3"/>
                <c:pt idx="0">
                  <c:v>15.24</c:v>
                </c:pt>
                <c:pt idx="1">
                  <c:v>14.23</c:v>
                </c:pt>
                <c:pt idx="2">
                  <c:v>29.47</c:v>
                </c:pt>
              </c:numCache>
            </c:numRef>
          </c:val>
        </c:ser>
        <c:ser>
          <c:idx val="1"/>
          <c:order val="1"/>
          <c:tx>
            <c:strRef>
              <c:f>'Figure 3&amp;Table_2'!$A$4</c:f>
              <c:strCache>
                <c:ptCount val="1"/>
                <c:pt idx="0">
                  <c:v>M-507</c:v>
                </c:pt>
              </c:strCache>
            </c:strRef>
          </c:tx>
          <c:spPr>
            <a:solidFill>
              <a:schemeClr val="accent2"/>
            </a:solidFill>
            <a:ln w="9525" cap="flat">
              <a:solidFill>
                <a:srgbClr val="F9F9F9"/>
              </a:solidFill>
              <a:prstDash val="solid"/>
              <a:round/>
            </a:ln>
            <a:effectLst>
              <a:outerShdw blurRad="38100" dist="20000" dir="5400000" algn="tl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numFmt formatCode="#,##0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200" b="0" i="0" u="none" strike="noStrike" kern="1200" baseline="0">
                    <a:solidFill>
                      <a:srgbClr val="000000"/>
                    </a:solidFill>
                    <a:latin typeface="Arial Regular" panose="020B0604020202020204" charset="0"/>
                    <a:ea typeface="Arial Regular" panose="020B0604020202020204" charset="0"/>
                    <a:cs typeface="Arial Regular" panose="020B0604020202020204" charset="0"/>
                    <a:sym typeface="Arial Regular" panose="020B0604020202020204" charset="0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errBars>
            <c:errBarType val="both"/>
            <c:errValType val="stdErr"/>
            <c:noEndCap val="0"/>
            <c:plus>
              <c:numRef>
                <c:f>'Sheet 1'!$B$7:$D$7</c:f>
                <c:numCache>
                  <c:formatCode>General</c:formatCode>
                  <c:ptCount val="3"/>
                  <c:pt idx="0">
                    <c:v>2.72760619761073</c:v>
                  </c:pt>
                  <c:pt idx="1">
                    <c:v>3.24517446954363</c:v>
                  </c:pt>
                  <c:pt idx="2">
                    <c:v>3.99438329384316</c:v>
                  </c:pt>
                </c:numCache>
              </c:numRef>
            </c:plus>
            <c:minus>
              <c:numRef>
                <c:f>'Sheet 1'!$B$7:$D$7</c:f>
                <c:numCache>
                  <c:formatCode>General</c:formatCode>
                  <c:ptCount val="3"/>
                  <c:pt idx="0">
                    <c:v>2.72760619761073</c:v>
                  </c:pt>
                  <c:pt idx="1">
                    <c:v>3.24517446954363</c:v>
                  </c:pt>
                  <c:pt idx="2">
                    <c:v>3.99438329384316</c:v>
                  </c:pt>
                </c:numCache>
              </c:numRef>
            </c:minus>
          </c:errBars>
          <c:cat>
            <c:strRef>
              <c:f>'Figure 3&amp;Table_2'!$B$2:$D$2</c:f>
              <c:strCache>
                <c:ptCount val="3"/>
                <c:pt idx="0" c:formatCode="@">
                  <c:v>Chla</c:v>
                </c:pt>
                <c:pt idx="1" c:formatCode="@">
                  <c:v>Chlb</c:v>
                </c:pt>
                <c:pt idx="2" c:formatCode="@">
                  <c:v>Total Chl</c:v>
                </c:pt>
              </c:strCache>
            </c:strRef>
          </c:cat>
          <c:val>
            <c:numRef>
              <c:f>'Figure 3&amp;Table_2'!$B$4:$D$4</c:f>
              <c:numCache>
                <c:formatCode>General</c:formatCode>
                <c:ptCount val="3"/>
                <c:pt idx="0">
                  <c:v>0.62</c:v>
                </c:pt>
                <c:pt idx="1">
                  <c:v>0.4</c:v>
                </c:pt>
                <c:pt idx="2">
                  <c:v>1.02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 cap="flat" cmpd="sng" algn="ctr">
            <a:solidFill>
              <a:srgbClr val="888888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rgbClr val="000000"/>
                </a:solidFill>
                <a:latin typeface="Arial Regular" panose="020B0604020202020204" charset="0"/>
                <a:ea typeface="Arial Regular" panose="020B0604020202020204" charset="0"/>
                <a:cs typeface="Arial Regular" panose="020B0604020202020204" charset="0"/>
                <a:sym typeface="Arial Regular" panose="020B0604020202020204" charset="0"/>
              </a:defRPr>
            </a:pPr>
          </a:p>
        </c:txPr>
        <c:crossAx val="2094734553"/>
        <c:crosses val="autoZero"/>
        <c:auto val="1"/>
        <c:lblAlgn val="ctr"/>
        <c:lblOffset val="100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888888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 cap="flat" cmpd="sng" algn="ctr">
            <a:solidFill>
              <a:srgbClr val="888888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rgbClr val="000000"/>
                </a:solidFill>
                <a:latin typeface="Arial Regular" panose="020B0604020202020204" charset="0"/>
                <a:ea typeface="Arial Regular" panose="020B0604020202020204" charset="0"/>
                <a:cs typeface="Arial Regular" panose="020B0604020202020204" charset="0"/>
                <a:sym typeface="Arial Regular" panose="020B0604020202020204" charset="0"/>
              </a:defRPr>
            </a:pPr>
          </a:p>
        </c:txPr>
        <c:crossAx val="2094734552"/>
        <c:crosses val="autoZero"/>
        <c:crossBetween val="between"/>
        <c:majorUnit val="7.5"/>
        <c:minorUnit val="3.7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t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rgbClr val="000000"/>
                </a:solidFill>
                <a:latin typeface="Arial Regular" panose="020B0604020202020204" charset="0"/>
                <a:ea typeface="Arial Regular" panose="020B0604020202020204" charset="0"/>
                <a:cs typeface="Arial Regular" panose="020B0604020202020204" charset="0"/>
                <a:sym typeface="Arial Regular" panose="020B0604020202020204" charset="0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rgbClr val="000000"/>
                </a:solidFill>
                <a:latin typeface="Arial Regular" panose="020B0604020202020204" charset="0"/>
                <a:ea typeface="Arial Regular" panose="020B0604020202020204" charset="0"/>
                <a:cs typeface="Arial Regular" panose="020B0604020202020204" charset="0"/>
                <a:sym typeface="Arial Regular" panose="020B0604020202020204" charset="0"/>
              </a:defRPr>
            </a:pPr>
          </a:p>
        </c:txPr>
      </c:legendEntry>
      <c:layout>
        <c:manualLayout>
          <c:xMode val="edge"/>
          <c:yMode val="edge"/>
          <c:x val="0.0556799"/>
          <c:y val="0.0254559270516717"/>
          <c:w val="0.9"/>
          <c:h val="0.0884245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rgbClr val="000000"/>
              </a:solidFill>
              <a:latin typeface="Arial Regular" panose="020B0604020202020204" charset="0"/>
              <a:ea typeface="Arial Regular" panose="020B0604020202020204" charset="0"/>
              <a:cs typeface="Arial Regular" panose="020B0604020202020204" charset="0"/>
              <a:sym typeface="Arial Regular" panose="020B0604020202020204" charset="0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12700" cap="flat" cmpd="sng" algn="ctr">
      <a:solidFill>
        <a:srgbClr val="888888"/>
      </a:solidFill>
      <a:prstDash val="solid"/>
      <a:round/>
    </a:ln>
    <a:effectLst/>
  </c:spPr>
  <c:txPr>
    <a:bodyPr/>
    <a:lstStyle/>
    <a:p>
      <a:pPr>
        <a:defRPr lang="en-US" sz="1200">
          <a:latin typeface="Arial Regular" panose="020B0604020202020204" charset="0"/>
          <a:ea typeface="Arial Regular" panose="020B0604020202020204" charset="0"/>
          <a:cs typeface="Arial Regular" panose="020B0604020202020204" charset="0"/>
          <a:sym typeface="Arial Regular" panose="020B0604020202020204" charset="0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1846"/>
          <c:y val="0.190273"/>
          <c:w val="0.813154"/>
          <c:h val="0.7004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3&amp;Table_2'!$E$2</c:f>
              <c:strCache>
                <c:ptCount val="1"/>
                <c:pt idx="0">
                  <c:v>Car</c:v>
                </c:pt>
              </c:strCache>
            </c:strRef>
          </c:tx>
          <c:spPr>
            <a:solidFill>
              <a:schemeClr val="accent1"/>
            </a:solidFill>
            <a:ln w="9525" cap="flat">
              <a:solidFill>
                <a:srgbClr val="F9F9F9"/>
              </a:solidFill>
              <a:prstDash val="solid"/>
              <a:round/>
            </a:ln>
            <a:effectLst>
              <a:outerShdw blurRad="38100" dist="20000" dir="5400000" algn="tl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delete val="1"/>
            </c:dLbl>
            <c:dLbl>
              <c:idx val="1"/>
              <c:delete val="1"/>
            </c:dLbl>
            <c:numFmt formatCode="#,##0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200" b="0" i="0" u="none" strike="noStrike" kern="1200" baseline="0">
                    <a:solidFill>
                      <a:srgbClr val="000000"/>
                    </a:solidFill>
                    <a:latin typeface="Arial Regular" panose="020B0604020202020204" charset="0"/>
                    <a:ea typeface="Arial Regular" panose="020B0604020202020204" charset="0"/>
                    <a:cs typeface="Arial Regular" panose="020B0604020202020204" charset="0"/>
                    <a:sym typeface="Arial Regular" panose="020B0604020202020204" charset="0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errBars>
            <c:errBarType val="both"/>
            <c:errValType val="cust"/>
            <c:noEndCap val="0"/>
            <c:plus>
              <c:numRef>
                <c:f>'Sheet 1'!$H$7:$J$7</c:f>
                <c:numCache>
                  <c:formatCode>General</c:formatCode>
                  <c:ptCount val="3"/>
                  <c:pt idx="0">
                    <c:v>0.321246402694948</c:v>
                  </c:pt>
                  <c:pt idx="1">
                    <c:v>0.151333817914055</c:v>
                  </c:pt>
                  <c:pt idx="2">
                    <c:v>0.169999550718361</c:v>
                  </c:pt>
                </c:numCache>
              </c:numRef>
            </c:plus>
            <c:minus>
              <c:numRef>
                <c:f>'Sheet 1'!$H$7:$J$7</c:f>
                <c:numCache>
                  <c:formatCode>General</c:formatCode>
                  <c:ptCount val="3"/>
                  <c:pt idx="0">
                    <c:v>0.321246402694948</c:v>
                  </c:pt>
                  <c:pt idx="1">
                    <c:v>0.151333817914055</c:v>
                  </c:pt>
                  <c:pt idx="2">
                    <c:v>0.169999550718361</c:v>
                  </c:pt>
                </c:numCache>
              </c:numRef>
            </c:minus>
          </c:errBars>
          <c:cat>
            <c:strRef>
              <c:f>{"N22","M-507"}</c:f>
              <c:strCache>
                <c:ptCount val="2"/>
                <c:pt idx="0">
                  <c:v>N22</c:v>
                </c:pt>
                <c:pt idx="1">
                  <c:v>M-507</c:v>
                </c:pt>
              </c:strCache>
            </c:strRef>
          </c:cat>
          <c:val>
            <c:numRef>
              <c:f>'Figure 3&amp;Table_2'!$E$3:$E$4</c:f>
              <c:numCache>
                <c:formatCode>General</c:formatCode>
                <c:ptCount val="2"/>
                <c:pt idx="0">
                  <c:v>131182.81</c:v>
                </c:pt>
                <c:pt idx="1">
                  <c:v>14304.04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 cap="flat" cmpd="sng" algn="ctr">
            <a:solidFill>
              <a:srgbClr val="888888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rgbClr val="000000"/>
                </a:solidFill>
                <a:latin typeface="Arial Regular" panose="020B0604020202020204" charset="0"/>
                <a:ea typeface="Arial Regular" panose="020B0604020202020204" charset="0"/>
                <a:cs typeface="Arial Regular" panose="020B0604020202020204" charset="0"/>
                <a:sym typeface="Arial Regular" panose="020B0604020202020204" charset="0"/>
              </a:defRPr>
            </a:pPr>
          </a:p>
        </c:txPr>
        <c:crossAx val="2094734553"/>
        <c:crosses val="autoZero"/>
        <c:auto val="1"/>
        <c:lblAlgn val="ctr"/>
        <c:lblOffset val="100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888888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 cap="flat" cmpd="sng" algn="ctr">
            <a:solidFill>
              <a:srgbClr val="888888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rgbClr val="000000"/>
                </a:solidFill>
                <a:latin typeface="Arial Regular" panose="020B0604020202020204" charset="0"/>
                <a:ea typeface="Arial Regular" panose="020B0604020202020204" charset="0"/>
                <a:cs typeface="Arial Regular" panose="020B0604020202020204" charset="0"/>
                <a:sym typeface="Arial Regular" panose="020B0604020202020204" charset="0"/>
              </a:defRPr>
            </a:pPr>
          </a:p>
        </c:txPr>
        <c:crossAx val="2094734552"/>
        <c:crosses val="autoZero"/>
        <c:crossBetween val="between"/>
        <c:majorUnit val="35000"/>
        <c:minorUnit val="17500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t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rgbClr val="000000"/>
                </a:solidFill>
                <a:latin typeface="Arial Regular" panose="020B0604020202020204" charset="0"/>
                <a:ea typeface="Arial Regular" panose="020B0604020202020204" charset="0"/>
                <a:cs typeface="Arial Regular" panose="020B0604020202020204" charset="0"/>
                <a:sym typeface="Arial Regular" panose="020B0604020202020204" charset="0"/>
              </a:defRPr>
            </a:pPr>
          </a:p>
        </c:txPr>
      </c:legendEntry>
      <c:layout>
        <c:manualLayout>
          <c:xMode val="edge"/>
          <c:yMode val="edge"/>
          <c:x val="0.0842114"/>
          <c:y val="0.0285567715458276"/>
          <c:w val="0.9"/>
          <c:h val="0.0884245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rgbClr val="000000"/>
              </a:solidFill>
              <a:latin typeface="Arial Regular" panose="020B0604020202020204" charset="0"/>
              <a:ea typeface="Arial Regular" panose="020B0604020202020204" charset="0"/>
              <a:cs typeface="Arial Regular" panose="020B0604020202020204" charset="0"/>
              <a:sym typeface="Arial Regular" panose="020B0604020202020204" charset="0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12700" cap="flat" cmpd="sng" algn="ctr">
      <a:solidFill>
        <a:srgbClr val="888888"/>
      </a:solidFill>
      <a:prstDash val="solid"/>
      <a:round/>
    </a:ln>
    <a:effectLst/>
  </c:spPr>
  <c:txPr>
    <a:bodyPr/>
    <a:lstStyle/>
    <a:p>
      <a:pPr>
        <a:defRPr lang="en-US" sz="1200">
          <a:latin typeface="Arial Regular" panose="020B0604020202020204" charset="0"/>
          <a:ea typeface="Arial Regular" panose="020B0604020202020204" charset="0"/>
          <a:cs typeface="Arial Regular" panose="020B0604020202020204" charset="0"/>
          <a:sym typeface="Arial Regular" panose="020B0604020202020204" charset="0"/>
        </a:defRPr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783"/>
          <c:y val="0.190273"/>
          <c:w val="0.870217"/>
          <c:h val="0.7004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3&amp;Table_2'!$A$7</c:f>
              <c:strCache>
                <c:ptCount val="1"/>
                <c:pt idx="0">
                  <c:v>M-507 % to N22</c:v>
                </c:pt>
              </c:strCache>
            </c:strRef>
          </c:tx>
          <c:spPr>
            <a:solidFill>
              <a:schemeClr val="accent1"/>
            </a:solidFill>
            <a:ln w="9525" cap="flat">
              <a:solidFill>
                <a:srgbClr val="F9F9F9"/>
              </a:solidFill>
              <a:prstDash val="solid"/>
              <a:round/>
            </a:ln>
            <a:effectLst>
              <a:outerShdw blurRad="38100" dist="20000" dir="5400000" algn="tl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numFmt formatCode="#,##0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200" b="0" i="0" u="none" strike="noStrike" kern="1200" baseline="0">
                    <a:solidFill>
                      <a:srgbClr val="000000"/>
                    </a:solidFill>
                    <a:latin typeface="Arial Regular" panose="020B0604020202020204" charset="0"/>
                    <a:ea typeface="Arial Regular" panose="020B0604020202020204" charset="0"/>
                    <a:cs typeface="Arial Regular" panose="020B0604020202020204" charset="0"/>
                    <a:sym typeface="Arial Regular" panose="020B0604020202020204" charset="0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'Figure 3&amp;Table_2'!$B$2:$E$2</c:f>
              <c:strCache>
                <c:ptCount val="4"/>
                <c:pt idx="0" c:formatCode="@">
                  <c:v>Chla</c:v>
                </c:pt>
                <c:pt idx="1" c:formatCode="@">
                  <c:v>Chlb</c:v>
                </c:pt>
                <c:pt idx="2" c:formatCode="@">
                  <c:v>Total Chl</c:v>
                </c:pt>
                <c:pt idx="3" c:formatCode="@">
                  <c:v>Car</c:v>
                </c:pt>
              </c:strCache>
            </c:strRef>
          </c:cat>
          <c:val>
            <c:numRef>
              <c:f>'Figure 3&amp;Table_2'!$B$7:$E$7</c:f>
              <c:numCache>
                <c:formatCode>General</c:formatCode>
                <c:ptCount val="4"/>
                <c:pt idx="0">
                  <c:v>4.06824146981627</c:v>
                </c:pt>
                <c:pt idx="1">
                  <c:v>2.8109627547435</c:v>
                </c:pt>
                <c:pt idx="2">
                  <c:v>3.46114692908042</c:v>
                </c:pt>
                <c:pt idx="3">
                  <c:v>10.9038981555586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 cap="flat" cmpd="sng" algn="ctr">
            <a:solidFill>
              <a:srgbClr val="888888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rgbClr val="000000"/>
                </a:solidFill>
                <a:latin typeface="Arial Regular" panose="020B0604020202020204" charset="0"/>
                <a:ea typeface="Arial Regular" panose="020B0604020202020204" charset="0"/>
                <a:cs typeface="Arial Regular" panose="020B0604020202020204" charset="0"/>
                <a:sym typeface="Arial Regular" panose="020B0604020202020204" charset="0"/>
              </a:defRPr>
            </a:pPr>
          </a:p>
        </c:txPr>
        <c:crossAx val="2094734553"/>
        <c:crosses val="autoZero"/>
        <c:auto val="1"/>
        <c:lblAlgn val="ctr"/>
        <c:lblOffset val="100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888888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 cap="flat" cmpd="sng" algn="ctr">
            <a:solidFill>
              <a:srgbClr val="888888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rgbClr val="000000"/>
                </a:solidFill>
                <a:latin typeface="Arial Regular" panose="020B0604020202020204" charset="0"/>
                <a:ea typeface="Arial Regular" panose="020B0604020202020204" charset="0"/>
                <a:cs typeface="Arial Regular" panose="020B0604020202020204" charset="0"/>
                <a:sym typeface="Arial Regular" panose="020B0604020202020204" charset="0"/>
              </a:defRPr>
            </a:pPr>
          </a:p>
        </c:txPr>
        <c:crossAx val="2094734552"/>
        <c:crosses val="autoZero"/>
        <c:crossBetween val="between"/>
        <c:majorUnit val="2.75"/>
        <c:minorUnit val="1.37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t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rgbClr val="000000"/>
                </a:solidFill>
                <a:latin typeface="Arial Regular" panose="020B0604020202020204" charset="0"/>
                <a:ea typeface="Arial Regular" panose="020B0604020202020204" charset="0"/>
                <a:cs typeface="Arial Regular" panose="020B0604020202020204" charset="0"/>
                <a:sym typeface="Arial Regular" panose="020B0604020202020204" charset="0"/>
              </a:defRPr>
            </a:pPr>
          </a:p>
        </c:txPr>
      </c:legendEntry>
      <c:layout>
        <c:manualLayout>
          <c:xMode val="edge"/>
          <c:yMode val="edge"/>
          <c:x val="0.0615436269848716"/>
          <c:y val="0.045656634746922"/>
          <c:w val="0.9"/>
          <c:h val="0.0884245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rgbClr val="000000"/>
              </a:solidFill>
              <a:latin typeface="Arial Regular" panose="020B0604020202020204" charset="0"/>
              <a:ea typeface="Arial Regular" panose="020B0604020202020204" charset="0"/>
              <a:cs typeface="Arial Regular" panose="020B0604020202020204" charset="0"/>
              <a:sym typeface="Arial Regular" panose="020B0604020202020204" charset="0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12700" cap="flat" cmpd="sng" algn="ctr">
      <a:solidFill>
        <a:srgbClr val="888888"/>
      </a:solidFill>
      <a:prstDash val="solid"/>
      <a:round/>
    </a:ln>
    <a:effectLst/>
  </c:spPr>
  <c:txPr>
    <a:bodyPr/>
    <a:lstStyle/>
    <a:p>
      <a:pPr>
        <a:defRPr lang="en-US" sz="1200">
          <a:latin typeface="Arial Regular" panose="020B0604020202020204" charset="0"/>
          <a:ea typeface="Arial Regular" panose="020B0604020202020204" charset="0"/>
          <a:cs typeface="Arial Regular" panose="020B0604020202020204" charset="0"/>
          <a:sym typeface="Arial Regular" panose="020B0604020202020204" charset="0"/>
        </a:defRPr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167005</xdr:colOff>
      <xdr:row>10</xdr:row>
      <xdr:rowOff>77470</xdr:rowOff>
    </xdr:from>
    <xdr:to>
      <xdr:col>3</xdr:col>
      <xdr:colOff>673100</xdr:colOff>
      <xdr:row>21</xdr:row>
      <xdr:rowOff>150495</xdr:rowOff>
    </xdr:to>
    <xdr:graphicFrame>
      <xdr:nvGraphicFramePr>
        <xdr:cNvPr id="2" name="2D Column Chart"/>
        <xdr:cNvGraphicFramePr/>
      </xdr:nvGraphicFramePr>
      <xdr:xfrm>
        <a:off x="1400175" y="2131060"/>
        <a:ext cx="3286125" cy="222440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1065530</xdr:colOff>
      <xdr:row>10</xdr:row>
      <xdr:rowOff>43815</xdr:rowOff>
    </xdr:from>
    <xdr:to>
      <xdr:col>8</xdr:col>
      <xdr:colOff>3175</xdr:colOff>
      <xdr:row>22</xdr:row>
      <xdr:rowOff>33020</xdr:rowOff>
    </xdr:to>
    <xdr:graphicFrame>
      <xdr:nvGraphicFramePr>
        <xdr:cNvPr id="3" name="2D Column Chart"/>
        <xdr:cNvGraphicFramePr/>
      </xdr:nvGraphicFramePr>
      <xdr:xfrm>
        <a:off x="5078730" y="2097405"/>
        <a:ext cx="3180715" cy="233616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369570</xdr:colOff>
      <xdr:row>10</xdr:row>
      <xdr:rowOff>38735</xdr:rowOff>
    </xdr:from>
    <xdr:to>
      <xdr:col>11</xdr:col>
      <xdr:colOff>586105</xdr:colOff>
      <xdr:row>22</xdr:row>
      <xdr:rowOff>80010</xdr:rowOff>
    </xdr:to>
    <xdr:graphicFrame>
      <xdr:nvGraphicFramePr>
        <xdr:cNvPr id="4" name="2D Column Chart"/>
        <xdr:cNvGraphicFramePr/>
      </xdr:nvGraphicFramePr>
      <xdr:xfrm>
        <a:off x="8625840" y="2092325"/>
        <a:ext cx="3293110" cy="23882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7"/>
  <sheetViews>
    <sheetView showGridLines="0" workbookViewId="0">
      <pane xSplit="1" ySplit="1" topLeftCell="B2" activePane="bottomRight" state="frozen"/>
      <selection/>
      <selection pane="topRight"/>
      <selection pane="bottomLeft"/>
      <selection pane="bottomRight" activeCell="F26" sqref="F26"/>
    </sheetView>
  </sheetViews>
  <sheetFormatPr defaultColWidth="16.3359375" defaultRowHeight="15.4" customHeight="1" outlineLevelRow="6"/>
  <cols>
    <col min="1" max="1" width="7" style="1" customWidth="1"/>
    <col min="2" max="3" width="5.3515625" style="1" customWidth="1"/>
    <col min="4" max="4" width="11.5" style="1" customWidth="1"/>
    <col min="5" max="5" width="10.5" style="1" customWidth="1"/>
    <col min="6" max="6" width="25" style="1" customWidth="1"/>
    <col min="7" max="7" width="9.171875" style="1" customWidth="1"/>
    <col min="8" max="8" width="3.8515625" style="1" customWidth="1"/>
    <col min="9" max="10" width="10.5" style="1" customWidth="1"/>
    <col min="11" max="11" width="23.3515625" style="1" customWidth="1"/>
    <col min="12" max="12" width="8" style="1" customWidth="1"/>
    <col min="13" max="13" width="5.0546875" style="1" customWidth="1"/>
    <col min="14" max="14" width="18.5" style="1" customWidth="1"/>
    <col min="15" max="15" width="8.5" style="1" customWidth="1"/>
    <col min="16" max="16" width="5.2734375" style="1" customWidth="1"/>
    <col min="17" max="17" width="5" style="1" customWidth="1"/>
    <col min="18" max="18" width="26.5" style="1" customWidth="1"/>
    <col min="19" max="19" width="10.3515625" style="1" customWidth="1"/>
    <col min="20" max="16384" width="16.3515625" style="1" customWidth="1"/>
  </cols>
  <sheetData>
    <row r="1" ht="14.9" customHeight="1" spans="1:19">
      <c r="A1" s="58" t="s">
        <v>0</v>
      </c>
      <c r="B1" s="58" t="s">
        <v>1</v>
      </c>
      <c r="C1" s="58" t="s">
        <v>2</v>
      </c>
      <c r="D1" s="59" t="s">
        <v>3</v>
      </c>
      <c r="E1" s="59" t="s">
        <v>4</v>
      </c>
      <c r="F1" s="58" t="s">
        <v>5</v>
      </c>
      <c r="G1" s="68" t="s">
        <v>6</v>
      </c>
      <c r="H1" s="69"/>
      <c r="I1" s="58" t="s">
        <v>7</v>
      </c>
      <c r="J1" s="58" t="s">
        <v>8</v>
      </c>
      <c r="K1" s="58" t="s">
        <v>9</v>
      </c>
      <c r="L1" s="68" t="s">
        <v>10</v>
      </c>
      <c r="M1" s="69"/>
      <c r="N1" s="58" t="s">
        <v>11</v>
      </c>
      <c r="O1" s="68" t="s">
        <v>12</v>
      </c>
      <c r="P1" s="69"/>
      <c r="Q1" s="58" t="s">
        <v>13</v>
      </c>
      <c r="R1" s="58" t="s">
        <v>14</v>
      </c>
      <c r="S1" s="68" t="s">
        <v>15</v>
      </c>
    </row>
    <row r="2" ht="16.55" customHeight="1" spans="1:19">
      <c r="A2" s="60" t="s">
        <v>16</v>
      </c>
      <c r="B2" s="61">
        <v>1.392</v>
      </c>
      <c r="C2" s="62">
        <v>0.693</v>
      </c>
      <c r="D2" s="63">
        <f t="shared" ref="D2:D7" si="0">12.25*B2</f>
        <v>17.052</v>
      </c>
      <c r="E2" s="62">
        <f t="shared" ref="E2:E7" si="1">2.79*C2</f>
        <v>1.93347</v>
      </c>
      <c r="F2" s="62">
        <f t="shared" ref="F2:F7" si="2">D2-E2</f>
        <v>15.11853</v>
      </c>
      <c r="G2" s="70">
        <v>15.11853</v>
      </c>
      <c r="H2" s="71"/>
      <c r="I2" s="62">
        <f t="shared" ref="I2:I7" si="3">21.5*C2</f>
        <v>14.8995</v>
      </c>
      <c r="J2" s="62">
        <f t="shared" ref="J2:J7" si="4">5.1*B2</f>
        <v>7.0992</v>
      </c>
      <c r="K2" s="62">
        <f t="shared" ref="K2:K7" si="5">I2-J2</f>
        <v>7.8003</v>
      </c>
      <c r="L2" s="70">
        <v>7.8003</v>
      </c>
      <c r="M2" s="39"/>
      <c r="N2" s="74">
        <f t="shared" ref="N2:N7" si="6">7.15*B2+18.71*C2</f>
        <v>22.91883</v>
      </c>
      <c r="O2" s="75">
        <v>22.91883</v>
      </c>
      <c r="P2" s="76"/>
      <c r="Q2" s="74">
        <v>96.05</v>
      </c>
      <c r="R2" s="62">
        <f t="shared" ref="R2:R7" si="7">1000*Q2-1.82*G2-85.02*L2/198</f>
        <v>96019.1348738545</v>
      </c>
      <c r="S2" s="70">
        <v>96019.13</v>
      </c>
    </row>
    <row r="3" ht="16.35" customHeight="1" spans="1:19">
      <c r="A3" s="64" t="s">
        <v>16</v>
      </c>
      <c r="B3" s="65">
        <v>1.117</v>
      </c>
      <c r="C3" s="66">
        <v>1.112</v>
      </c>
      <c r="D3" s="67">
        <f t="shared" si="0"/>
        <v>13.68325</v>
      </c>
      <c r="E3" s="66">
        <f t="shared" si="1"/>
        <v>3.10248</v>
      </c>
      <c r="F3" s="66">
        <f t="shared" si="2"/>
        <v>10.58077</v>
      </c>
      <c r="G3" s="72">
        <v>10.58077</v>
      </c>
      <c r="H3" s="73"/>
      <c r="I3" s="66">
        <f t="shared" si="3"/>
        <v>23.908</v>
      </c>
      <c r="J3" s="66">
        <f t="shared" si="4"/>
        <v>5.6967</v>
      </c>
      <c r="K3" s="66">
        <f t="shared" si="5"/>
        <v>18.2113</v>
      </c>
      <c r="L3" s="72">
        <v>18.2113</v>
      </c>
      <c r="M3" s="17"/>
      <c r="N3" s="77">
        <f t="shared" si="6"/>
        <v>28.79207</v>
      </c>
      <c r="O3" s="78">
        <v>28.79207</v>
      </c>
      <c r="P3" s="79"/>
      <c r="Q3" s="77">
        <v>141.4</v>
      </c>
      <c r="R3" s="66">
        <f t="shared" si="7"/>
        <v>141372.923176752</v>
      </c>
      <c r="S3" s="72">
        <v>141372.92</v>
      </c>
    </row>
    <row r="4" ht="16.35" customHeight="1" spans="1:19">
      <c r="A4" s="64" t="s">
        <v>16</v>
      </c>
      <c r="B4" s="65">
        <v>1.915</v>
      </c>
      <c r="C4" s="66">
        <v>1.23</v>
      </c>
      <c r="D4" s="67">
        <f t="shared" si="0"/>
        <v>23.45875</v>
      </c>
      <c r="E4" s="66">
        <f t="shared" si="1"/>
        <v>3.4317</v>
      </c>
      <c r="F4" s="66">
        <f t="shared" si="2"/>
        <v>20.02705</v>
      </c>
      <c r="G4" s="72">
        <v>20.02705</v>
      </c>
      <c r="H4" s="73"/>
      <c r="I4" s="66">
        <f t="shared" si="3"/>
        <v>26.445</v>
      </c>
      <c r="J4" s="66">
        <f t="shared" si="4"/>
        <v>9.7665</v>
      </c>
      <c r="K4" s="66">
        <f t="shared" si="5"/>
        <v>16.6785</v>
      </c>
      <c r="L4" s="72">
        <v>16.6785</v>
      </c>
      <c r="M4" s="17"/>
      <c r="N4" s="77">
        <f t="shared" si="6"/>
        <v>36.70555</v>
      </c>
      <c r="O4" s="78">
        <v>36.70555</v>
      </c>
      <c r="P4" s="79"/>
      <c r="Q4" s="77">
        <v>156.2</v>
      </c>
      <c r="R4" s="66">
        <f t="shared" si="7"/>
        <v>156156.389122182</v>
      </c>
      <c r="S4" s="72">
        <v>156156.39</v>
      </c>
    </row>
    <row r="5" ht="16.35" customHeight="1" spans="1:19">
      <c r="A5" s="64" t="s">
        <v>17</v>
      </c>
      <c r="B5" s="65">
        <v>0.006</v>
      </c>
      <c r="C5" s="66">
        <v>0.034</v>
      </c>
      <c r="D5" s="67">
        <f t="shared" si="0"/>
        <v>0.0735</v>
      </c>
      <c r="E5" s="66">
        <f t="shared" si="1"/>
        <v>0.09486</v>
      </c>
      <c r="F5" s="66">
        <f t="shared" si="2"/>
        <v>-0.02136</v>
      </c>
      <c r="G5" s="72">
        <v>-0.02136</v>
      </c>
      <c r="H5" s="73"/>
      <c r="I5" s="66">
        <f t="shared" si="3"/>
        <v>0.731</v>
      </c>
      <c r="J5" s="66">
        <f t="shared" si="4"/>
        <v>0.0306</v>
      </c>
      <c r="K5" s="66">
        <f t="shared" si="5"/>
        <v>0.7004</v>
      </c>
      <c r="L5" s="72">
        <v>0.7004</v>
      </c>
      <c r="M5" s="17"/>
      <c r="N5" s="77">
        <f t="shared" si="6"/>
        <v>0.67904</v>
      </c>
      <c r="O5" s="78">
        <v>0.67904</v>
      </c>
      <c r="P5" s="79"/>
      <c r="Q5" s="77">
        <v>35.14</v>
      </c>
      <c r="R5" s="66">
        <f t="shared" si="7"/>
        <v>35139.7381276848</v>
      </c>
      <c r="S5" s="72">
        <v>35139.74</v>
      </c>
    </row>
    <row r="6" ht="16.35" customHeight="1" spans="1:19">
      <c r="A6" s="64" t="s">
        <v>17</v>
      </c>
      <c r="B6" s="65">
        <v>0.078</v>
      </c>
      <c r="C6" s="66">
        <v>0.032</v>
      </c>
      <c r="D6" s="67">
        <f t="shared" si="0"/>
        <v>0.9555</v>
      </c>
      <c r="E6" s="66">
        <f t="shared" si="1"/>
        <v>0.08928</v>
      </c>
      <c r="F6" s="66">
        <f t="shared" si="2"/>
        <v>0.86622</v>
      </c>
      <c r="G6" s="72">
        <v>0.86622</v>
      </c>
      <c r="H6" s="73"/>
      <c r="I6" s="66">
        <f t="shared" si="3"/>
        <v>0.688</v>
      </c>
      <c r="J6" s="66">
        <f t="shared" si="4"/>
        <v>0.3978</v>
      </c>
      <c r="K6" s="66">
        <f t="shared" si="5"/>
        <v>0.2902</v>
      </c>
      <c r="L6" s="72">
        <v>0.2902</v>
      </c>
      <c r="M6" s="17"/>
      <c r="N6" s="77">
        <f t="shared" si="6"/>
        <v>1.15642</v>
      </c>
      <c r="O6" s="78">
        <v>1.15642</v>
      </c>
      <c r="P6" s="79"/>
      <c r="Q6" s="77">
        <v>3.024</v>
      </c>
      <c r="R6" s="66">
        <f t="shared" si="7"/>
        <v>3022.29886947879</v>
      </c>
      <c r="S6" s="72">
        <v>3022.3</v>
      </c>
    </row>
    <row r="7" ht="16.35" customHeight="1" spans="1:19">
      <c r="A7" s="64" t="s">
        <v>17</v>
      </c>
      <c r="B7" s="65">
        <v>0.089</v>
      </c>
      <c r="C7" s="66">
        <v>0.031</v>
      </c>
      <c r="D7" s="67">
        <f t="shared" si="0"/>
        <v>1.09025</v>
      </c>
      <c r="E7" s="66">
        <f t="shared" si="1"/>
        <v>0.08649</v>
      </c>
      <c r="F7" s="66">
        <f t="shared" si="2"/>
        <v>1.00376</v>
      </c>
      <c r="G7" s="72">
        <v>1.00376</v>
      </c>
      <c r="H7" s="73"/>
      <c r="I7" s="66">
        <f t="shared" si="3"/>
        <v>0.6665</v>
      </c>
      <c r="J7" s="66">
        <f t="shared" si="4"/>
        <v>0.4539</v>
      </c>
      <c r="K7" s="66">
        <f t="shared" si="5"/>
        <v>0.2126</v>
      </c>
      <c r="L7" s="72">
        <v>0.2126</v>
      </c>
      <c r="M7" s="17"/>
      <c r="N7" s="77">
        <f t="shared" si="6"/>
        <v>1.21636</v>
      </c>
      <c r="O7" s="78">
        <v>1.21636</v>
      </c>
      <c r="P7" s="79"/>
      <c r="Q7" s="77">
        <v>4.752</v>
      </c>
      <c r="R7" s="66">
        <f t="shared" si="7"/>
        <v>4750.08186764848</v>
      </c>
      <c r="S7" s="72">
        <v>4750.08</v>
      </c>
    </row>
  </sheetData>
  <pageMargins left="1" right="1" top="1" bottom="1" header="0.25" footer="0.25"/>
  <pageSetup paperSize="1" orientation="portrait" useFirstPageNumber="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"/>
  <sheetViews>
    <sheetView showGridLines="0" workbookViewId="0">
      <pane xSplit="1" ySplit="1" topLeftCell="H2" activePane="bottomRight" state="frozen"/>
      <selection/>
      <selection pane="topRight"/>
      <selection pane="bottomLeft"/>
      <selection pane="bottomRight" activeCell="P11" sqref="P11"/>
    </sheetView>
  </sheetViews>
  <sheetFormatPr defaultColWidth="16.3359375" defaultRowHeight="15.4" customHeight="1" outlineLevelRow="7"/>
  <cols>
    <col min="1" max="1" width="7.3125" style="1" customWidth="1"/>
    <col min="2" max="5" width="11.8125" style="1" customWidth="1"/>
    <col min="6" max="6" width="4.0234375" style="1" customWidth="1"/>
    <col min="7" max="7" width="7.3125" style="1" customWidth="1"/>
    <col min="8" max="11" width="11.8125" style="1" customWidth="1"/>
    <col min="12" max="12" width="4.296875" style="1" customWidth="1"/>
    <col min="13" max="13" width="9.5" style="1" customWidth="1"/>
    <col min="14" max="14" width="8.875" style="1" customWidth="1"/>
    <col min="15" max="16" width="9.8125" style="1" customWidth="1"/>
    <col min="17" max="17" width="8.875" style="1" customWidth="1"/>
    <col min="18" max="18" width="8.75" style="1" customWidth="1"/>
    <col min="19" max="19" width="8.6875" style="1" customWidth="1"/>
    <col min="20" max="20" width="12.6875" style="1" customWidth="1"/>
    <col min="21" max="16378" width="16.3515625" style="1" customWidth="1"/>
    <col min="16379" max="16379" width="16.3515625" style="1"/>
    <col min="16380" max="16384" width="16.3359375" style="1"/>
  </cols>
  <sheetData>
    <row r="1" ht="17" customHeight="1" spans="1:20">
      <c r="A1" s="4" t="s">
        <v>0</v>
      </c>
      <c r="B1" s="5" t="s">
        <v>6</v>
      </c>
      <c r="C1" s="5" t="s">
        <v>10</v>
      </c>
      <c r="D1" s="5" t="s">
        <v>18</v>
      </c>
      <c r="E1" s="5" t="s">
        <v>15</v>
      </c>
      <c r="F1" s="38"/>
      <c r="G1" s="4" t="s">
        <v>0</v>
      </c>
      <c r="H1" s="5" t="s">
        <v>6</v>
      </c>
      <c r="I1" s="5" t="s">
        <v>10</v>
      </c>
      <c r="J1" s="5" t="s">
        <v>18</v>
      </c>
      <c r="K1" s="5" t="s">
        <v>15</v>
      </c>
      <c r="M1" s="45" t="s">
        <v>0</v>
      </c>
      <c r="N1" s="46" t="s">
        <v>19</v>
      </c>
      <c r="O1" s="46" t="s">
        <v>20</v>
      </c>
      <c r="P1" s="46" t="s">
        <v>21</v>
      </c>
      <c r="Q1" s="46" t="s">
        <v>22</v>
      </c>
      <c r="R1" s="46" t="s">
        <v>23</v>
      </c>
      <c r="S1" s="55" t="s">
        <v>24</v>
      </c>
      <c r="T1" s="56" t="s">
        <v>25</v>
      </c>
    </row>
    <row r="2" ht="17" customHeight="1" spans="1:20">
      <c r="A2" s="29" t="s">
        <v>16</v>
      </c>
      <c r="B2" s="30">
        <v>15.11853</v>
      </c>
      <c r="C2" s="31">
        <v>7.8003</v>
      </c>
      <c r="D2" s="32">
        <v>22.91883</v>
      </c>
      <c r="E2" s="31">
        <v>96019.13</v>
      </c>
      <c r="F2" s="39"/>
      <c r="G2" s="40" t="s">
        <v>17</v>
      </c>
      <c r="H2" s="31">
        <v>-0.02136</v>
      </c>
      <c r="I2" s="31">
        <v>0.7004</v>
      </c>
      <c r="J2" s="32">
        <v>0.67904</v>
      </c>
      <c r="K2" s="31">
        <v>35139.74</v>
      </c>
      <c r="M2" s="47" t="s">
        <v>6</v>
      </c>
      <c r="N2" s="48">
        <v>15.11853</v>
      </c>
      <c r="O2" s="49">
        <v>10.58077</v>
      </c>
      <c r="P2" s="49">
        <v>20.02705</v>
      </c>
      <c r="Q2" s="49">
        <v>-0.02136</v>
      </c>
      <c r="R2" s="49">
        <v>0.86622</v>
      </c>
      <c r="S2" s="49">
        <v>1.00376</v>
      </c>
      <c r="T2" s="57">
        <f>TTEST(N2:P2,Q2:S2,2,2)</f>
        <v>0.0059838778625609</v>
      </c>
    </row>
    <row r="3" ht="16.8" customHeight="1" spans="1:20">
      <c r="A3" s="33" t="s">
        <v>16</v>
      </c>
      <c r="B3" s="34">
        <v>10.58077</v>
      </c>
      <c r="C3" s="35">
        <v>18.2113</v>
      </c>
      <c r="D3" s="36">
        <v>28.79207</v>
      </c>
      <c r="E3" s="35">
        <v>141372.92</v>
      </c>
      <c r="F3" s="17"/>
      <c r="G3" s="41" t="s">
        <v>17</v>
      </c>
      <c r="H3" s="35">
        <v>0.86622</v>
      </c>
      <c r="I3" s="35">
        <v>0.2902</v>
      </c>
      <c r="J3" s="36">
        <v>1.15642</v>
      </c>
      <c r="K3" s="35">
        <v>3022.3</v>
      </c>
      <c r="M3" s="50" t="s">
        <v>10</v>
      </c>
      <c r="N3" s="34">
        <v>7.8003</v>
      </c>
      <c r="O3" s="35">
        <v>18.2113</v>
      </c>
      <c r="P3" s="35">
        <v>16.6785</v>
      </c>
      <c r="Q3" s="35">
        <v>0.7004</v>
      </c>
      <c r="R3" s="35">
        <v>0.2902</v>
      </c>
      <c r="S3" s="35">
        <v>0.2126</v>
      </c>
      <c r="T3" s="20">
        <f>TTEST(N3:P3,Q3:S3,2,2)</f>
        <v>0.0130872600378067</v>
      </c>
    </row>
    <row r="4" ht="16.8" customHeight="1" spans="1:20">
      <c r="A4" s="33" t="s">
        <v>16</v>
      </c>
      <c r="B4" s="34">
        <v>20.02705</v>
      </c>
      <c r="C4" s="35">
        <v>16.6785</v>
      </c>
      <c r="D4" s="36">
        <v>36.70555</v>
      </c>
      <c r="E4" s="35">
        <v>156156.39</v>
      </c>
      <c r="F4" s="42"/>
      <c r="G4" s="41" t="s">
        <v>17</v>
      </c>
      <c r="H4" s="35">
        <v>1.00376</v>
      </c>
      <c r="I4" s="35">
        <v>0.2126</v>
      </c>
      <c r="J4" s="36">
        <v>1.21636</v>
      </c>
      <c r="K4" s="35">
        <v>4750.08</v>
      </c>
      <c r="M4" s="50" t="s">
        <v>18</v>
      </c>
      <c r="N4" s="51">
        <v>22.91883</v>
      </c>
      <c r="O4" s="36">
        <v>28.79207</v>
      </c>
      <c r="P4" s="36">
        <v>36.70555</v>
      </c>
      <c r="Q4" s="36">
        <v>0.67904</v>
      </c>
      <c r="R4" s="36">
        <v>1.15642</v>
      </c>
      <c r="S4" s="36">
        <v>1.21636</v>
      </c>
      <c r="T4" s="20">
        <f>TTEST(N4:P4,Q4:S4,2,2)</f>
        <v>0.00205966177699284</v>
      </c>
    </row>
    <row r="5" ht="16.8" customHeight="1" spans="1:20">
      <c r="A5" s="37" t="s">
        <v>26</v>
      </c>
      <c r="B5" s="34">
        <f>AVERAGE(B2:B4)</f>
        <v>15.2421166666667</v>
      </c>
      <c r="C5" s="35">
        <f>AVERAGE(C2:C4)</f>
        <v>14.2300333333333</v>
      </c>
      <c r="D5" s="35">
        <f>AVERAGE(D2:D4)</f>
        <v>29.47215</v>
      </c>
      <c r="E5" s="35">
        <f>AVERAGE(E2:E4)</f>
        <v>131182.813333333</v>
      </c>
      <c r="F5" s="43"/>
      <c r="G5" s="44" t="s">
        <v>26</v>
      </c>
      <c r="H5" s="35">
        <f>AVERAGE(H2:H4)</f>
        <v>0.616206666666667</v>
      </c>
      <c r="I5" s="35">
        <f>AVERAGE(I2:I4)</f>
        <v>0.401066666666667</v>
      </c>
      <c r="J5" s="35">
        <f>AVERAGE(J2:J4)</f>
        <v>1.01727333333333</v>
      </c>
      <c r="K5" s="35">
        <f>AVERAGE(K2:K4)</f>
        <v>14304.04</v>
      </c>
      <c r="M5" s="50" t="s">
        <v>15</v>
      </c>
      <c r="N5" s="34">
        <v>96019.13</v>
      </c>
      <c r="O5" s="35">
        <v>141372.92</v>
      </c>
      <c r="P5" s="35">
        <v>156156.39</v>
      </c>
      <c r="Q5" s="35">
        <v>35139.74</v>
      </c>
      <c r="R5" s="35">
        <v>3022.3</v>
      </c>
      <c r="S5" s="35">
        <v>4750.08</v>
      </c>
      <c r="T5" s="20">
        <f>TTEST(N5:P5,Q5:S5,2,2)</f>
        <v>0.00500266138032426</v>
      </c>
    </row>
    <row r="6" ht="16.8" customHeight="1" spans="1:20">
      <c r="A6" s="37" t="s">
        <v>27</v>
      </c>
      <c r="B6" s="34">
        <f>STDEV(B2:B4)</f>
        <v>4.72435251730153</v>
      </c>
      <c r="C6" s="35">
        <f>STDEV(C2:C4)</f>
        <v>5.62080706067495</v>
      </c>
      <c r="D6" s="35">
        <f>STDEV(D2:D4)</f>
        <v>6.91847480984068</v>
      </c>
      <c r="E6" s="35">
        <f>STDEV(E2:E4)</f>
        <v>31336.8986258282</v>
      </c>
      <c r="F6" s="43"/>
      <c r="G6" s="44" t="s">
        <v>27</v>
      </c>
      <c r="H6" s="35">
        <f>STDEV(H2:H4)</f>
        <v>0.556415091216381</v>
      </c>
      <c r="I6" s="35">
        <f>STDEV(I2:I4)</f>
        <v>0.262117861530521</v>
      </c>
      <c r="J6" s="35">
        <f>STDEV(J2:J4)</f>
        <v>0.294447859108083</v>
      </c>
      <c r="K6" s="35">
        <f>STDEV(K2:K4)</f>
        <v>18064.9135563833</v>
      </c>
      <c r="M6" s="52"/>
      <c r="N6" s="16"/>
      <c r="O6" s="17"/>
      <c r="P6" s="17"/>
      <c r="Q6" s="17"/>
      <c r="R6" s="17"/>
      <c r="S6" s="17"/>
      <c r="T6" s="17"/>
    </row>
    <row r="7" ht="16.8" customHeight="1" spans="1:20">
      <c r="A7" s="37" t="s">
        <v>28</v>
      </c>
      <c r="B7" s="34">
        <f>B6/SQRT(3)</f>
        <v>2.72760619761073</v>
      </c>
      <c r="C7" s="35">
        <f>C6/SQRT(3)</f>
        <v>3.24517446954363</v>
      </c>
      <c r="D7" s="35">
        <f>D6/SQRT(3)</f>
        <v>3.99438329384316</v>
      </c>
      <c r="E7" s="35">
        <f>E6/SQRT(3)</f>
        <v>18092.3668571899</v>
      </c>
      <c r="F7" s="43"/>
      <c r="G7" s="44" t="s">
        <v>28</v>
      </c>
      <c r="H7" s="35">
        <f>H6/SQRT(3)</f>
        <v>0.321246402694948</v>
      </c>
      <c r="I7" s="35">
        <f>I6/SQRT(3)</f>
        <v>0.151333817914055</v>
      </c>
      <c r="J7" s="35">
        <f>J6/SQRT(3)</f>
        <v>0.169999550718361</v>
      </c>
      <c r="K7" s="35">
        <f>K6/SQRT(3)</f>
        <v>10429.7827046652</v>
      </c>
      <c r="M7" s="53" t="s">
        <v>29</v>
      </c>
      <c r="N7" s="54">
        <f>T2/T3</f>
        <v>0.457229232495921</v>
      </c>
      <c r="O7" s="17"/>
      <c r="P7" s="17"/>
      <c r="Q7" s="17"/>
      <c r="R7" s="17"/>
      <c r="S7" s="17"/>
      <c r="T7" s="17"/>
    </row>
    <row r="8" customHeight="1" spans="13:14">
      <c r="M8" s="53" t="s">
        <v>30</v>
      </c>
      <c r="N8" s="54">
        <f>T4/T5</f>
        <v>0.411713210311136</v>
      </c>
    </row>
  </sheetData>
  <pageMargins left="1" right="1" top="1" bottom="1" header="0.25" footer="0.25"/>
  <pageSetup paperSize="1" orientation="portrait" useFirstPageNumber="1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showGridLines="0" tabSelected="1" workbookViewId="0">
      <pane xSplit="1" ySplit="2" topLeftCell="B3" activePane="bottomRight" state="frozen"/>
      <selection/>
      <selection pane="topRight"/>
      <selection pane="bottomLeft"/>
      <selection pane="bottomRight" activeCell="A14" sqref="A14"/>
    </sheetView>
  </sheetViews>
  <sheetFormatPr defaultColWidth="16.3359375" defaultRowHeight="15.4" customHeight="1"/>
  <cols>
    <col min="1" max="1" width="15.171875" style="1" customWidth="1"/>
    <col min="2" max="2" width="19.8515625" style="1" customWidth="1"/>
    <col min="3" max="3" width="14.3515625" style="1" customWidth="1"/>
    <col min="4" max="5" width="15.171875" style="1" customWidth="1"/>
    <col min="6" max="6" width="4.6875" style="1" customWidth="1"/>
    <col min="7" max="7" width="7.171875" style="1" customWidth="1"/>
    <col min="8" max="10" width="10" style="1" customWidth="1"/>
    <col min="11" max="11" width="17.8515625" style="1" customWidth="1"/>
    <col min="12" max="16384" width="16.3515625" style="1" customWidth="1"/>
  </cols>
  <sheetData>
    <row r="1" customHeight="1" spans="1:8">
      <c r="A1" s="2" t="s">
        <v>31</v>
      </c>
      <c r="B1" s="3"/>
      <c r="C1" s="3"/>
      <c r="D1" s="3"/>
      <c r="E1" s="3"/>
      <c r="F1" s="3"/>
      <c r="G1" s="3"/>
      <c r="H1" s="3"/>
    </row>
    <row r="2" ht="17" customHeight="1" spans="1:11">
      <c r="A2" s="4" t="s">
        <v>0</v>
      </c>
      <c r="B2" s="5" t="s">
        <v>6</v>
      </c>
      <c r="C2" s="5" t="s">
        <v>10</v>
      </c>
      <c r="D2" s="5" t="s">
        <v>18</v>
      </c>
      <c r="E2" s="5" t="s">
        <v>15</v>
      </c>
      <c r="F2" s="22"/>
      <c r="G2" s="4" t="s">
        <v>0</v>
      </c>
      <c r="H2" s="5" t="s">
        <v>6</v>
      </c>
      <c r="I2" s="5" t="s">
        <v>10</v>
      </c>
      <c r="J2" s="5" t="s">
        <v>18</v>
      </c>
      <c r="K2" s="5" t="s">
        <v>15</v>
      </c>
    </row>
    <row r="3" ht="17" customHeight="1" spans="1:11">
      <c r="A3" s="6" t="s">
        <v>32</v>
      </c>
      <c r="B3" s="7">
        <v>15.24</v>
      </c>
      <c r="C3" s="8">
        <v>14.23</v>
      </c>
      <c r="D3" s="8">
        <v>29.47</v>
      </c>
      <c r="E3" s="8">
        <v>131182.81</v>
      </c>
      <c r="F3" s="23"/>
      <c r="G3" s="24" t="s">
        <v>32</v>
      </c>
      <c r="H3" s="25" t="s">
        <v>33</v>
      </c>
      <c r="I3" s="25" t="s">
        <v>34</v>
      </c>
      <c r="J3" s="25" t="s">
        <v>35</v>
      </c>
      <c r="K3" s="25" t="s">
        <v>36</v>
      </c>
    </row>
    <row r="4" ht="16.8" customHeight="1" spans="1:11">
      <c r="A4" s="9" t="s">
        <v>17</v>
      </c>
      <c r="B4" s="10">
        <v>0.62</v>
      </c>
      <c r="C4" s="11">
        <v>0.4</v>
      </c>
      <c r="D4" s="11">
        <v>1.02</v>
      </c>
      <c r="E4" s="11">
        <v>14304.04</v>
      </c>
      <c r="F4" s="14"/>
      <c r="G4" s="26" t="s">
        <v>17</v>
      </c>
      <c r="H4" s="27" t="s">
        <v>37</v>
      </c>
      <c r="I4" s="27" t="s">
        <v>38</v>
      </c>
      <c r="J4" s="27" t="s">
        <v>39</v>
      </c>
      <c r="K4" s="27" t="s">
        <v>40</v>
      </c>
    </row>
    <row r="5" ht="16.8" customHeight="1" spans="1:11">
      <c r="A5" s="12"/>
      <c r="B5" s="13"/>
      <c r="C5" s="14"/>
      <c r="D5" s="14"/>
      <c r="E5" s="14"/>
      <c r="F5" s="14"/>
      <c r="G5" s="28"/>
      <c r="H5" s="14"/>
      <c r="I5" s="14"/>
      <c r="J5" s="14"/>
      <c r="K5" s="14"/>
    </row>
    <row r="6" ht="12.9" customHeight="1" spans="1:11">
      <c r="A6" s="15"/>
      <c r="B6" s="16"/>
      <c r="C6" s="17"/>
      <c r="D6" s="17"/>
      <c r="E6" s="17"/>
      <c r="F6" s="17"/>
      <c r="G6" s="17"/>
      <c r="H6" s="17"/>
      <c r="I6" s="17"/>
      <c r="J6" s="17"/>
      <c r="K6" s="17"/>
    </row>
    <row r="7" ht="16.8" customHeight="1" spans="1:11">
      <c r="A7" s="18" t="s">
        <v>41</v>
      </c>
      <c r="B7" s="19">
        <f>B4/B3*100</f>
        <v>4.06824146981627</v>
      </c>
      <c r="C7" s="20">
        <f>C4/C3*100</f>
        <v>2.8109627547435</v>
      </c>
      <c r="D7" s="20">
        <f>D4/D3*100</f>
        <v>3.46114692908042</v>
      </c>
      <c r="E7" s="20">
        <f>E4/E3*100</f>
        <v>10.9038981555586</v>
      </c>
      <c r="F7" s="17"/>
      <c r="G7" s="21" t="s">
        <v>29</v>
      </c>
      <c r="H7" s="19">
        <f>'Sheet 1'!T2/'Sheet 1'!T3</f>
        <v>0.457229232495921</v>
      </c>
      <c r="I7" s="17"/>
      <c r="J7" s="17"/>
      <c r="K7" s="17"/>
    </row>
    <row r="8" ht="16.8" customHeight="1" spans="1:11">
      <c r="A8" s="21" t="s">
        <v>29</v>
      </c>
      <c r="B8" s="19">
        <f>B4/C4</f>
        <v>1.55</v>
      </c>
      <c r="C8" s="17"/>
      <c r="D8" s="17"/>
      <c r="E8" s="17"/>
      <c r="F8" s="17"/>
      <c r="G8" s="21" t="s">
        <v>30</v>
      </c>
      <c r="H8" s="19">
        <f>'Sheet 1'!T4/'Sheet 1'!T5</f>
        <v>0.411713210311136</v>
      </c>
      <c r="I8" s="17"/>
      <c r="J8" s="17"/>
      <c r="K8" s="17"/>
    </row>
    <row r="9" ht="16.8" customHeight="1" spans="1:11">
      <c r="A9" s="21" t="s">
        <v>30</v>
      </c>
      <c r="B9" s="19">
        <f>D4/E4</f>
        <v>7.13085254235866e-5</v>
      </c>
      <c r="C9" s="17"/>
      <c r="D9" s="17"/>
      <c r="E9" s="17"/>
      <c r="F9" s="17"/>
      <c r="G9" s="17"/>
      <c r="H9" s="17"/>
      <c r="I9" s="17"/>
      <c r="J9" s="17"/>
      <c r="K9" s="17"/>
    </row>
  </sheetData>
  <mergeCells count="1">
    <mergeCell ref="A1:H1"/>
  </mergeCells>
  <pageMargins left="1" right="1" top="1" bottom="1" header="0.25" footer="0.25"/>
  <pageSetup paperSize="1" orientation="portrait" useFirstPageNumber="1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Data</vt:lpstr>
      <vt:lpstr>Sheet 1</vt:lpstr>
      <vt:lpstr>Figure 3&amp;Table_2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Mamta Nehra</cp:lastModifiedBy>
  <dcterms:created xsi:type="dcterms:W3CDTF">2022-07-21T00:21:00Z</dcterms:created>
  <dcterms:modified xsi:type="dcterms:W3CDTF">2023-02-02T16:14:07Z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1033-4.9.0.7859</vt:lpwstr>
  </property>
</Properties>
</file>