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\論文\英文校閲　エダンズへ\投稿用\"/>
    </mc:Choice>
  </mc:AlternateContent>
  <xr:revisionPtr revIDLastSave="0" documentId="8_{356006E7-469E-457D-84FD-6124964610C3}" xr6:coauthVersionLast="47" xr6:coauthVersionMax="47" xr10:uidLastSave="{00000000-0000-0000-0000-000000000000}"/>
  <bookViews>
    <workbookView xWindow="-110" yWindow="-110" windowWidth="19420" windowHeight="10420" firstSheet="3" activeTab="3" xr2:uid="{BE74920F-959A-BF41-A4BF-3A96F213BF10}"/>
  </bookViews>
  <sheets>
    <sheet name="Supplementary Fig 2b" sheetId="3" r:id="rId1"/>
    <sheet name="Supplementary Fig 2c" sheetId="4" r:id="rId2"/>
    <sheet name="Supplementary Fig 3a" sheetId="5" r:id="rId3"/>
    <sheet name="Supplementary Fig 3b" sheetId="10" r:id="rId4"/>
    <sheet name="Supplementary Fig 3c" sheetId="9" r:id="rId5"/>
    <sheet name="Supplementary Fig 5b" sheetId="6" r:id="rId6"/>
    <sheet name="Supplementary Fig 6d" sheetId="18" r:id="rId7"/>
    <sheet name="Supplementary Fig 6e" sheetId="19" r:id="rId8"/>
    <sheet name="Supplementary Fig 6f" sheetId="20" r:id="rId9"/>
    <sheet name="Supplementary Fig 6g" sheetId="17" r:id="rId10"/>
    <sheet name="Supplementary Fig 7a" sheetId="22" r:id="rId11"/>
    <sheet name="Supplementary Fig 7b" sheetId="15" r:id="rId12"/>
    <sheet name="Supplementary Fig 7c" sheetId="7" r:id="rId13"/>
    <sheet name="Supplementary Fig 7d" sheetId="14" r:id="rId14"/>
    <sheet name="Supplementary Fig 7f" sheetId="12" r:id="rId15"/>
    <sheet name="Supplementary Fig 7g" sheetId="13" r:id="rId16"/>
    <sheet name="Supplementary Fig 7h" sheetId="11" r:id="rId17"/>
    <sheet name="Supplementary Fig 9c" sheetId="2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3" l="1"/>
  <c r="A22" i="23"/>
  <c r="E17" i="23"/>
  <c r="D17" i="23"/>
  <c r="C17" i="23"/>
  <c r="D9" i="23"/>
  <c r="A9" i="23"/>
  <c r="B3" i="23"/>
  <c r="D10" i="23" l="1"/>
  <c r="C7" i="23" s="1"/>
  <c r="D23" i="23"/>
  <c r="C20" i="23" s="1"/>
  <c r="E20" i="23"/>
  <c r="D20" i="23"/>
  <c r="E7" i="23"/>
  <c r="D7" i="23"/>
  <c r="B7" i="23" l="1"/>
  <c r="E10" i="13"/>
  <c r="E9" i="13"/>
  <c r="E8" i="13"/>
  <c r="D10" i="13"/>
  <c r="D9" i="13"/>
  <c r="D8" i="13"/>
  <c r="D17" i="7"/>
  <c r="D16" i="7"/>
  <c r="D15" i="7"/>
  <c r="C17" i="7"/>
  <c r="C16" i="7"/>
  <c r="C15" i="7"/>
  <c r="B17" i="7"/>
  <c r="B16" i="7"/>
  <c r="B15" i="7"/>
  <c r="A17" i="7"/>
  <c r="A16" i="7"/>
  <c r="A15" i="7"/>
  <c r="AR19" i="6"/>
  <c r="AS19" i="6"/>
  <c r="AT19" i="6"/>
  <c r="BD19" i="6"/>
  <c r="BF19" i="6"/>
  <c r="BE19" i="6"/>
  <c r="AL19" i="6" l="1"/>
  <c r="AN19" i="6"/>
  <c r="AM19" i="6"/>
  <c r="AZ18" i="6"/>
  <c r="AY18" i="6"/>
  <c r="AX18" i="6"/>
  <c r="BL18" i="6"/>
  <c r="BK18" i="6"/>
  <c r="BJ18" i="6"/>
  <c r="CB18" i="6" l="1"/>
  <c r="CD18" i="6"/>
  <c r="CC18" i="6"/>
  <c r="BR17" i="6"/>
  <c r="V16" i="6"/>
  <c r="U16" i="6"/>
  <c r="T16" i="6"/>
  <c r="B11" i="5"/>
  <c r="D11" i="5"/>
  <c r="C11" i="5"/>
  <c r="D10" i="5"/>
  <c r="C10" i="5"/>
  <c r="B10" i="5"/>
  <c r="M11" i="9"/>
  <c r="P9" i="9"/>
  <c r="P5" i="9"/>
  <c r="C84" i="9"/>
  <c r="B84" i="9"/>
  <c r="B85" i="9" s="1"/>
  <c r="C74" i="9"/>
  <c r="B74" i="9"/>
  <c r="B75" i="9" s="1"/>
  <c r="C64" i="9"/>
  <c r="B64" i="9"/>
  <c r="B65" i="9" s="1"/>
  <c r="I53" i="9"/>
  <c r="H53" i="9"/>
  <c r="H54" i="9" s="1"/>
  <c r="F53" i="9"/>
  <c r="E53" i="9"/>
  <c r="E54" i="9" s="1"/>
  <c r="O9" i="9" s="1"/>
  <c r="C53" i="9"/>
  <c r="B53" i="9"/>
  <c r="B54" i="9" s="1"/>
  <c r="N9" i="9" s="1"/>
  <c r="I42" i="9"/>
  <c r="H42" i="9"/>
  <c r="F42" i="9"/>
  <c r="E42" i="9"/>
  <c r="C42" i="9"/>
  <c r="B42" i="9"/>
  <c r="B43" i="9" s="1"/>
  <c r="N8" i="9" s="1"/>
  <c r="I31" i="9"/>
  <c r="H31" i="9"/>
  <c r="H32" i="9" s="1"/>
  <c r="P7" i="9" s="1"/>
  <c r="F31" i="9"/>
  <c r="E31" i="9"/>
  <c r="C31" i="9"/>
  <c r="B31" i="9"/>
  <c r="B32" i="9" s="1"/>
  <c r="N7" i="9" s="1"/>
  <c r="I20" i="9"/>
  <c r="H20" i="9"/>
  <c r="H21" i="9" s="1"/>
  <c r="P6" i="9" s="1"/>
  <c r="F20" i="9"/>
  <c r="E20" i="9"/>
  <c r="E21" i="9" s="1"/>
  <c r="O6" i="9" s="1"/>
  <c r="C20" i="9"/>
  <c r="B20" i="9"/>
  <c r="I9" i="9"/>
  <c r="H9" i="9"/>
  <c r="H10" i="9" s="1"/>
  <c r="F9" i="9"/>
  <c r="E9" i="9"/>
  <c r="E10" i="9" s="1"/>
  <c r="O5" i="9" s="1"/>
  <c r="C9" i="9"/>
  <c r="B9" i="9"/>
  <c r="B10" i="9" s="1"/>
  <c r="N5" i="9" s="1"/>
  <c r="D8" i="4"/>
  <c r="D7" i="4"/>
  <c r="D6" i="4"/>
  <c r="D5" i="4"/>
  <c r="D7" i="3"/>
  <c r="D6" i="3"/>
  <c r="D5" i="3"/>
  <c r="D4" i="3"/>
  <c r="E43" i="9" l="1"/>
  <c r="O8" i="9" s="1"/>
  <c r="B21" i="9"/>
  <c r="N6" i="9" s="1"/>
  <c r="E32" i="9"/>
  <c r="O7" i="9" s="1"/>
  <c r="H43" i="9"/>
  <c r="P8" i="9" s="1"/>
  <c r="P11" i="9" s="1"/>
  <c r="O11" i="9"/>
  <c r="N11" i="9"/>
</calcChain>
</file>

<file path=xl/sharedStrings.xml><?xml version="1.0" encoding="utf-8"?>
<sst xmlns="http://schemas.openxmlformats.org/spreadsheetml/2006/main" count="1902" uniqueCount="236">
  <si>
    <t>positive cells</t>
    <phoneticPr fontId="1"/>
  </si>
  <si>
    <t>Total cells</t>
    <phoneticPr fontId="1"/>
  </si>
  <si>
    <t>Normal</t>
    <phoneticPr fontId="1"/>
  </si>
  <si>
    <t>Keloid Normal</t>
    <phoneticPr fontId="1"/>
  </si>
  <si>
    <t>Keloid Peripheral</t>
    <phoneticPr fontId="1"/>
  </si>
  <si>
    <t>Keloid</t>
    <phoneticPr fontId="1"/>
  </si>
  <si>
    <t>Mature Scar Mock</t>
    <phoneticPr fontId="1"/>
  </si>
  <si>
    <t>Mature Scar SAG</t>
    <phoneticPr fontId="1"/>
  </si>
  <si>
    <t>KN Mock</t>
    <phoneticPr fontId="1"/>
  </si>
  <si>
    <t>KN SAG</t>
    <phoneticPr fontId="1"/>
  </si>
  <si>
    <t>SOX2</t>
  </si>
  <si>
    <t>Normal</t>
  </si>
  <si>
    <t>Keloid Normal</t>
  </si>
  <si>
    <t>Keloid Peripheral</t>
  </si>
  <si>
    <t>Keloid Center</t>
  </si>
  <si>
    <t>ΔΔCT</t>
    <phoneticPr fontId="1"/>
  </si>
  <si>
    <t>Relative expression</t>
    <phoneticPr fontId="1"/>
  </si>
  <si>
    <t>POU5F1</t>
    <phoneticPr fontId="1"/>
  </si>
  <si>
    <t>NANOG</t>
    <phoneticPr fontId="1"/>
  </si>
  <si>
    <t>Keloid Normal Sphere</t>
  </si>
  <si>
    <t>Keloid Center Sphere</t>
  </si>
  <si>
    <t>%</t>
    <phoneticPr fontId="1"/>
  </si>
  <si>
    <t>NES</t>
  </si>
  <si>
    <t>SPP1</t>
  </si>
  <si>
    <t>BCL2</t>
  </si>
  <si>
    <t>IGFBP7</t>
  </si>
  <si>
    <t>FGF1</t>
  </si>
  <si>
    <t>IDS</t>
  </si>
  <si>
    <t>COL1A1</t>
    <phoneticPr fontId="4"/>
  </si>
  <si>
    <t>IDS</t>
    <phoneticPr fontId="4"/>
  </si>
  <si>
    <t>NR2F2</t>
    <phoneticPr fontId="4"/>
  </si>
  <si>
    <t>BCL-XL</t>
    <phoneticPr fontId="4"/>
  </si>
  <si>
    <t>PLXDC1</t>
    <phoneticPr fontId="4"/>
  </si>
  <si>
    <t>TNFSF13B</t>
    <phoneticPr fontId="4"/>
  </si>
  <si>
    <t>JAG2</t>
    <phoneticPr fontId="4"/>
  </si>
  <si>
    <t>LMNA</t>
    <phoneticPr fontId="4"/>
  </si>
  <si>
    <t>EGR3</t>
    <phoneticPr fontId="4"/>
  </si>
  <si>
    <t>Keloid Normal Sphere</t>
    <phoneticPr fontId="4"/>
  </si>
  <si>
    <t>Keloid Peripherak Sphere</t>
    <phoneticPr fontId="4"/>
  </si>
  <si>
    <t>Keloid Center Sphere</t>
    <phoneticPr fontId="4"/>
  </si>
  <si>
    <t>KNS</t>
    <phoneticPr fontId="1"/>
  </si>
  <si>
    <t>KPS</t>
    <phoneticPr fontId="1"/>
  </si>
  <si>
    <t>KCS</t>
    <phoneticPr fontId="1"/>
  </si>
  <si>
    <t>IGFBP7</t>
    <phoneticPr fontId="1"/>
  </si>
  <si>
    <t>FGF1</t>
    <phoneticPr fontId="1"/>
  </si>
  <si>
    <t>COL1A1</t>
    <phoneticPr fontId="1"/>
  </si>
  <si>
    <t>NR2F2</t>
  </si>
  <si>
    <t>Keloid Peripherak Sphere</t>
  </si>
  <si>
    <t>BCL-XL</t>
  </si>
  <si>
    <t>PLXDC1</t>
  </si>
  <si>
    <t>TNFSF13B</t>
  </si>
  <si>
    <t>JAG2</t>
  </si>
  <si>
    <t>LMNA</t>
  </si>
  <si>
    <t>EGR3</t>
    <phoneticPr fontId="1"/>
  </si>
  <si>
    <t>変数 1</t>
  </si>
  <si>
    <t>変数 2</t>
  </si>
  <si>
    <t xml:space="preserve">t </t>
  </si>
  <si>
    <t>OD450-Blank</t>
    <phoneticPr fontId="1"/>
  </si>
  <si>
    <t>Visomodegib [µM]</t>
    <phoneticPr fontId="1"/>
  </si>
  <si>
    <t>Average</t>
    <phoneticPr fontId="1"/>
  </si>
  <si>
    <t>S.D.</t>
    <phoneticPr fontId="1"/>
  </si>
  <si>
    <t>Vismodegib [µM]</t>
    <phoneticPr fontId="1"/>
  </si>
  <si>
    <t>Variance</t>
    <phoneticPr fontId="1"/>
  </si>
  <si>
    <t>Number of observation</t>
    <phoneticPr fontId="1"/>
  </si>
  <si>
    <t>Difference from statistical hypothesis average</t>
    <phoneticPr fontId="1"/>
  </si>
  <si>
    <t>Degree of freedom</t>
    <phoneticPr fontId="1"/>
  </si>
  <si>
    <t>P(T&lt;=t) One-tail</t>
    <phoneticPr fontId="1"/>
  </si>
  <si>
    <t>t boundary value One-tail</t>
    <phoneticPr fontId="1"/>
  </si>
  <si>
    <t>P(T&lt;=t) Two-tail</t>
    <phoneticPr fontId="1"/>
  </si>
  <si>
    <t>#1</t>
    <phoneticPr fontId="1"/>
  </si>
  <si>
    <t>#2</t>
    <phoneticPr fontId="1"/>
  </si>
  <si>
    <t>0 µM–1 µM</t>
    <phoneticPr fontId="1"/>
  </si>
  <si>
    <t>0 µM–3 µM</t>
    <phoneticPr fontId="1"/>
  </si>
  <si>
    <t>0 µM–10 µM</t>
    <phoneticPr fontId="1"/>
  </si>
  <si>
    <t>K2</t>
    <phoneticPr fontId="1"/>
  </si>
  <si>
    <t>KN</t>
    <phoneticPr fontId="1"/>
  </si>
  <si>
    <t>KP</t>
    <phoneticPr fontId="1"/>
  </si>
  <si>
    <t>KC</t>
    <phoneticPr fontId="1"/>
  </si>
  <si>
    <t>Cells</t>
    <phoneticPr fontId="1"/>
  </si>
  <si>
    <t>-</t>
    <phoneticPr fontId="1"/>
  </si>
  <si>
    <t>SUM</t>
    <phoneticPr fontId="1"/>
  </si>
  <si>
    <t>K3</t>
    <phoneticPr fontId="1"/>
  </si>
  <si>
    <t>K4</t>
    <phoneticPr fontId="1"/>
  </si>
  <si>
    <t>K5</t>
    <phoneticPr fontId="1"/>
  </si>
  <si>
    <t>K6</t>
    <phoneticPr fontId="1"/>
  </si>
  <si>
    <t>N1</t>
    <phoneticPr fontId="1"/>
  </si>
  <si>
    <t>N2</t>
    <phoneticPr fontId="1"/>
  </si>
  <si>
    <t>N3</t>
    <phoneticPr fontId="1"/>
  </si>
  <si>
    <t>Normal Dermis</t>
    <phoneticPr fontId="1"/>
  </si>
  <si>
    <t>Keloid Center</t>
    <phoneticPr fontId="1"/>
  </si>
  <si>
    <t>Average %</t>
    <phoneticPr fontId="1"/>
  </si>
  <si>
    <t>NANOG positive cells</t>
    <phoneticPr fontId="1"/>
  </si>
  <si>
    <t>t-Test: Two-tailed test</t>
    <phoneticPr fontId="1"/>
  </si>
  <si>
    <t>Normal Dermis–Keloid Normal</t>
    <phoneticPr fontId="1"/>
  </si>
  <si>
    <t>Normal Dermis–Keloid Center</t>
    <phoneticPr fontId="1"/>
  </si>
  <si>
    <t>Normal Dermis–Keloid Peripheral</t>
    <phoneticPr fontId="1"/>
  </si>
  <si>
    <t>Keloid Normal–Keloid Peripheral</t>
    <phoneticPr fontId="1"/>
  </si>
  <si>
    <t>Keloid Normal–Keloid Center</t>
    <phoneticPr fontId="1"/>
  </si>
  <si>
    <t>K2</t>
  </si>
  <si>
    <t>Normal Dermis</t>
  </si>
  <si>
    <t>KN</t>
  </si>
  <si>
    <t>KP</t>
  </si>
  <si>
    <t>KC</t>
  </si>
  <si>
    <t>N1</t>
  </si>
  <si>
    <t>-</t>
  </si>
  <si>
    <t>OCT4 positive cells</t>
  </si>
  <si>
    <t>Cells</t>
  </si>
  <si>
    <t>GLI1-OCT4 double positive</t>
  </si>
  <si>
    <t>N2</t>
  </si>
  <si>
    <t>N3</t>
  </si>
  <si>
    <t>K3</t>
  </si>
  <si>
    <t>K4</t>
  </si>
  <si>
    <t>K5</t>
  </si>
  <si>
    <t>SUM</t>
  </si>
  <si>
    <t>K6</t>
  </si>
  <si>
    <t>%</t>
  </si>
  <si>
    <t>NvsKN</t>
  </si>
  <si>
    <t>NvsKP</t>
  </si>
  <si>
    <t>NvsKC</t>
  </si>
  <si>
    <t>OD450-blank</t>
    <phoneticPr fontId="1"/>
  </si>
  <si>
    <t>Average</t>
  </si>
  <si>
    <t>S.D.</t>
  </si>
  <si>
    <t>KNF</t>
    <phoneticPr fontId="1"/>
  </si>
  <si>
    <t>KPF</t>
    <phoneticPr fontId="1"/>
  </si>
  <si>
    <t>KCF</t>
    <phoneticPr fontId="1"/>
  </si>
  <si>
    <t>Vismodegib</t>
    <phoneticPr fontId="1"/>
  </si>
  <si>
    <t>Vehicle</t>
    <phoneticPr fontId="1"/>
  </si>
  <si>
    <t>Vismodegib</t>
  </si>
  <si>
    <t>Normal Sphere</t>
    <phoneticPr fontId="1"/>
  </si>
  <si>
    <t>Normal Fibroblast</t>
    <phoneticPr fontId="1"/>
  </si>
  <si>
    <t>siControl</t>
  </si>
  <si>
    <t>siSMO-1</t>
  </si>
  <si>
    <t>siSMO-2</t>
  </si>
  <si>
    <t>keloid Center</t>
  </si>
  <si>
    <t>SMO</t>
    <phoneticPr fontId="1"/>
  </si>
  <si>
    <t>ACTB</t>
    <phoneticPr fontId="1"/>
  </si>
  <si>
    <t>Relative expression</t>
  </si>
  <si>
    <t>Avarage</t>
    <phoneticPr fontId="1"/>
  </si>
  <si>
    <t>RPS6KA1</t>
    <phoneticPr fontId="1"/>
  </si>
  <si>
    <t>RPS6KA1</t>
    <phoneticPr fontId="4"/>
  </si>
  <si>
    <t>Avarage</t>
  </si>
  <si>
    <t>ー</t>
    <phoneticPr fontId="1"/>
  </si>
  <si>
    <t>＋</t>
    <phoneticPr fontId="1"/>
  </si>
  <si>
    <t>KNS</t>
  </si>
  <si>
    <t>KNS+Vismodegib</t>
  </si>
  <si>
    <t>KPS</t>
  </si>
  <si>
    <t>KPS+Vismodegib</t>
  </si>
  <si>
    <t>KCS</t>
  </si>
  <si>
    <t>KCS+Vismodegib</t>
  </si>
  <si>
    <t>IGFBP7 expression (average)</t>
    <phoneticPr fontId="1"/>
  </si>
  <si>
    <t>FGF1 expression (average)</t>
    <phoneticPr fontId="1"/>
  </si>
  <si>
    <t>PLXDC1 expression (average)</t>
    <phoneticPr fontId="1"/>
  </si>
  <si>
    <t>NR2F2 expression (average)</t>
    <phoneticPr fontId="1"/>
  </si>
  <si>
    <t>Expression (average)</t>
    <phoneticPr fontId="1"/>
  </si>
  <si>
    <t>Mock</t>
  </si>
  <si>
    <t>Relative expression (average)</t>
    <phoneticPr fontId="1"/>
  </si>
  <si>
    <t>KNS(DMSO–Vismodegib)</t>
    <phoneticPr fontId="1"/>
  </si>
  <si>
    <t>GLI1</t>
    <phoneticPr fontId="1"/>
  </si>
  <si>
    <t>DMSO</t>
  </si>
  <si>
    <t>ACTB</t>
  </si>
  <si>
    <t>VIS</t>
  </si>
  <si>
    <t xml:space="preserve">Keloid Peripheral Sphere </t>
  </si>
  <si>
    <t>Keloid Normal Sphere DMSO</t>
  </si>
  <si>
    <t>Keloid Normal Sphere VIS</t>
  </si>
  <si>
    <t>Keloid Peripheral Sphere DMSO</t>
  </si>
  <si>
    <t>Keloid Peripheral Sphere VIS</t>
  </si>
  <si>
    <t>Keloid Center Sphere DMSO</t>
  </si>
  <si>
    <t>Keloid Center Sphere VIS</t>
  </si>
  <si>
    <t>Keloid Peripheral Sphere</t>
  </si>
  <si>
    <t>KPS(DMSO–Vismodegib)</t>
    <phoneticPr fontId="1"/>
  </si>
  <si>
    <t>KCS(DMSO–Vismodegib)</t>
    <phoneticPr fontId="1"/>
  </si>
  <si>
    <t>GLI1</t>
    <phoneticPr fontId="9"/>
  </si>
  <si>
    <t>NES</t>
    <phoneticPr fontId="9"/>
  </si>
  <si>
    <t>FGF1</t>
    <phoneticPr fontId="9"/>
  </si>
  <si>
    <t>BCL2</t>
    <phoneticPr fontId="9"/>
  </si>
  <si>
    <t>IGFBP7</t>
    <phoneticPr fontId="9"/>
  </si>
  <si>
    <t>siControl</t>
    <phoneticPr fontId="9"/>
  </si>
  <si>
    <t>siGLI1-1</t>
    <phoneticPr fontId="9"/>
  </si>
  <si>
    <t>Undetermined</t>
  </si>
  <si>
    <t>siGLI1-3</t>
    <phoneticPr fontId="9"/>
  </si>
  <si>
    <t>PLXDC1</t>
    <phoneticPr fontId="9"/>
  </si>
  <si>
    <t>NR2F2</t>
    <phoneticPr fontId="9"/>
  </si>
  <si>
    <t>SPP1</t>
    <phoneticPr fontId="9"/>
  </si>
  <si>
    <t>GLI1</t>
  </si>
  <si>
    <t>siGLI1-1</t>
  </si>
  <si>
    <t>siGLI1-2</t>
  </si>
  <si>
    <t>siGLI1-3</t>
  </si>
  <si>
    <t>siGLI1-4</t>
  </si>
  <si>
    <t>Pre-culture</t>
    <phoneticPr fontId="1"/>
  </si>
  <si>
    <t>Mock</t>
    <phoneticPr fontId="1"/>
  </si>
  <si>
    <t>SMOi 10 µM</t>
    <phoneticPr fontId="1"/>
  </si>
  <si>
    <t>SMOi 20 µM</t>
    <phoneticPr fontId="1"/>
  </si>
  <si>
    <t>Collagen bandle</t>
    <phoneticPr fontId="1"/>
  </si>
  <si>
    <t>pixels</t>
    <phoneticPr fontId="1"/>
  </si>
  <si>
    <t>=</t>
    <phoneticPr fontId="1"/>
  </si>
  <si>
    <t>mm^3</t>
    <phoneticPr fontId="1"/>
  </si>
  <si>
    <t>pixel</t>
    <phoneticPr fontId="1"/>
  </si>
  <si>
    <t>Patient K2</t>
    <phoneticPr fontId="1"/>
  </si>
  <si>
    <t>Normal N4</t>
    <phoneticPr fontId="1"/>
  </si>
  <si>
    <t>Patient K2</t>
    <phoneticPr fontId="1"/>
  </si>
  <si>
    <t>K6</t>
    <phoneticPr fontId="1"/>
  </si>
  <si>
    <t>K4</t>
    <phoneticPr fontId="1"/>
  </si>
  <si>
    <t>K7</t>
  </si>
  <si>
    <t>K7</t>
    <phoneticPr fontId="1"/>
  </si>
  <si>
    <t>K3</t>
    <phoneticPr fontId="1"/>
  </si>
  <si>
    <t>K1</t>
  </si>
  <si>
    <t>K1</t>
    <phoneticPr fontId="1"/>
  </si>
  <si>
    <t>K10</t>
  </si>
  <si>
    <t>K10</t>
    <phoneticPr fontId="1"/>
  </si>
  <si>
    <t>K12</t>
  </si>
  <si>
    <t>K12</t>
    <phoneticPr fontId="1"/>
  </si>
  <si>
    <t>K14 KNS</t>
    <phoneticPr fontId="1"/>
  </si>
  <si>
    <t>K14 KMS</t>
    <phoneticPr fontId="1"/>
  </si>
  <si>
    <t>K14 KCS</t>
    <phoneticPr fontId="1"/>
  </si>
  <si>
    <t>K11 KNS</t>
    <phoneticPr fontId="1"/>
  </si>
  <si>
    <t>K11 KMS</t>
    <phoneticPr fontId="1"/>
  </si>
  <si>
    <t>K11 KCS</t>
    <phoneticPr fontId="1"/>
  </si>
  <si>
    <t>K9 KNS</t>
    <phoneticPr fontId="1"/>
  </si>
  <si>
    <t>K9 KMS</t>
    <phoneticPr fontId="1"/>
  </si>
  <si>
    <t>K9 KCS</t>
    <phoneticPr fontId="1"/>
  </si>
  <si>
    <t>K14</t>
    <phoneticPr fontId="1"/>
  </si>
  <si>
    <t>Patient: K12</t>
    <phoneticPr fontId="1"/>
  </si>
  <si>
    <t>N5</t>
    <phoneticPr fontId="1"/>
  </si>
  <si>
    <t>N1</t>
    <phoneticPr fontId="1"/>
  </si>
  <si>
    <t>K17</t>
  </si>
  <si>
    <t>K17</t>
    <phoneticPr fontId="1"/>
  </si>
  <si>
    <t>K16</t>
  </si>
  <si>
    <t>K16</t>
    <phoneticPr fontId="1"/>
  </si>
  <si>
    <t>K18</t>
  </si>
  <si>
    <t>K18</t>
    <phoneticPr fontId="1"/>
  </si>
  <si>
    <t>Patient: K15</t>
    <phoneticPr fontId="1"/>
  </si>
  <si>
    <t>K24</t>
    <phoneticPr fontId="1"/>
  </si>
  <si>
    <t>Patient: K14</t>
    <phoneticPr fontId="1"/>
  </si>
  <si>
    <t>K13</t>
    <phoneticPr fontId="1"/>
  </si>
  <si>
    <t>K22</t>
    <phoneticPr fontId="1"/>
  </si>
  <si>
    <t>siContorl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</si>
</sst>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6"/>
      <name val="Source Han Sans JP Light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Arial"/>
      <family val="2"/>
    </font>
    <font>
      <sz val="6"/>
      <name val="Tsukushi A Round Gothic Bold"/>
      <family val="3"/>
      <charset val="128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9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9" fontId="6" fillId="0" borderId="0" xfId="0" applyNumberFormat="1" applyFont="1" applyAlignment="1"/>
    <xf numFmtId="9" fontId="6" fillId="0" borderId="0" xfId="0" quotePrefix="1" applyNumberFormat="1" applyFont="1" applyAlignment="1"/>
    <xf numFmtId="9" fontId="0" fillId="0" borderId="0" xfId="0" applyNumberFormat="1" applyAlignment="1"/>
    <xf numFmtId="9" fontId="0" fillId="0" borderId="0" xfId="0" quotePrefix="1" applyNumberFormat="1" applyAlignment="1"/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5" fillId="0" borderId="0" xfId="1" applyFont="1"/>
    <xf numFmtId="0" fontId="10" fillId="0" borderId="0" xfId="0" applyFont="1" applyAlignment="1"/>
    <xf numFmtId="0" fontId="10" fillId="0" borderId="0" xfId="1" applyFont="1"/>
  </cellXfs>
  <cellStyles count="2">
    <cellStyle name="標準" xfId="0" builtinId="0"/>
    <cellStyle name="標準 2" xfId="1" xr:uid="{07095976-3458-CB46-B989-938966CBF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DD76-B819-924E-810B-2BB995CF5AE8}">
  <dimension ref="A1:D7"/>
  <sheetViews>
    <sheetView workbookViewId="0">
      <selection activeCell="A2" sqref="A2"/>
    </sheetView>
  </sheetViews>
  <sheetFormatPr defaultColWidth="10.69140625" defaultRowHeight="20"/>
  <sheetData>
    <row r="1" spans="1:4">
      <c r="A1" s="1" t="s">
        <v>197</v>
      </c>
      <c r="B1" s="2"/>
      <c r="C1" s="2"/>
      <c r="D1" s="2"/>
    </row>
    <row r="2" spans="1:4">
      <c r="A2" s="1" t="s">
        <v>198</v>
      </c>
      <c r="B2" s="2"/>
      <c r="C2" s="2"/>
      <c r="D2" s="2"/>
    </row>
    <row r="3" spans="1:4">
      <c r="A3" s="2"/>
      <c r="B3" s="2" t="s">
        <v>0</v>
      </c>
      <c r="C3" s="2" t="s">
        <v>1</v>
      </c>
      <c r="D3" s="2" t="s">
        <v>21</v>
      </c>
    </row>
    <row r="4" spans="1:4">
      <c r="A4" s="2" t="s">
        <v>2</v>
      </c>
      <c r="B4" s="2">
        <v>1</v>
      </c>
      <c r="C4" s="2">
        <v>1114</v>
      </c>
      <c r="D4" s="2">
        <f>1/1114*100</f>
        <v>8.9766606822262118E-2</v>
      </c>
    </row>
    <row r="5" spans="1:4">
      <c r="A5" s="2" t="s">
        <v>3</v>
      </c>
      <c r="B5" s="2">
        <v>5</v>
      </c>
      <c r="C5" s="2">
        <v>1061</v>
      </c>
      <c r="D5" s="2">
        <f>5/1061*100</f>
        <v>0.47125353440150797</v>
      </c>
    </row>
    <row r="6" spans="1:4">
      <c r="A6" s="2" t="s">
        <v>4</v>
      </c>
      <c r="B6" s="2">
        <v>5</v>
      </c>
      <c r="C6" s="2">
        <v>1026</v>
      </c>
      <c r="D6" s="2">
        <f>5/1026*100</f>
        <v>0.48732943469785572</v>
      </c>
    </row>
    <row r="7" spans="1:4">
      <c r="A7" s="2" t="s">
        <v>5</v>
      </c>
      <c r="B7" s="2">
        <v>3</v>
      </c>
      <c r="C7" s="2">
        <v>1222</v>
      </c>
      <c r="D7" s="2">
        <f>3/1222*100</f>
        <v>0.24549918166939444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362-9547-3942-B54A-A6D8B33EEB07}">
  <dimension ref="A1:S96"/>
  <sheetViews>
    <sheetView topLeftCell="A24" workbookViewId="0">
      <selection activeCell="A39" sqref="A39:A48"/>
    </sheetView>
  </sheetViews>
  <sheetFormatPr defaultColWidth="10.69140625" defaultRowHeight="20"/>
  <sheetData>
    <row r="1" spans="1:19">
      <c r="A1" t="s">
        <v>220</v>
      </c>
    </row>
    <row r="2" spans="1:19">
      <c r="B2" t="s">
        <v>43</v>
      </c>
      <c r="C2" t="s">
        <v>135</v>
      </c>
      <c r="D2" t="s">
        <v>15</v>
      </c>
      <c r="G2" t="s">
        <v>44</v>
      </c>
      <c r="H2" t="s">
        <v>135</v>
      </c>
      <c r="I2" t="s">
        <v>15</v>
      </c>
      <c r="L2" t="s">
        <v>49</v>
      </c>
      <c r="M2" t="s">
        <v>135</v>
      </c>
      <c r="N2" t="s">
        <v>15</v>
      </c>
      <c r="Q2" t="s">
        <v>46</v>
      </c>
      <c r="R2" t="s">
        <v>135</v>
      </c>
      <c r="S2" t="s">
        <v>15</v>
      </c>
    </row>
    <row r="3" spans="1:19">
      <c r="A3" t="s">
        <v>143</v>
      </c>
      <c r="B3">
        <v>29.309024810791016</v>
      </c>
      <c r="C3">
        <v>25.707525253295898</v>
      </c>
      <c r="D3">
        <v>8.2383569265668366E-2</v>
      </c>
      <c r="F3" t="s">
        <v>143</v>
      </c>
      <c r="G3">
        <v>33.998157501220703</v>
      </c>
      <c r="H3" s="2">
        <v>25.89784049987793</v>
      </c>
      <c r="I3" s="2">
        <v>3.6438593751486146E-3</v>
      </c>
      <c r="K3" t="s">
        <v>143</v>
      </c>
      <c r="L3">
        <v>28.923114776611328</v>
      </c>
      <c r="M3">
        <v>25.89784049987793</v>
      </c>
      <c r="N3">
        <v>0.12282922102601504</v>
      </c>
      <c r="P3" t="s">
        <v>143</v>
      </c>
      <c r="Q3">
        <v>30.934703826904297</v>
      </c>
      <c r="R3">
        <v>25.89784049987793</v>
      </c>
      <c r="S3">
        <v>3.0461624094985911E-2</v>
      </c>
    </row>
    <row r="4" spans="1:19">
      <c r="B4">
        <v>29.427507400512695</v>
      </c>
      <c r="C4">
        <v>25.730884552001953</v>
      </c>
      <c r="D4">
        <v>7.7126858096124587E-2</v>
      </c>
      <c r="G4">
        <v>34.052122497558599</v>
      </c>
      <c r="H4" s="2">
        <v>25.775144577026367</v>
      </c>
      <c r="I4" s="2">
        <v>3.2238985912033838E-3</v>
      </c>
      <c r="L4">
        <v>28.903650283813477</v>
      </c>
      <c r="M4">
        <v>25.775144577026367</v>
      </c>
      <c r="N4">
        <v>0.11434730691633467</v>
      </c>
      <c r="Q4">
        <v>30.979015350341797</v>
      </c>
      <c r="R4">
        <v>25.775144577026367</v>
      </c>
      <c r="S4">
        <v>2.7131812284554174E-2</v>
      </c>
    </row>
    <row r="5" spans="1:19">
      <c r="B5">
        <v>29.242881774902344</v>
      </c>
      <c r="C5">
        <v>25.833005905151367</v>
      </c>
      <c r="D5">
        <v>9.4086016575875994E-2</v>
      </c>
      <c r="G5" s="2">
        <v>33.375259399414098</v>
      </c>
      <c r="H5" s="2">
        <v>25.416175842285156</v>
      </c>
      <c r="I5" s="2">
        <v>4.0186215729028345E-3</v>
      </c>
      <c r="L5">
        <v>28.622398376464844</v>
      </c>
      <c r="M5">
        <v>25.416175842285156</v>
      </c>
      <c r="N5">
        <v>0.10835048120350188</v>
      </c>
      <c r="Q5">
        <v>30.862699508666992</v>
      </c>
      <c r="R5">
        <v>25.416175842285156</v>
      </c>
      <c r="S5">
        <v>2.2931528539676338E-2</v>
      </c>
    </row>
    <row r="6" spans="1:19">
      <c r="A6" t="s">
        <v>144</v>
      </c>
      <c r="B6">
        <v>28.619680404663086</v>
      </c>
      <c r="C6">
        <v>24.640390396118164</v>
      </c>
      <c r="D6">
        <v>6.340366256437989E-2</v>
      </c>
      <c r="F6" t="s">
        <v>144</v>
      </c>
      <c r="G6">
        <v>33.887650299072298</v>
      </c>
      <c r="H6" s="2">
        <v>24.33513069152832</v>
      </c>
      <c r="I6" s="2">
        <v>1.3316959040213295E-3</v>
      </c>
      <c r="K6" t="s">
        <v>144</v>
      </c>
      <c r="L6">
        <v>28.499151229858398</v>
      </c>
      <c r="M6">
        <v>24.33513069152832</v>
      </c>
      <c r="N6">
        <v>5.5783391574271542E-2</v>
      </c>
      <c r="P6" t="s">
        <v>144</v>
      </c>
      <c r="Q6">
        <v>28.919450759887695</v>
      </c>
      <c r="R6">
        <v>24.33513069152832</v>
      </c>
      <c r="S6">
        <v>4.1685224972546349E-2</v>
      </c>
    </row>
    <row r="7" spans="1:19">
      <c r="B7">
        <v>28.710901260375977</v>
      </c>
      <c r="C7">
        <v>24.655771255493164</v>
      </c>
      <c r="D7">
        <v>6.0156731575052087E-2</v>
      </c>
      <c r="G7" s="2">
        <v>33.420692443847699</v>
      </c>
      <c r="H7" s="2">
        <v>24.813344955444336</v>
      </c>
      <c r="I7" s="2">
        <v>2.5640720397641886E-3</v>
      </c>
      <c r="L7">
        <v>28.512734222412099</v>
      </c>
      <c r="M7">
        <v>24.813344955444336</v>
      </c>
      <c r="N7">
        <v>7.6979106339295E-2</v>
      </c>
      <c r="Q7">
        <v>28.935712814331055</v>
      </c>
      <c r="R7">
        <v>24.813344955444336</v>
      </c>
      <c r="S7">
        <v>5.7417413038703402E-2</v>
      </c>
    </row>
    <row r="8" spans="1:19">
      <c r="B8">
        <v>28.720125198364258</v>
      </c>
      <c r="C8">
        <v>24.532173156738281</v>
      </c>
      <c r="D8">
        <v>5.4865686177037867E-2</v>
      </c>
      <c r="G8" s="2">
        <v>33.556480407714844</v>
      </c>
      <c r="H8" s="2">
        <v>24.327289581298828</v>
      </c>
      <c r="I8" s="2">
        <v>1.6662368138351924E-3</v>
      </c>
      <c r="L8">
        <v>28.855442047119141</v>
      </c>
      <c r="M8">
        <v>24.327289581298828</v>
      </c>
      <c r="N8">
        <v>4.3340137303288236E-2</v>
      </c>
      <c r="Q8">
        <v>28.458629608154297</v>
      </c>
      <c r="R8">
        <v>24.327289581298828</v>
      </c>
      <c r="S8">
        <v>5.7061440306582195E-2</v>
      </c>
    </row>
    <row r="9" spans="1:19">
      <c r="A9" t="s">
        <v>145</v>
      </c>
      <c r="B9">
        <v>28.124544143676758</v>
      </c>
      <c r="C9">
        <v>24.736839294433594</v>
      </c>
      <c r="D9">
        <v>9.5543077029722381E-2</v>
      </c>
      <c r="F9" t="s">
        <v>145</v>
      </c>
      <c r="G9" s="2">
        <v>32.309406280517578</v>
      </c>
      <c r="H9" s="2">
        <v>24.644266128540039</v>
      </c>
      <c r="I9" s="2">
        <v>4.9267768635890977E-3</v>
      </c>
      <c r="K9" t="s">
        <v>145</v>
      </c>
      <c r="L9">
        <v>28.998773574829102</v>
      </c>
      <c r="M9">
        <v>24.644266128540039</v>
      </c>
      <c r="N9">
        <v>4.8883539284345898E-2</v>
      </c>
      <c r="P9" t="s">
        <v>145</v>
      </c>
      <c r="Q9">
        <v>30.437614440917969</v>
      </c>
      <c r="R9">
        <v>24.644266128540039</v>
      </c>
      <c r="S9">
        <v>1.8031355781491024E-2</v>
      </c>
    </row>
    <row r="10" spans="1:19">
      <c r="B10">
        <v>28.309116363525391</v>
      </c>
      <c r="C10">
        <v>24.68083381652832</v>
      </c>
      <c r="D10">
        <v>8.0868264075223226E-2</v>
      </c>
      <c r="G10" s="2">
        <v>32.419166564941399</v>
      </c>
      <c r="H10" s="2">
        <v>24.639724731445313</v>
      </c>
      <c r="I10" s="2">
        <v>4.5515011688300258E-3</v>
      </c>
      <c r="L10">
        <v>28.945785522460938</v>
      </c>
      <c r="M10">
        <v>24.639724731445313</v>
      </c>
      <c r="N10">
        <v>5.0552954071781876E-2</v>
      </c>
      <c r="Q10">
        <v>30.54437255859375</v>
      </c>
      <c r="R10">
        <v>24.639724731445313</v>
      </c>
      <c r="S10">
        <v>1.6692596293382798E-2</v>
      </c>
    </row>
    <row r="11" spans="1:19">
      <c r="B11">
        <v>28.260971069335938</v>
      </c>
      <c r="C11">
        <v>24.953350067138672</v>
      </c>
      <c r="D11">
        <v>0.10099662565717377</v>
      </c>
      <c r="G11" s="2">
        <v>32.111484527587891</v>
      </c>
      <c r="H11" s="2">
        <v>24.781442642211914</v>
      </c>
      <c r="I11" s="2">
        <v>6.2149483397972291E-3</v>
      </c>
      <c r="L11">
        <v>28.929893493652344</v>
      </c>
      <c r="M11">
        <v>24.781442642211914</v>
      </c>
      <c r="N11">
        <v>5.6388670891838077E-2</v>
      </c>
      <c r="Q11">
        <v>30.551368713378906</v>
      </c>
      <c r="R11">
        <v>24.781442642211914</v>
      </c>
      <c r="S11">
        <v>1.8326485172068849E-2</v>
      </c>
    </row>
    <row r="12" spans="1:19">
      <c r="A12" t="s">
        <v>146</v>
      </c>
      <c r="B12">
        <v>27.430030822753906</v>
      </c>
      <c r="C12">
        <v>24.30040168762207</v>
      </c>
      <c r="D12">
        <v>0.11425829919210702</v>
      </c>
      <c r="F12" t="s">
        <v>146</v>
      </c>
      <c r="G12" s="2">
        <v>31.740381240844727</v>
      </c>
      <c r="H12" s="2">
        <v>24.533679962158203</v>
      </c>
      <c r="I12" s="2">
        <v>6.7696582563085226E-3</v>
      </c>
      <c r="K12" t="s">
        <v>146</v>
      </c>
      <c r="L12">
        <v>27.972806930541992</v>
      </c>
      <c r="M12">
        <v>24.533679962158203</v>
      </c>
      <c r="N12">
        <v>9.2197601604630378E-2</v>
      </c>
      <c r="P12" t="s">
        <v>146</v>
      </c>
      <c r="Q12">
        <v>29.356212615966797</v>
      </c>
      <c r="R12">
        <v>24.533679962158203</v>
      </c>
      <c r="S12">
        <v>3.5340526567975303E-2</v>
      </c>
    </row>
    <row r="13" spans="1:19">
      <c r="B13">
        <v>27.531339645385742</v>
      </c>
      <c r="C13">
        <v>24.193492889404297</v>
      </c>
      <c r="D13">
        <v>9.8902667596818525E-2</v>
      </c>
      <c r="G13" s="2">
        <v>32.218700408935547</v>
      </c>
      <c r="H13" s="2">
        <v>24.3765869140625</v>
      </c>
      <c r="I13" s="2">
        <v>4.3580138752724517E-3</v>
      </c>
      <c r="L13">
        <v>28.622200012207031</v>
      </c>
      <c r="M13">
        <v>24.3765869140625</v>
      </c>
      <c r="N13">
        <v>5.2716079889747754E-2</v>
      </c>
      <c r="Q13">
        <v>29.297645568847656</v>
      </c>
      <c r="R13">
        <v>24.3765869140625</v>
      </c>
      <c r="S13">
        <v>3.3007583795469947E-2</v>
      </c>
    </row>
    <row r="14" spans="1:19">
      <c r="B14">
        <v>27.773860931396484</v>
      </c>
      <c r="C14">
        <v>24.283794403076172</v>
      </c>
      <c r="D14">
        <v>8.8999033036107067E-2</v>
      </c>
      <c r="G14" s="2">
        <v>32.139957427978516</v>
      </c>
      <c r="H14" s="2">
        <v>24.161130905151367</v>
      </c>
      <c r="I14" s="2">
        <v>3.9640021962145579E-3</v>
      </c>
      <c r="L14">
        <v>28.572822570800781</v>
      </c>
      <c r="M14">
        <v>24.161130905151367</v>
      </c>
      <c r="N14">
        <v>4.6983836553154079E-2</v>
      </c>
      <c r="Q14">
        <v>29.709478378295898</v>
      </c>
      <c r="R14">
        <v>24.161130905151367</v>
      </c>
      <c r="S14">
        <v>2.1368841817434443E-2</v>
      </c>
    </row>
    <row r="15" spans="1:19">
      <c r="A15" t="s">
        <v>147</v>
      </c>
      <c r="B15">
        <v>27.936203002929688</v>
      </c>
      <c r="C15">
        <v>24.00792121887207</v>
      </c>
      <c r="D15">
        <v>6.5685476020666086E-2</v>
      </c>
      <c r="F15" t="s">
        <v>147</v>
      </c>
      <c r="G15" s="2">
        <v>33.455135345458984</v>
      </c>
      <c r="H15" s="2">
        <v>24.042430877685547</v>
      </c>
      <c r="I15" s="2">
        <v>1.4672145153468397E-3</v>
      </c>
      <c r="K15" t="s">
        <v>147</v>
      </c>
      <c r="L15">
        <v>28.295299530029297</v>
      </c>
      <c r="M15">
        <v>24.042430877685547</v>
      </c>
      <c r="N15">
        <v>5.245162746881428E-2</v>
      </c>
      <c r="P15" t="s">
        <v>147</v>
      </c>
      <c r="Q15">
        <v>28.759096145629883</v>
      </c>
      <c r="R15">
        <v>24.042430877685547</v>
      </c>
      <c r="S15">
        <v>3.8031396674404534E-2</v>
      </c>
    </row>
    <row r="16" spans="1:19">
      <c r="B16">
        <v>27.690771102905273</v>
      </c>
      <c r="C16">
        <v>24.009042739868164</v>
      </c>
      <c r="D16">
        <v>7.7927245745296705E-2</v>
      </c>
      <c r="G16" s="2">
        <v>33.315563201904297</v>
      </c>
      <c r="H16" s="2">
        <v>23.86906623840332</v>
      </c>
      <c r="I16" s="2">
        <v>1.433247061492227E-3</v>
      </c>
      <c r="L16">
        <v>28.320915222167969</v>
      </c>
      <c r="M16">
        <v>23.86906623840332</v>
      </c>
      <c r="N16">
        <v>4.5694078107321429E-2</v>
      </c>
      <c r="Q16">
        <v>28.473171234130859</v>
      </c>
      <c r="R16">
        <v>23.86906623840332</v>
      </c>
      <c r="S16">
        <v>4.111746137252599E-2</v>
      </c>
    </row>
    <row r="17" spans="1:19">
      <c r="B17">
        <v>27.751964569091797</v>
      </c>
      <c r="C17">
        <v>24.055942535400391</v>
      </c>
      <c r="D17">
        <v>7.7158984504229228E-2</v>
      </c>
      <c r="G17" s="2">
        <v>33.515029907226563</v>
      </c>
      <c r="H17" s="2">
        <v>24.085350036621094</v>
      </c>
      <c r="I17" s="2">
        <v>1.4500517755764361E-3</v>
      </c>
      <c r="L17">
        <v>28.463903427124023</v>
      </c>
      <c r="M17">
        <v>24.085350036621094</v>
      </c>
      <c r="N17">
        <v>4.8075531229233144E-2</v>
      </c>
      <c r="Q17">
        <v>29.042150497436523</v>
      </c>
      <c r="R17">
        <v>24.085350036621094</v>
      </c>
      <c r="S17">
        <v>3.2199889310092419E-2</v>
      </c>
    </row>
    <row r="18" spans="1:19">
      <c r="A18" t="s">
        <v>148</v>
      </c>
      <c r="B18">
        <v>27.607072830200195</v>
      </c>
      <c r="C18">
        <v>23.474529266357422</v>
      </c>
      <c r="D18">
        <v>5.7013857890040959E-2</v>
      </c>
      <c r="F18" t="s">
        <v>148</v>
      </c>
      <c r="G18" s="2">
        <v>33.052959442138672</v>
      </c>
      <c r="H18" s="2">
        <v>23.761837005615234</v>
      </c>
      <c r="I18" s="2">
        <v>1.5962225918311551E-3</v>
      </c>
      <c r="K18" t="s">
        <v>148</v>
      </c>
      <c r="L18">
        <v>27.932069778442383</v>
      </c>
      <c r="M18">
        <v>23.761837005615234</v>
      </c>
      <c r="N18">
        <v>5.5543705104764182E-2</v>
      </c>
      <c r="P18" t="s">
        <v>148</v>
      </c>
      <c r="Q18">
        <v>28.5469970703125</v>
      </c>
      <c r="R18">
        <v>23.761837005615234</v>
      </c>
      <c r="S18">
        <v>3.6267973227892485E-2</v>
      </c>
    </row>
    <row r="19" spans="1:19">
      <c r="B19">
        <v>27.442262649536133</v>
      </c>
      <c r="C19">
        <v>23.843730926513672</v>
      </c>
      <c r="D19">
        <v>8.2553218740697765E-2</v>
      </c>
      <c r="G19" s="2">
        <v>32.919902801513672</v>
      </c>
      <c r="H19" s="2">
        <v>23.952531814575195</v>
      </c>
      <c r="I19" s="2">
        <v>1.9978015727382344E-3</v>
      </c>
      <c r="L19">
        <v>28.001459121704102</v>
      </c>
      <c r="M19">
        <v>23.952531814575195</v>
      </c>
      <c r="N19">
        <v>6.0415925158549953E-2</v>
      </c>
      <c r="Q19">
        <v>28.492992401123047</v>
      </c>
      <c r="R19">
        <v>23.952531814575195</v>
      </c>
      <c r="S19">
        <v>4.2971960644912925E-2</v>
      </c>
    </row>
    <row r="20" spans="1:19">
      <c r="B20">
        <v>27.530061721801758</v>
      </c>
      <c r="C20">
        <v>23.788066864013672</v>
      </c>
      <c r="D20">
        <v>7.4739003690988098E-2</v>
      </c>
      <c r="G20" s="2">
        <v>33.037335205078101</v>
      </c>
      <c r="H20" s="2">
        <v>23.739421844482422</v>
      </c>
      <c r="I20" s="2">
        <v>1.58872665265314E-3</v>
      </c>
      <c r="L20">
        <v>28.041500091552734</v>
      </c>
      <c r="M20">
        <v>23.739421844482422</v>
      </c>
      <c r="N20">
        <v>5.0692697742530983E-2</v>
      </c>
      <c r="Q20">
        <v>28.423511505126953</v>
      </c>
      <c r="R20">
        <v>23.739421844482422</v>
      </c>
      <c r="S20">
        <v>3.8899902228551227E-2</v>
      </c>
    </row>
    <row r="22" spans="1:19">
      <c r="A22" t="s">
        <v>149</v>
      </c>
      <c r="F22" t="s">
        <v>150</v>
      </c>
      <c r="G22" s="2"/>
      <c r="H22" s="2"/>
      <c r="I22" s="2"/>
      <c r="K22" t="s">
        <v>151</v>
      </c>
      <c r="P22" t="s">
        <v>152</v>
      </c>
    </row>
    <row r="23" spans="1:19">
      <c r="A23" t="s">
        <v>153</v>
      </c>
      <c r="B23" t="s">
        <v>143</v>
      </c>
      <c r="C23" t="s">
        <v>145</v>
      </c>
      <c r="D23" t="s">
        <v>147</v>
      </c>
      <c r="F23" t="s">
        <v>153</v>
      </c>
      <c r="G23" t="s">
        <v>143</v>
      </c>
      <c r="H23" t="s">
        <v>145</v>
      </c>
      <c r="I23" t="s">
        <v>147</v>
      </c>
      <c r="K23" t="s">
        <v>153</v>
      </c>
      <c r="L23" t="s">
        <v>143</v>
      </c>
      <c r="M23" t="s">
        <v>145</v>
      </c>
      <c r="N23" t="s">
        <v>147</v>
      </c>
      <c r="P23" t="s">
        <v>153</v>
      </c>
      <c r="Q23" t="s">
        <v>143</v>
      </c>
      <c r="R23" t="s">
        <v>145</v>
      </c>
      <c r="S23" t="s">
        <v>147</v>
      </c>
    </row>
    <row r="24" spans="1:19">
      <c r="A24" t="s">
        <v>154</v>
      </c>
      <c r="B24">
        <v>8.4532147979222982E-2</v>
      </c>
      <c r="C24">
        <v>9.2469322254039796E-2</v>
      </c>
      <c r="D24">
        <v>7.3590568756730673E-2</v>
      </c>
      <c r="F24" t="s">
        <v>154</v>
      </c>
      <c r="G24" s="2">
        <v>3.6287931797516111E-3</v>
      </c>
      <c r="H24" s="2">
        <v>5.2310754574054511E-3</v>
      </c>
      <c r="I24" s="2">
        <v>1.4501711174718344E-3</v>
      </c>
      <c r="K24" t="s">
        <v>154</v>
      </c>
      <c r="L24">
        <v>0.11517566971528387</v>
      </c>
      <c r="M24">
        <v>5.1941721415988622E-2</v>
      </c>
      <c r="N24">
        <v>4.8740412268456289E-2</v>
      </c>
      <c r="P24" t="s">
        <v>154</v>
      </c>
      <c r="Q24">
        <v>2.6841654973072143E-2</v>
      </c>
      <c r="R24">
        <v>1.7683479082314223E-2</v>
      </c>
      <c r="S24">
        <v>3.7116249119007648E-2</v>
      </c>
    </row>
    <row r="25" spans="1:19">
      <c r="A25" t="s">
        <v>127</v>
      </c>
      <c r="B25">
        <v>5.9475360105489948E-2</v>
      </c>
      <c r="C25">
        <v>0.10071999994167753</v>
      </c>
      <c r="D25">
        <v>7.1435360107242274E-2</v>
      </c>
      <c r="F25" t="s">
        <v>127</v>
      </c>
      <c r="G25" s="2">
        <v>1.8540015858735702E-3</v>
      </c>
      <c r="H25" s="2">
        <v>5.0305581092651768E-3</v>
      </c>
      <c r="I25" s="2">
        <v>1.7275836057408433E-3</v>
      </c>
      <c r="K25" t="s">
        <v>127</v>
      </c>
      <c r="L25">
        <v>5.8700878405618252E-2</v>
      </c>
      <c r="M25">
        <v>6.3965839349177406E-2</v>
      </c>
      <c r="N25">
        <v>5.5550776001948375E-2</v>
      </c>
      <c r="P25" t="s">
        <v>127</v>
      </c>
      <c r="Q25">
        <v>5.2054692772610649E-2</v>
      </c>
      <c r="R25">
        <v>2.9905650726959897E-2</v>
      </c>
      <c r="S25">
        <v>3.9379945367118883E-2</v>
      </c>
    </row>
    <row r="26" spans="1:19">
      <c r="G26" s="2"/>
      <c r="H26" s="2"/>
      <c r="I26" s="2"/>
    </row>
    <row r="27" spans="1:19">
      <c r="A27" t="s">
        <v>155</v>
      </c>
      <c r="B27" t="s">
        <v>143</v>
      </c>
      <c r="C27" t="s">
        <v>145</v>
      </c>
      <c r="D27" t="s">
        <v>147</v>
      </c>
      <c r="F27" t="s">
        <v>155</v>
      </c>
      <c r="G27" t="s">
        <v>143</v>
      </c>
      <c r="H27" t="s">
        <v>145</v>
      </c>
      <c r="I27" t="s">
        <v>147</v>
      </c>
      <c r="K27" t="s">
        <v>155</v>
      </c>
      <c r="L27" t="s">
        <v>143</v>
      </c>
      <c r="M27" t="s">
        <v>145</v>
      </c>
      <c r="N27" t="s">
        <v>147</v>
      </c>
      <c r="P27" t="s">
        <v>155</v>
      </c>
      <c r="Q27" t="s">
        <v>143</v>
      </c>
      <c r="R27" t="s">
        <v>145</v>
      </c>
      <c r="S27" t="s">
        <v>147</v>
      </c>
    </row>
    <row r="28" spans="1:19">
      <c r="A28" t="s">
        <v>154</v>
      </c>
      <c r="B28">
        <v>1</v>
      </c>
      <c r="C28">
        <v>1</v>
      </c>
      <c r="D28">
        <v>1</v>
      </c>
      <c r="F28" t="s">
        <v>154</v>
      </c>
      <c r="G28" s="2">
        <v>1</v>
      </c>
      <c r="H28" s="2">
        <v>1</v>
      </c>
      <c r="I28" s="2">
        <v>1</v>
      </c>
      <c r="K28" t="s">
        <v>154</v>
      </c>
      <c r="L28">
        <v>1</v>
      </c>
      <c r="M28">
        <v>1</v>
      </c>
      <c r="N28">
        <v>1</v>
      </c>
      <c r="P28" t="s">
        <v>154</v>
      </c>
      <c r="Q28">
        <v>1</v>
      </c>
      <c r="R28">
        <v>1</v>
      </c>
      <c r="S28">
        <v>1</v>
      </c>
    </row>
    <row r="29" spans="1:19">
      <c r="A29" t="s">
        <v>127</v>
      </c>
      <c r="B29">
        <v>0.70358273777815628</v>
      </c>
      <c r="C29">
        <v>1.08922610749726</v>
      </c>
      <c r="D29">
        <v>0.97071352095928354</v>
      </c>
      <c r="F29" t="s">
        <v>127</v>
      </c>
      <c r="G29" s="2">
        <v>0.5109140956885494</v>
      </c>
      <c r="H29" s="2">
        <v>0.96166804517101567</v>
      </c>
      <c r="I29" s="2">
        <v>1.1912963821487754</v>
      </c>
      <c r="K29" t="s">
        <v>127</v>
      </c>
      <c r="L29">
        <v>0.50966387736861252</v>
      </c>
      <c r="M29">
        <v>1.2314924805223637</v>
      </c>
      <c r="N29">
        <v>1.1397272492481481</v>
      </c>
      <c r="P29" t="s">
        <v>127</v>
      </c>
      <c r="Q29">
        <v>1.9393250090142546</v>
      </c>
      <c r="R29">
        <v>1.6911632935890673</v>
      </c>
      <c r="S29">
        <v>1.0609893591578459</v>
      </c>
    </row>
    <row r="30" spans="1:19">
      <c r="G30" s="2"/>
      <c r="H30" s="2"/>
      <c r="I30" s="2"/>
    </row>
    <row r="31" spans="1:19">
      <c r="A31" t="s">
        <v>60</v>
      </c>
      <c r="B31" t="s">
        <v>143</v>
      </c>
      <c r="C31" t="s">
        <v>145</v>
      </c>
      <c r="D31" t="s">
        <v>147</v>
      </c>
      <c r="F31" t="s">
        <v>60</v>
      </c>
      <c r="G31" t="s">
        <v>143</v>
      </c>
      <c r="H31" t="s">
        <v>145</v>
      </c>
      <c r="I31" t="s">
        <v>147</v>
      </c>
      <c r="K31" t="s">
        <v>60</v>
      </c>
      <c r="L31" t="s">
        <v>143</v>
      </c>
      <c r="M31" t="s">
        <v>145</v>
      </c>
      <c r="N31" t="s">
        <v>147</v>
      </c>
      <c r="P31" t="s">
        <v>60</v>
      </c>
      <c r="Q31" t="s">
        <v>143</v>
      </c>
      <c r="R31" t="s">
        <v>145</v>
      </c>
      <c r="S31" t="s">
        <v>147</v>
      </c>
    </row>
    <row r="32" spans="1:19">
      <c r="A32" t="s">
        <v>154</v>
      </c>
      <c r="B32">
        <v>0.10269860675295443</v>
      </c>
      <c r="C32">
        <v>0.11258079174889013</v>
      </c>
      <c r="D32">
        <v>9.3174704128622401E-2</v>
      </c>
      <c r="F32" t="s">
        <v>154</v>
      </c>
      <c r="G32" s="2">
        <v>0.10956139681390389</v>
      </c>
      <c r="H32" s="2">
        <v>0.16678689653272494</v>
      </c>
      <c r="I32" s="2">
        <v>8.1940173415956472E-3</v>
      </c>
      <c r="K32" t="s">
        <v>154</v>
      </c>
      <c r="L32">
        <v>6.3162884447050066E-2</v>
      </c>
      <c r="M32">
        <v>7.5865618851127289E-2</v>
      </c>
      <c r="N32">
        <v>3.454918769063136E-2</v>
      </c>
      <c r="P32" t="s">
        <v>154</v>
      </c>
      <c r="Q32">
        <v>0.14058089718929156</v>
      </c>
      <c r="R32">
        <v>4.9239457004431927E-2</v>
      </c>
      <c r="S32">
        <v>0.1698898953083402</v>
      </c>
    </row>
    <row r="33" spans="1:19">
      <c r="A33" t="s">
        <v>127</v>
      </c>
      <c r="B33">
        <v>5.0981524395339629E-2</v>
      </c>
      <c r="C33">
        <v>0.13763828804774306</v>
      </c>
      <c r="D33">
        <v>0.17782527564559822</v>
      </c>
      <c r="F33" t="s">
        <v>127</v>
      </c>
      <c r="G33" s="2">
        <v>0.17561840184758337</v>
      </c>
      <c r="H33" s="2">
        <v>0.29036761801617234</v>
      </c>
      <c r="I33" s="2">
        <v>0.16139173700096057</v>
      </c>
      <c r="K33" t="s">
        <v>127</v>
      </c>
      <c r="L33">
        <v>0.14767181060547496</v>
      </c>
      <c r="M33">
        <v>0.4739319801201205</v>
      </c>
      <c r="N33">
        <v>9.9745105515085308E-2</v>
      </c>
      <c r="P33" t="s">
        <v>127</v>
      </c>
      <c r="Q33">
        <v>0.33462862863692666</v>
      </c>
      <c r="R33">
        <v>0.42325097541069445</v>
      </c>
      <c r="S33">
        <v>9.1002613221174006E-2</v>
      </c>
    </row>
    <row r="36" spans="1:19">
      <c r="A36" t="s">
        <v>92</v>
      </c>
      <c r="F36" t="s">
        <v>92</v>
      </c>
      <c r="K36" t="s">
        <v>92</v>
      </c>
    </row>
    <row r="37" spans="1:19" ht="20.5" thickBot="1">
      <c r="A37" t="s">
        <v>156</v>
      </c>
      <c r="F37" t="s">
        <v>156</v>
      </c>
      <c r="K37" t="s">
        <v>156</v>
      </c>
    </row>
    <row r="38" spans="1:19">
      <c r="A38" s="13"/>
      <c r="B38" s="13" t="s">
        <v>69</v>
      </c>
      <c r="C38" s="13" t="s">
        <v>70</v>
      </c>
      <c r="F38" s="13"/>
      <c r="G38" s="13" t="s">
        <v>69</v>
      </c>
      <c r="H38" s="13" t="s">
        <v>70</v>
      </c>
      <c r="K38" s="13"/>
      <c r="L38" s="13" t="s">
        <v>69</v>
      </c>
      <c r="M38" s="13" t="s">
        <v>70</v>
      </c>
    </row>
    <row r="39" spans="1:19">
      <c r="A39" t="s">
        <v>59</v>
      </c>
      <c r="B39">
        <v>8.4532147979222982E-2</v>
      </c>
      <c r="C39">
        <v>5.9475360105489948E-2</v>
      </c>
      <c r="F39" t="s">
        <v>59</v>
      </c>
      <c r="G39">
        <v>3.6287931797516111E-3</v>
      </c>
      <c r="H39">
        <v>1.8540015858735702E-3</v>
      </c>
      <c r="K39" t="s">
        <v>59</v>
      </c>
      <c r="L39">
        <v>0.11517566971528387</v>
      </c>
      <c r="M39">
        <v>5.8700878405618252E-2</v>
      </c>
    </row>
    <row r="40" spans="1:19">
      <c r="A40" t="s">
        <v>62</v>
      </c>
      <c r="B40">
        <v>7.5365556951586014E-5</v>
      </c>
      <c r="C40">
        <v>1.8572460507352436E-5</v>
      </c>
      <c r="F40" t="s">
        <v>62</v>
      </c>
      <c r="G40">
        <v>1.5806639709312192E-7</v>
      </c>
      <c r="H40">
        <v>4.0612944220109339E-7</v>
      </c>
      <c r="K40" t="s">
        <v>62</v>
      </c>
      <c r="L40">
        <v>5.2923115407019303E-5</v>
      </c>
      <c r="M40">
        <v>2.8927885650966746E-4</v>
      </c>
    </row>
    <row r="41" spans="1:19">
      <c r="A41" t="s">
        <v>63</v>
      </c>
      <c r="B41">
        <v>3</v>
      </c>
      <c r="C41">
        <v>3</v>
      </c>
      <c r="F41" t="s">
        <v>63</v>
      </c>
      <c r="G41">
        <v>3</v>
      </c>
      <c r="H41">
        <v>3</v>
      </c>
      <c r="K41" t="s">
        <v>63</v>
      </c>
      <c r="L41">
        <v>3</v>
      </c>
      <c r="M41">
        <v>3</v>
      </c>
    </row>
    <row r="42" spans="1:19">
      <c r="A42" t="s">
        <v>64</v>
      </c>
      <c r="B42">
        <v>0</v>
      </c>
      <c r="F42" t="s">
        <v>64</v>
      </c>
      <c r="G42">
        <v>0</v>
      </c>
      <c r="K42" t="s">
        <v>64</v>
      </c>
      <c r="L42">
        <v>0</v>
      </c>
    </row>
    <row r="43" spans="1:19">
      <c r="A43" t="s">
        <v>65</v>
      </c>
      <c r="B43">
        <v>3</v>
      </c>
      <c r="F43" t="s">
        <v>65</v>
      </c>
      <c r="G43">
        <v>3</v>
      </c>
      <c r="K43" t="s">
        <v>65</v>
      </c>
      <c r="L43">
        <v>3</v>
      </c>
    </row>
    <row r="44" spans="1:19">
      <c r="A44" t="s">
        <v>56</v>
      </c>
      <c r="B44">
        <v>4.4778065633713231</v>
      </c>
      <c r="F44" t="s">
        <v>56</v>
      </c>
      <c r="G44">
        <v>4.0925411121822011</v>
      </c>
      <c r="K44" t="s">
        <v>56</v>
      </c>
      <c r="L44">
        <v>5.28778767471045</v>
      </c>
    </row>
    <row r="45" spans="1:19">
      <c r="A45" t="s">
        <v>66</v>
      </c>
      <c r="B45">
        <v>1.038219387861713E-2</v>
      </c>
      <c r="F45" t="s">
        <v>66</v>
      </c>
      <c r="G45">
        <v>1.3188276468551183E-2</v>
      </c>
      <c r="K45" t="s">
        <v>66</v>
      </c>
      <c r="L45">
        <v>6.5970297868018189E-3</v>
      </c>
    </row>
    <row r="46" spans="1:19">
      <c r="A46" t="s">
        <v>67</v>
      </c>
      <c r="B46">
        <v>2.3533634348018233</v>
      </c>
      <c r="F46" t="s">
        <v>67</v>
      </c>
      <c r="G46">
        <v>2.3533634348018233</v>
      </c>
      <c r="K46" t="s">
        <v>67</v>
      </c>
      <c r="L46">
        <v>2.3533634348018233</v>
      </c>
    </row>
    <row r="47" spans="1:19">
      <c r="A47" t="s">
        <v>68</v>
      </c>
      <c r="B47">
        <v>2.076438775723426E-2</v>
      </c>
      <c r="F47" t="s">
        <v>68</v>
      </c>
      <c r="G47">
        <v>2.6376552937102365E-2</v>
      </c>
      <c r="K47" t="s">
        <v>68</v>
      </c>
      <c r="L47">
        <v>1.3194059573603638E-2</v>
      </c>
    </row>
    <row r="48" spans="1:19" ht="20.5" thickBot="1">
      <c r="A48" s="12" t="s">
        <v>67</v>
      </c>
      <c r="B48" s="12">
        <v>3.1824463052837091</v>
      </c>
      <c r="C48" s="12"/>
      <c r="F48" s="12" t="s">
        <v>67</v>
      </c>
      <c r="G48" s="12">
        <v>3.1824463052837091</v>
      </c>
      <c r="H48" s="12"/>
      <c r="K48" s="12" t="s">
        <v>67</v>
      </c>
      <c r="L48" s="12">
        <v>3.1824463052837091</v>
      </c>
      <c r="M48" s="12"/>
    </row>
    <row r="50" spans="1:7">
      <c r="A50" t="s">
        <v>157</v>
      </c>
    </row>
    <row r="51" spans="1:7">
      <c r="B51" t="s">
        <v>158</v>
      </c>
      <c r="C51" t="s">
        <v>159</v>
      </c>
      <c r="E51" t="s">
        <v>160</v>
      </c>
      <c r="F51" t="s">
        <v>159</v>
      </c>
    </row>
    <row r="52" spans="1:7">
      <c r="A52" t="s">
        <v>19</v>
      </c>
      <c r="B52">
        <v>34.035171508789063</v>
      </c>
      <c r="C52">
        <v>24.748432159423828</v>
      </c>
      <c r="D52">
        <v>1.6010794889975066E-3</v>
      </c>
      <c r="E52">
        <v>35.421958923339844</v>
      </c>
      <c r="F52">
        <v>25.220403671264648</v>
      </c>
      <c r="G52">
        <v>8.4923105397135537E-4</v>
      </c>
    </row>
    <row r="53" spans="1:7">
      <c r="B53">
        <v>34.613407135009766</v>
      </c>
      <c r="C53">
        <v>25.584415435791016</v>
      </c>
      <c r="D53">
        <v>1.9142676846092839E-3</v>
      </c>
      <c r="E53">
        <v>35.817066192626953</v>
      </c>
      <c r="F53">
        <v>25.216575622558594</v>
      </c>
      <c r="G53">
        <v>6.4407192636441613E-4</v>
      </c>
    </row>
    <row r="54" spans="1:7">
      <c r="B54">
        <v>34.401470184326172</v>
      </c>
      <c r="C54">
        <v>24.646648406982422</v>
      </c>
      <c r="D54">
        <v>1.1574601365870554E-3</v>
      </c>
      <c r="E54">
        <v>35.979248046875</v>
      </c>
      <c r="F54">
        <v>24.568449020385742</v>
      </c>
      <c r="G54">
        <v>3.6728840525347375E-4</v>
      </c>
    </row>
    <row r="55" spans="1:7">
      <c r="A55" t="s">
        <v>161</v>
      </c>
      <c r="B55">
        <v>33.966194152832031</v>
      </c>
      <c r="C55">
        <v>24.482074737548828</v>
      </c>
      <c r="D55">
        <v>1.3963541289240739E-3</v>
      </c>
      <c r="E55">
        <v>35.757701873779297</v>
      </c>
      <c r="F55">
        <v>24.408266067504883</v>
      </c>
      <c r="G55">
        <v>3.8324755109671972E-4</v>
      </c>
    </row>
    <row r="56" spans="1:7">
      <c r="B56">
        <v>33.798446655273438</v>
      </c>
      <c r="C56">
        <v>24.67677116394043</v>
      </c>
      <c r="D56">
        <v>1.7951554685261223E-3</v>
      </c>
      <c r="E56">
        <v>35.745296478271484</v>
      </c>
      <c r="F56">
        <v>24.727767944335938</v>
      </c>
      <c r="G56">
        <v>4.823845984271649E-4</v>
      </c>
    </row>
    <row r="57" spans="1:7">
      <c r="B57">
        <v>34.173526763916016</v>
      </c>
      <c r="C57">
        <v>24.424489974975586</v>
      </c>
      <c r="D57">
        <v>1.1621106940492454E-3</v>
      </c>
      <c r="E57">
        <v>36.233489990234375</v>
      </c>
      <c r="F57">
        <v>24.977518081665039</v>
      </c>
      <c r="G57">
        <v>4.0889784825401117E-4</v>
      </c>
    </row>
    <row r="58" spans="1:7">
      <c r="A58" t="s">
        <v>20</v>
      </c>
      <c r="B58">
        <v>33.331794738769531</v>
      </c>
      <c r="C58">
        <v>23.616399765014648</v>
      </c>
      <c r="D58">
        <v>1.189528065556815E-3</v>
      </c>
      <c r="E58">
        <v>36.570991516113281</v>
      </c>
      <c r="F58">
        <v>24.207040786743164</v>
      </c>
      <c r="G58">
        <v>1.8970551890444784E-4</v>
      </c>
    </row>
    <row r="59" spans="1:7">
      <c r="B59">
        <v>33.24920654296875</v>
      </c>
      <c r="C59">
        <v>23.56462287902832</v>
      </c>
      <c r="D59">
        <v>1.2152057662901858E-3</v>
      </c>
      <c r="E59">
        <v>35.958721160888672</v>
      </c>
      <c r="F59">
        <v>24.972183227539063</v>
      </c>
      <c r="G59">
        <v>4.9285882073201934E-4</v>
      </c>
    </row>
    <row r="60" spans="1:7">
      <c r="B60">
        <v>33.045520782470703</v>
      </c>
      <c r="C60">
        <v>22.963983535766602</v>
      </c>
      <c r="D60">
        <v>9.229005107604315E-4</v>
      </c>
      <c r="E60">
        <v>34.700298309326172</v>
      </c>
      <c r="F60">
        <v>23.972156524658203</v>
      </c>
      <c r="G60">
        <v>5.89532191880474E-4</v>
      </c>
    </row>
    <row r="64" spans="1:7">
      <c r="C64" t="s">
        <v>16</v>
      </c>
      <c r="D64" t="s">
        <v>60</v>
      </c>
      <c r="E64" t="s">
        <v>153</v>
      </c>
    </row>
    <row r="65" spans="2:5">
      <c r="B65" t="s">
        <v>162</v>
      </c>
      <c r="C65">
        <v>1</v>
      </c>
      <c r="D65">
        <v>1.5576024367312819E-3</v>
      </c>
      <c r="E65">
        <v>0.24413958418429685</v>
      </c>
    </row>
    <row r="66" spans="2:5">
      <c r="B66" t="s">
        <v>163</v>
      </c>
      <c r="C66">
        <v>0.39817421564341393</v>
      </c>
      <c r="D66">
        <v>6.2019712852974843E-4</v>
      </c>
      <c r="E66">
        <v>0.15527501516325337</v>
      </c>
    </row>
    <row r="67" spans="2:5">
      <c r="B67" t="s">
        <v>164</v>
      </c>
      <c r="C67">
        <v>1</v>
      </c>
      <c r="D67">
        <v>1.4512067638331471E-3</v>
      </c>
      <c r="E67">
        <v>0.22055246415860041</v>
      </c>
    </row>
    <row r="68" spans="2:5">
      <c r="B68" t="s">
        <v>165</v>
      </c>
      <c r="C68">
        <v>0.29275175886754506</v>
      </c>
      <c r="D68">
        <v>4.2484333259263193E-4</v>
      </c>
      <c r="E68">
        <v>3.5457470508196358E-2</v>
      </c>
    </row>
    <row r="69" spans="2:5">
      <c r="B69" t="s">
        <v>166</v>
      </c>
      <c r="C69">
        <v>1</v>
      </c>
      <c r="D69">
        <v>1.1092114475358108E-3</v>
      </c>
      <c r="E69">
        <v>0.14592348595191346</v>
      </c>
    </row>
    <row r="70" spans="2:5">
      <c r="B70" t="s">
        <v>167</v>
      </c>
      <c r="C70">
        <v>0.38228254686185414</v>
      </c>
      <c r="D70">
        <v>4.2403217717231368E-4</v>
      </c>
      <c r="E70">
        <v>0.18807063045022593</v>
      </c>
    </row>
    <row r="74" spans="2:5">
      <c r="C74" t="s">
        <v>158</v>
      </c>
      <c r="D74" t="s">
        <v>127</v>
      </c>
    </row>
    <row r="75" spans="2:5">
      <c r="B75" t="s">
        <v>19</v>
      </c>
      <c r="C75">
        <v>1</v>
      </c>
      <c r="D75">
        <v>0.39817421564341393</v>
      </c>
    </row>
    <row r="76" spans="2:5">
      <c r="B76" t="s">
        <v>168</v>
      </c>
      <c r="C76">
        <v>1</v>
      </c>
      <c r="D76">
        <v>0.29275175886754506</v>
      </c>
    </row>
    <row r="77" spans="2:5">
      <c r="B77" t="s">
        <v>20</v>
      </c>
      <c r="C77">
        <v>1</v>
      </c>
      <c r="D77">
        <v>0.38228254686185414</v>
      </c>
    </row>
    <row r="80" spans="2:5">
      <c r="B80" t="s">
        <v>19</v>
      </c>
      <c r="C80">
        <v>0.24413958418429685</v>
      </c>
      <c r="D80">
        <v>0.15527501516325337</v>
      </c>
    </row>
    <row r="81" spans="1:9">
      <c r="B81" t="s">
        <v>161</v>
      </c>
      <c r="C81">
        <v>0.22055246415860041</v>
      </c>
      <c r="D81">
        <v>3.5457470508196358E-2</v>
      </c>
    </row>
    <row r="82" spans="1:9">
      <c r="B82" t="s">
        <v>20</v>
      </c>
      <c r="C82">
        <v>0.14592348595191346</v>
      </c>
      <c r="D82">
        <v>0.18807063045022593</v>
      </c>
    </row>
    <row r="84" spans="1:9">
      <c r="A84" t="s">
        <v>92</v>
      </c>
      <c r="D84" t="s">
        <v>92</v>
      </c>
      <c r="G84" t="s">
        <v>92</v>
      </c>
    </row>
    <row r="85" spans="1:9" ht="20.5" thickBot="1">
      <c r="A85" t="s">
        <v>156</v>
      </c>
      <c r="D85" t="s">
        <v>169</v>
      </c>
      <c r="G85" t="s">
        <v>170</v>
      </c>
    </row>
    <row r="86" spans="1:9">
      <c r="A86" s="13"/>
      <c r="B86" s="13" t="s">
        <v>69</v>
      </c>
      <c r="C86" s="13" t="s">
        <v>70</v>
      </c>
      <c r="D86" s="13"/>
      <c r="E86" s="13" t="s">
        <v>69</v>
      </c>
      <c r="F86" s="13" t="s">
        <v>70</v>
      </c>
      <c r="G86" s="13"/>
      <c r="H86" s="13" t="s">
        <v>69</v>
      </c>
      <c r="I86" s="13" t="s">
        <v>70</v>
      </c>
    </row>
    <row r="87" spans="1:9">
      <c r="A87" t="s">
        <v>59</v>
      </c>
      <c r="B87">
        <v>1.5576024367312819E-3</v>
      </c>
      <c r="C87">
        <v>6.2019712852974843E-4</v>
      </c>
      <c r="D87" t="s">
        <v>59</v>
      </c>
      <c r="E87">
        <v>1.4512067638331471E-3</v>
      </c>
      <c r="F87">
        <v>4.2484333259263193E-4</v>
      </c>
      <c r="G87" t="s">
        <v>59</v>
      </c>
      <c r="H87">
        <v>1.1092114475358108E-3</v>
      </c>
      <c r="I87">
        <v>4.2403217717231368E-4</v>
      </c>
    </row>
    <row r="88" spans="1:9">
      <c r="A88" t="s">
        <v>62</v>
      </c>
      <c r="B88">
        <v>1.4460710674117443E-7</v>
      </c>
      <c r="C88">
        <v>5.8494683642036552E-8</v>
      </c>
      <c r="D88" t="s">
        <v>62</v>
      </c>
      <c r="E88">
        <v>1.0244303029047104E-7</v>
      </c>
      <c r="F88">
        <v>2.6477323914446321E-9</v>
      </c>
      <c r="G88" t="s">
        <v>62</v>
      </c>
      <c r="H88">
        <v>2.6198659950327668E-8</v>
      </c>
      <c r="I88">
        <v>4.351817225354062E-8</v>
      </c>
    </row>
    <row r="89" spans="1:9">
      <c r="A89" t="s">
        <v>63</v>
      </c>
      <c r="B89">
        <v>3</v>
      </c>
      <c r="C89">
        <v>3</v>
      </c>
      <c r="D89" t="s">
        <v>63</v>
      </c>
      <c r="E89">
        <v>3</v>
      </c>
      <c r="F89">
        <v>3</v>
      </c>
      <c r="G89" t="s">
        <v>63</v>
      </c>
      <c r="H89">
        <v>3</v>
      </c>
      <c r="I89">
        <v>3</v>
      </c>
    </row>
    <row r="90" spans="1:9">
      <c r="A90" t="s">
        <v>64</v>
      </c>
      <c r="B90">
        <v>0</v>
      </c>
      <c r="D90" t="s">
        <v>64</v>
      </c>
      <c r="E90">
        <v>0</v>
      </c>
      <c r="G90" t="s">
        <v>64</v>
      </c>
      <c r="H90">
        <v>0</v>
      </c>
    </row>
    <row r="91" spans="1:9">
      <c r="A91" t="s">
        <v>65</v>
      </c>
      <c r="B91">
        <v>3</v>
      </c>
      <c r="D91" t="s">
        <v>65</v>
      </c>
      <c r="E91">
        <v>2</v>
      </c>
      <c r="G91" t="s">
        <v>65</v>
      </c>
      <c r="H91">
        <v>4</v>
      </c>
    </row>
    <row r="92" spans="1:9">
      <c r="A92" t="s">
        <v>56</v>
      </c>
      <c r="B92">
        <v>3.6027253873625291</v>
      </c>
      <c r="D92" t="s">
        <v>56</v>
      </c>
      <c r="E92">
        <v>5.4837737128932762</v>
      </c>
      <c r="G92" t="s">
        <v>56</v>
      </c>
      <c r="H92">
        <v>4.4946514607812427</v>
      </c>
    </row>
    <row r="93" spans="1:9">
      <c r="A93" t="s">
        <v>66</v>
      </c>
      <c r="B93">
        <v>1.8345753697852085E-2</v>
      </c>
      <c r="D93" t="s">
        <v>66</v>
      </c>
      <c r="E93">
        <v>1.5840968757336215E-2</v>
      </c>
      <c r="G93" t="s">
        <v>66</v>
      </c>
      <c r="H93">
        <v>5.4334937659087802E-3</v>
      </c>
    </row>
    <row r="94" spans="1:9">
      <c r="A94" t="s">
        <v>67</v>
      </c>
      <c r="B94">
        <v>2.3533634348018233</v>
      </c>
      <c r="D94" t="s">
        <v>67</v>
      </c>
      <c r="E94">
        <v>2.9199855803537269</v>
      </c>
      <c r="G94" t="s">
        <v>67</v>
      </c>
      <c r="H94">
        <v>2.1318467863266499</v>
      </c>
    </row>
    <row r="95" spans="1:9">
      <c r="A95" t="s">
        <v>68</v>
      </c>
      <c r="B95">
        <v>3.6691507395704169E-2</v>
      </c>
      <c r="D95" t="s">
        <v>68</v>
      </c>
      <c r="E95">
        <v>3.168193751467243E-2</v>
      </c>
      <c r="G95" t="s">
        <v>68</v>
      </c>
      <c r="H95">
        <v>1.086698753181756E-2</v>
      </c>
    </row>
    <row r="96" spans="1:9" ht="20.5" thickBot="1">
      <c r="A96" s="12" t="s">
        <v>67</v>
      </c>
      <c r="B96" s="12">
        <v>3.1824463052837091</v>
      </c>
      <c r="C96" s="12"/>
      <c r="D96" s="12" t="s">
        <v>67</v>
      </c>
      <c r="E96" s="12">
        <v>4.3026527297494637</v>
      </c>
      <c r="F96" s="12"/>
      <c r="G96" s="12" t="s">
        <v>67</v>
      </c>
      <c r="H96" s="12">
        <v>2.7764451051977934</v>
      </c>
      <c r="I96" s="12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06E0-70E3-8E48-993E-05AD6D238445}">
  <dimension ref="A1:T16"/>
  <sheetViews>
    <sheetView topLeftCell="A5" workbookViewId="0">
      <selection activeCell="E21" sqref="E21"/>
    </sheetView>
  </sheetViews>
  <sheetFormatPr defaultColWidth="10.69140625" defaultRowHeight="20"/>
  <sheetData>
    <row r="1" spans="1:20">
      <c r="A1" t="s">
        <v>220</v>
      </c>
    </row>
    <row r="2" spans="1:20">
      <c r="A2" t="s">
        <v>143</v>
      </c>
      <c r="H2" t="s">
        <v>145</v>
      </c>
      <c r="O2" t="s">
        <v>42</v>
      </c>
    </row>
    <row r="3" spans="1:20">
      <c r="A3" t="s">
        <v>235</v>
      </c>
      <c r="B3">
        <v>37.912147521972656</v>
      </c>
      <c r="C3">
        <v>34.0399169921875</v>
      </c>
      <c r="D3">
        <v>6.8287696057898861E-2</v>
      </c>
      <c r="H3" t="s">
        <v>235</v>
      </c>
      <c r="I3">
        <v>39.038955688476563</v>
      </c>
      <c r="J3">
        <v>31.440288543701172</v>
      </c>
      <c r="K3">
        <v>5.1590918790230186E-3</v>
      </c>
      <c r="O3" t="s">
        <v>235</v>
      </c>
      <c r="P3">
        <v>33.202701568603516</v>
      </c>
      <c r="Q3">
        <v>25.709192276000977</v>
      </c>
      <c r="R3">
        <v>5.5491815050494444E-3</v>
      </c>
    </row>
    <row r="4" spans="1:20">
      <c r="B4">
        <v>38.352691650390625</v>
      </c>
      <c r="C4">
        <v>33.958477020263672</v>
      </c>
      <c r="D4">
        <v>4.7556467636524866E-2</v>
      </c>
      <c r="I4">
        <v>39.068462371826172</v>
      </c>
      <c r="J4">
        <v>31.267929077148398</v>
      </c>
      <c r="K4">
        <v>4.4854445904900153E-3</v>
      </c>
      <c r="P4">
        <v>33.797584533691406</v>
      </c>
      <c r="Q4">
        <v>25.705043792724609</v>
      </c>
      <c r="R4">
        <v>3.6635531438368096E-3</v>
      </c>
    </row>
    <row r="5" spans="1:20">
      <c r="B5">
        <v>38.552421569824219</v>
      </c>
      <c r="C5">
        <v>33.954669952392578</v>
      </c>
      <c r="D5">
        <v>4.1298934823856243E-2</v>
      </c>
      <c r="I5">
        <v>39.688617706298828</v>
      </c>
      <c r="J5">
        <v>31.926254272460938</v>
      </c>
      <c r="K5">
        <v>4.6057013056906033E-3</v>
      </c>
      <c r="P5">
        <v>33.094799041747997</v>
      </c>
      <c r="Q5">
        <v>25.662349700927734</v>
      </c>
      <c r="R5">
        <v>5.7890834122241433E-3</v>
      </c>
    </row>
    <row r="6" spans="1:20">
      <c r="A6" t="s">
        <v>184</v>
      </c>
      <c r="B6">
        <v>33.622714996337891</v>
      </c>
      <c r="C6">
        <v>21.988754272460938</v>
      </c>
      <c r="D6">
        <v>3.1465080974994757E-4</v>
      </c>
      <c r="H6" t="s">
        <v>184</v>
      </c>
      <c r="I6">
        <v>34.39935302734375</v>
      </c>
      <c r="J6">
        <v>22.199893951416016</v>
      </c>
      <c r="K6">
        <v>2.1261646208963224E-4</v>
      </c>
      <c r="O6" t="s">
        <v>184</v>
      </c>
      <c r="P6">
        <v>35.349094390869141</v>
      </c>
      <c r="Q6">
        <v>25.967979431152344</v>
      </c>
      <c r="R6">
        <v>1.4996952100261632E-3</v>
      </c>
    </row>
    <row r="7" spans="1:20">
      <c r="B7">
        <v>33.921398162841797</v>
      </c>
      <c r="C7">
        <v>22.108419418334961</v>
      </c>
      <c r="D7">
        <v>2.7793232455284325E-4</v>
      </c>
      <c r="I7">
        <v>34.300457000732422</v>
      </c>
      <c r="J7">
        <v>21.972757339477539</v>
      </c>
      <c r="K7">
        <v>1.9453270440713779E-4</v>
      </c>
      <c r="P7">
        <v>36.877510070800781</v>
      </c>
      <c r="Q7">
        <v>26.001325607299805</v>
      </c>
      <c r="R7">
        <v>5.3203749268951502E-4</v>
      </c>
    </row>
    <row r="8" spans="1:20">
      <c r="B8">
        <v>34.559288024902344</v>
      </c>
      <c r="C8">
        <v>21.601554870605469</v>
      </c>
      <c r="D8">
        <v>1.2569952737128521E-4</v>
      </c>
      <c r="I8">
        <v>33.894535064697266</v>
      </c>
      <c r="J8">
        <v>22.093967437744141</v>
      </c>
      <c r="K8">
        <v>2.8033361563752757E-4</v>
      </c>
      <c r="P8">
        <v>35.897083282470703</v>
      </c>
      <c r="Q8">
        <v>25.758153915405273</v>
      </c>
      <c r="R8">
        <v>8.8690711022068863E-4</v>
      </c>
    </row>
    <row r="9" spans="1:20">
      <c r="A9" t="s">
        <v>185</v>
      </c>
      <c r="B9">
        <v>36.510433197021484</v>
      </c>
      <c r="C9">
        <v>23.272609710693359</v>
      </c>
      <c r="D9">
        <v>1.03518519769109E-4</v>
      </c>
      <c r="H9" t="s">
        <v>185</v>
      </c>
      <c r="I9">
        <v>35.653594970703125</v>
      </c>
      <c r="J9">
        <v>24.016056060791016</v>
      </c>
      <c r="K9">
        <v>3.1387137678108573E-4</v>
      </c>
      <c r="O9" t="s">
        <v>185</v>
      </c>
      <c r="P9">
        <v>35.424610137939453</v>
      </c>
      <c r="Q9">
        <v>25.841089248657227</v>
      </c>
      <c r="R9">
        <v>1.3033850889581731E-3</v>
      </c>
    </row>
    <row r="10" spans="1:20">
      <c r="B10">
        <v>35.469490051269531</v>
      </c>
      <c r="C10">
        <v>23.247674942016602</v>
      </c>
      <c r="D10">
        <v>2.0934714892269484E-4</v>
      </c>
      <c r="I10">
        <v>34.754367828369141</v>
      </c>
      <c r="J10">
        <v>23.931596755981445</v>
      </c>
      <c r="K10">
        <v>5.5210447975923558E-4</v>
      </c>
      <c r="P10">
        <v>35.750560760498047</v>
      </c>
      <c r="Q10">
        <v>25.302501678466797</v>
      </c>
      <c r="R10">
        <v>7.1584800644946796E-4</v>
      </c>
    </row>
    <row r="11" spans="1:20">
      <c r="B11">
        <v>35.217151641845703</v>
      </c>
      <c r="C11">
        <v>23.590290069580078</v>
      </c>
      <c r="D11">
        <v>3.1620294561030124E-4</v>
      </c>
      <c r="I11">
        <v>35.405670166015625</v>
      </c>
      <c r="J11">
        <v>23.986581802368164</v>
      </c>
      <c r="K11">
        <v>3.6518411612348247E-4</v>
      </c>
      <c r="P11">
        <v>35.432903289794922</v>
      </c>
      <c r="Q11">
        <v>25.310157775878906</v>
      </c>
      <c r="R11">
        <v>8.9691226280880188E-4</v>
      </c>
    </row>
    <row r="14" spans="1:20">
      <c r="A14" t="s">
        <v>130</v>
      </c>
      <c r="B14">
        <v>1</v>
      </c>
      <c r="C14">
        <v>0.2759741214513165</v>
      </c>
      <c r="D14">
        <v>38.272420247395836</v>
      </c>
      <c r="E14">
        <v>33.984354654947914</v>
      </c>
      <c r="F14">
        <v>5.118746631389922E-2</v>
      </c>
      <c r="H14" t="s">
        <v>130</v>
      </c>
      <c r="I14">
        <v>1</v>
      </c>
      <c r="J14">
        <v>7.5778246323530252E-2</v>
      </c>
      <c r="K14">
        <v>39.265345255533852</v>
      </c>
      <c r="L14">
        <v>31.544823964436834</v>
      </c>
      <c r="M14">
        <v>4.7412353001765606E-3</v>
      </c>
      <c r="O14" t="s">
        <v>130</v>
      </c>
      <c r="P14">
        <v>1</v>
      </c>
      <c r="Q14">
        <v>0.23754723317548387</v>
      </c>
      <c r="R14">
        <v>33.365028381347635</v>
      </c>
      <c r="S14">
        <v>25.692195256551106</v>
      </c>
      <c r="T14">
        <v>4.9005754236631817E-3</v>
      </c>
    </row>
    <row r="15" spans="1:20">
      <c r="A15" t="s">
        <v>184</v>
      </c>
      <c r="B15">
        <v>4.3438039855011523E-3</v>
      </c>
      <c r="C15">
        <v>1.9572735229697398E-3</v>
      </c>
      <c r="D15">
        <v>34.034467061360679</v>
      </c>
      <c r="E15">
        <v>21.899576187133789</v>
      </c>
      <c r="F15">
        <v>2.2234832018202142E-4</v>
      </c>
      <c r="H15" t="s">
        <v>184</v>
      </c>
      <c r="I15">
        <v>4.7737908475119925E-2</v>
      </c>
      <c r="J15">
        <v>9.5396745685432018E-3</v>
      </c>
      <c r="K15">
        <v>34.198115030924477</v>
      </c>
      <c r="L15">
        <v>22.088872909545898</v>
      </c>
      <c r="M15">
        <v>2.263366568188364E-4</v>
      </c>
      <c r="O15" t="s">
        <v>184</v>
      </c>
      <c r="P15">
        <v>0.18184193689439337</v>
      </c>
      <c r="Q15">
        <v>9.9891150180962007E-2</v>
      </c>
      <c r="R15">
        <v>36.041229248046875</v>
      </c>
      <c r="S15">
        <v>25.909152984619141</v>
      </c>
      <c r="T15">
        <v>8.9113012693597536E-4</v>
      </c>
    </row>
    <row r="16" spans="1:20">
      <c r="A16" t="s">
        <v>185</v>
      </c>
      <c r="B16">
        <v>3.7106788749842975E-3</v>
      </c>
      <c r="C16">
        <v>2.0775129924004523E-3</v>
      </c>
      <c r="D16">
        <v>35.732358296712242</v>
      </c>
      <c r="E16">
        <v>23.37019157409668</v>
      </c>
      <c r="F16">
        <v>1.8994024991495618E-4</v>
      </c>
      <c r="H16" t="s">
        <v>185</v>
      </c>
      <c r="I16">
        <v>8.404981819872108E-2</v>
      </c>
      <c r="J16">
        <v>2.6445477210213522E-2</v>
      </c>
      <c r="K16">
        <v>35.271210988362633</v>
      </c>
      <c r="L16">
        <v>23.978078206380207</v>
      </c>
      <c r="M16">
        <v>3.9849996501719871E-4</v>
      </c>
      <c r="O16" t="s">
        <v>185</v>
      </c>
      <c r="P16">
        <v>0.19229475217047387</v>
      </c>
      <c r="Q16">
        <v>6.1398657511617639E-2</v>
      </c>
      <c r="R16">
        <v>35.536024729410805</v>
      </c>
      <c r="S16">
        <v>25.484582901000977</v>
      </c>
      <c r="T16">
        <v>9.4235493658602657E-4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33C3-6958-5F45-B23D-89D931307D7B}">
  <dimension ref="A1:N23"/>
  <sheetViews>
    <sheetView topLeftCell="A4" workbookViewId="0">
      <selection activeCell="I10" sqref="I10"/>
    </sheetView>
  </sheetViews>
  <sheetFormatPr defaultColWidth="10.69140625" defaultRowHeight="20"/>
  <sheetData>
    <row r="1" spans="1:14">
      <c r="A1" t="s">
        <v>232</v>
      </c>
    </row>
    <row r="2" spans="1:14">
      <c r="A2" t="s">
        <v>40</v>
      </c>
      <c r="F2" t="s">
        <v>41</v>
      </c>
      <c r="K2" t="s">
        <v>42</v>
      </c>
    </row>
    <row r="3" spans="1:14">
      <c r="B3" t="s">
        <v>134</v>
      </c>
      <c r="C3" t="s">
        <v>135</v>
      </c>
      <c r="D3" t="s">
        <v>15</v>
      </c>
      <c r="G3" t="s">
        <v>134</v>
      </c>
      <c r="H3" t="s">
        <v>135</v>
      </c>
      <c r="I3" t="s">
        <v>15</v>
      </c>
      <c r="L3" t="s">
        <v>134</v>
      </c>
      <c r="M3" t="s">
        <v>135</v>
      </c>
      <c r="N3" t="s">
        <v>15</v>
      </c>
    </row>
    <row r="4" spans="1:14">
      <c r="A4" t="s">
        <v>130</v>
      </c>
      <c r="B4">
        <v>27.706713358561199</v>
      </c>
      <c r="C4">
        <v>24.021300633748371</v>
      </c>
      <c r="D4">
        <v>7.7728488658709904E-2</v>
      </c>
      <c r="F4" t="s">
        <v>130</v>
      </c>
      <c r="G4">
        <v>27.313795725504558</v>
      </c>
      <c r="H4">
        <v>23.784105936686199</v>
      </c>
      <c r="I4">
        <v>8.6587958071836557E-2</v>
      </c>
      <c r="K4" t="s">
        <v>130</v>
      </c>
      <c r="L4">
        <v>28.140522384643564</v>
      </c>
      <c r="M4">
        <v>24.939708073933932</v>
      </c>
      <c r="N4">
        <v>0.10875741635570563</v>
      </c>
    </row>
    <row r="5" spans="1:14">
      <c r="A5" t="s">
        <v>131</v>
      </c>
      <c r="B5">
        <v>31.195437113444012</v>
      </c>
      <c r="C5">
        <v>25.040337880452473</v>
      </c>
      <c r="D5">
        <v>1.403235310481433E-2</v>
      </c>
      <c r="F5" t="s">
        <v>131</v>
      </c>
      <c r="G5">
        <v>31.713380813598633</v>
      </c>
      <c r="H5">
        <v>25.369809468587238</v>
      </c>
      <c r="I5">
        <v>1.2313875136889909E-2</v>
      </c>
      <c r="K5" t="s">
        <v>131</v>
      </c>
      <c r="L5">
        <v>33.737358093261719</v>
      </c>
      <c r="M5">
        <v>28.166141510009766</v>
      </c>
      <c r="N5">
        <v>2.1032780818758139E-2</v>
      </c>
    </row>
    <row r="6" spans="1:14">
      <c r="A6" t="s">
        <v>132</v>
      </c>
      <c r="B6">
        <v>30.32538668314616</v>
      </c>
      <c r="C6">
        <v>23.410076141357422</v>
      </c>
      <c r="D6">
        <v>8.2848394661449339E-3</v>
      </c>
      <c r="F6" t="s">
        <v>132</v>
      </c>
      <c r="G6">
        <v>29.858805974324543</v>
      </c>
      <c r="H6">
        <v>23.701920827229817</v>
      </c>
      <c r="I6">
        <v>1.4014993183459837E-2</v>
      </c>
      <c r="K6" t="s">
        <v>132</v>
      </c>
      <c r="L6">
        <v>31.558620452880859</v>
      </c>
      <c r="M6">
        <v>24.772956848144531</v>
      </c>
      <c r="N6">
        <v>9.0638292304575357E-3</v>
      </c>
    </row>
    <row r="13" spans="1:14">
      <c r="A13" t="s">
        <v>16</v>
      </c>
    </row>
    <row r="14" spans="1:14">
      <c r="B14" t="s">
        <v>12</v>
      </c>
      <c r="C14" t="s">
        <v>13</v>
      </c>
      <c r="D14" t="s">
        <v>133</v>
      </c>
    </row>
    <row r="15" spans="1:14">
      <c r="A15" t="s">
        <v>130</v>
      </c>
      <c r="B15">
        <v>1</v>
      </c>
      <c r="C15">
        <v>1</v>
      </c>
      <c r="D15">
        <v>1</v>
      </c>
    </row>
    <row r="16" spans="1:14">
      <c r="A16" t="s">
        <v>131</v>
      </c>
      <c r="B16">
        <v>0.18053037370155953</v>
      </c>
      <c r="C16">
        <v>0.14221232849345938</v>
      </c>
      <c r="D16">
        <v>0.19339169247978111</v>
      </c>
    </row>
    <row r="17" spans="1:4">
      <c r="A17" t="s">
        <v>132</v>
      </c>
      <c r="B17">
        <v>0.10658691052803035</v>
      </c>
      <c r="C17">
        <v>0.16185845578934294</v>
      </c>
      <c r="D17">
        <v>8.3339872664987505E-2</v>
      </c>
    </row>
    <row r="19" spans="1:4">
      <c r="A19" t="s">
        <v>121</v>
      </c>
    </row>
    <row r="20" spans="1:4">
      <c r="B20" t="s">
        <v>12</v>
      </c>
      <c r="C20" t="s">
        <v>13</v>
      </c>
      <c r="D20" t="s">
        <v>133</v>
      </c>
    </row>
    <row r="21" spans="1:4">
      <c r="A21" t="s">
        <v>130</v>
      </c>
      <c r="B21">
        <v>0.13010735866390216</v>
      </c>
      <c r="C21">
        <v>0.12289162402033053</v>
      </c>
      <c r="D21">
        <v>0.13574149421376139</v>
      </c>
    </row>
    <row r="22" spans="1:4">
      <c r="A22" t="s">
        <v>131</v>
      </c>
      <c r="B22">
        <v>4.8624011958820372E-2</v>
      </c>
      <c r="C22">
        <v>6.6908619575108949E-2</v>
      </c>
      <c r="D22">
        <v>0.12579005961201756</v>
      </c>
    </row>
    <row r="23" spans="1:4">
      <c r="A23" t="s">
        <v>132</v>
      </c>
      <c r="B23">
        <v>3.4486190094660078E-2</v>
      </c>
      <c r="C23">
        <v>4.1175761331250109E-2</v>
      </c>
      <c r="D23">
        <v>3.7129123891773468E-2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7F8F-B993-5342-8C85-26D7AF0F4F42}">
  <dimension ref="A1:Q56"/>
  <sheetViews>
    <sheetView workbookViewId="0">
      <selection activeCell="A2" sqref="A2"/>
    </sheetView>
  </sheetViews>
  <sheetFormatPr defaultColWidth="10.69140625" defaultRowHeight="20"/>
  <sheetData>
    <row r="1" spans="1:17">
      <c r="A1" t="s">
        <v>221</v>
      </c>
    </row>
    <row r="2" spans="1:17">
      <c r="A2" t="s">
        <v>40</v>
      </c>
      <c r="G2" t="s">
        <v>41</v>
      </c>
      <c r="M2" t="s">
        <v>42</v>
      </c>
    </row>
    <row r="3" spans="1:17">
      <c r="A3" t="s">
        <v>57</v>
      </c>
      <c r="G3" t="s">
        <v>57</v>
      </c>
      <c r="M3" t="s">
        <v>57</v>
      </c>
    </row>
    <row r="4" spans="1:17">
      <c r="A4">
        <v>0</v>
      </c>
      <c r="B4">
        <v>1</v>
      </c>
      <c r="C4">
        <v>3</v>
      </c>
      <c r="D4">
        <v>10</v>
      </c>
      <c r="E4" t="s">
        <v>61</v>
      </c>
      <c r="G4">
        <v>0</v>
      </c>
      <c r="H4">
        <v>1</v>
      </c>
      <c r="I4">
        <v>3</v>
      </c>
      <c r="J4">
        <v>10</v>
      </c>
      <c r="K4" t="s">
        <v>61</v>
      </c>
      <c r="M4">
        <v>0</v>
      </c>
      <c r="N4">
        <v>1</v>
      </c>
      <c r="O4">
        <v>3</v>
      </c>
      <c r="P4">
        <v>10</v>
      </c>
      <c r="Q4" t="s">
        <v>61</v>
      </c>
    </row>
    <row r="5" spans="1:17">
      <c r="A5">
        <v>0.11</v>
      </c>
      <c r="B5">
        <v>0.115</v>
      </c>
      <c r="C5">
        <v>0.104</v>
      </c>
      <c r="D5">
        <v>0.108</v>
      </c>
      <c r="G5">
        <v>0.2475</v>
      </c>
      <c r="H5">
        <v>0.1855</v>
      </c>
      <c r="I5">
        <v>0.17649999999999999</v>
      </c>
      <c r="J5">
        <v>0.14749999999999996</v>
      </c>
      <c r="M5">
        <v>0.20649999999999996</v>
      </c>
      <c r="N5">
        <v>0.21049999999999996</v>
      </c>
      <c r="O5">
        <v>0.20949999999999996</v>
      </c>
      <c r="P5">
        <v>0.1305</v>
      </c>
    </row>
    <row r="6" spans="1:17">
      <c r="A6">
        <v>0.14299999999999999</v>
      </c>
      <c r="B6">
        <v>0.112</v>
      </c>
      <c r="C6">
        <v>0.12</v>
      </c>
      <c r="D6">
        <v>0.126</v>
      </c>
      <c r="G6">
        <v>0.2515</v>
      </c>
      <c r="H6">
        <v>0.20050000000000001</v>
      </c>
      <c r="I6">
        <v>0.19350000000000001</v>
      </c>
      <c r="J6">
        <v>0.14649999999999996</v>
      </c>
      <c r="M6">
        <v>0.21849999999999997</v>
      </c>
      <c r="N6">
        <v>0.19450000000000001</v>
      </c>
      <c r="O6">
        <v>0.23949999999999999</v>
      </c>
      <c r="P6">
        <v>0.15849999999999997</v>
      </c>
    </row>
    <row r="7" spans="1:17">
      <c r="A7">
        <v>8.6999999999999994E-2</v>
      </c>
      <c r="B7">
        <v>0.123</v>
      </c>
      <c r="C7">
        <v>0.114</v>
      </c>
      <c r="D7">
        <v>0.13100000000000001</v>
      </c>
      <c r="G7">
        <v>0.28249999999999997</v>
      </c>
      <c r="H7">
        <v>0.17049999999999998</v>
      </c>
      <c r="I7">
        <v>0.19650000000000001</v>
      </c>
      <c r="J7">
        <v>0.14249999999999996</v>
      </c>
      <c r="M7">
        <v>0.2545</v>
      </c>
      <c r="N7">
        <v>0.20749999999999996</v>
      </c>
      <c r="O7">
        <v>0.21749999999999997</v>
      </c>
      <c r="P7">
        <v>0.13350000000000001</v>
      </c>
    </row>
    <row r="9" spans="1:17">
      <c r="A9" t="s">
        <v>58</v>
      </c>
      <c r="B9" t="s">
        <v>59</v>
      </c>
      <c r="D9" t="s">
        <v>60</v>
      </c>
      <c r="G9" t="s">
        <v>58</v>
      </c>
      <c r="H9" t="s">
        <v>59</v>
      </c>
      <c r="J9" t="s">
        <v>60</v>
      </c>
      <c r="M9" t="s">
        <v>58</v>
      </c>
      <c r="N9" t="s">
        <v>59</v>
      </c>
      <c r="P9" t="s">
        <v>60</v>
      </c>
    </row>
    <row r="10" spans="1:17">
      <c r="A10">
        <v>0</v>
      </c>
      <c r="B10">
        <v>0.113333</v>
      </c>
      <c r="C10">
        <v>100</v>
      </c>
      <c r="D10">
        <v>24.836839999999999</v>
      </c>
      <c r="G10">
        <v>0</v>
      </c>
      <c r="H10">
        <v>0.26050000000000001</v>
      </c>
      <c r="I10">
        <v>100</v>
      </c>
      <c r="J10">
        <v>7.3540284301988494</v>
      </c>
      <c r="M10">
        <v>0</v>
      </c>
      <c r="N10">
        <v>0.22650000000000001</v>
      </c>
      <c r="O10">
        <v>100</v>
      </c>
      <c r="P10">
        <v>11.028694036906673</v>
      </c>
    </row>
    <row r="11" spans="1:17">
      <c r="A11">
        <v>1</v>
      </c>
      <c r="B11">
        <v>0.11666700000000001</v>
      </c>
      <c r="C11">
        <v>102.94119999999999</v>
      </c>
      <c r="D11">
        <v>5.017271</v>
      </c>
      <c r="G11">
        <v>1</v>
      </c>
      <c r="H11">
        <v>0.1855</v>
      </c>
      <c r="I11">
        <v>71.209213051823411</v>
      </c>
      <c r="J11">
        <v>5.7581573896353211</v>
      </c>
      <c r="M11">
        <v>1</v>
      </c>
      <c r="N11">
        <v>0.20416666666666664</v>
      </c>
      <c r="O11">
        <v>90.139808682855033</v>
      </c>
      <c r="P11">
        <v>3.7549229793003791</v>
      </c>
    </row>
    <row r="12" spans="1:17">
      <c r="A12">
        <v>3</v>
      </c>
      <c r="B12">
        <v>0.112667</v>
      </c>
      <c r="C12">
        <v>99.411760000000001</v>
      </c>
      <c r="D12">
        <v>7.1319739999999996</v>
      </c>
      <c r="G12">
        <v>3</v>
      </c>
      <c r="H12">
        <v>0.18883333333333333</v>
      </c>
      <c r="I12">
        <v>72.488803582853478</v>
      </c>
      <c r="J12">
        <v>4.1404196256848236</v>
      </c>
      <c r="M12">
        <v>3</v>
      </c>
      <c r="N12">
        <v>0.22216666666666662</v>
      </c>
      <c r="O12">
        <v>98.08682855040469</v>
      </c>
      <c r="P12">
        <v>6.8586785564274049</v>
      </c>
    </row>
    <row r="13" spans="1:17">
      <c r="A13">
        <v>10</v>
      </c>
      <c r="B13">
        <v>0.121667</v>
      </c>
      <c r="C13">
        <v>107.35290000000001</v>
      </c>
      <c r="D13">
        <v>10.67367</v>
      </c>
      <c r="G13">
        <v>10</v>
      </c>
      <c r="H13">
        <v>0.14549999999999996</v>
      </c>
      <c r="I13">
        <v>55.85412667946256</v>
      </c>
      <c r="J13">
        <v>1.0156434975295943</v>
      </c>
      <c r="M13">
        <v>10</v>
      </c>
      <c r="N13">
        <v>0.14083333333333334</v>
      </c>
      <c r="O13">
        <v>62.178072111846951</v>
      </c>
      <c r="P13">
        <v>6.7872568403827476</v>
      </c>
    </row>
    <row r="15" spans="1:17">
      <c r="A15">
        <f>M5/N10</f>
        <v>0.91169977924944789</v>
      </c>
      <c r="B15">
        <f>N5/N10</f>
        <v>0.92935982339955836</v>
      </c>
      <c r="C15">
        <f>O5/N10</f>
        <v>0.92494481236203074</v>
      </c>
      <c r="D15">
        <f>P5/N10</f>
        <v>0.57615894039735105</v>
      </c>
    </row>
    <row r="16" spans="1:17">
      <c r="A16">
        <f>M6/N10</f>
        <v>0.96467991169977907</v>
      </c>
      <c r="B16">
        <f>N6/N10</f>
        <v>0.85871964679911705</v>
      </c>
      <c r="C16">
        <f>O6/N10</f>
        <v>1.0573951434878586</v>
      </c>
      <c r="D16">
        <f>P6/N10</f>
        <v>0.69977924944812353</v>
      </c>
      <c r="G16" t="s">
        <v>73</v>
      </c>
      <c r="M16" t="s">
        <v>73</v>
      </c>
    </row>
    <row r="17" spans="1:15" ht="20.5" thickBot="1">
      <c r="A17">
        <f>M7/N10</f>
        <v>1.1236203090507726</v>
      </c>
      <c r="B17">
        <f>N7/N10</f>
        <v>0.91611479028697551</v>
      </c>
      <c r="C17">
        <f>O7/N10</f>
        <v>0.96026490066225145</v>
      </c>
      <c r="D17">
        <f>P7/N10</f>
        <v>0.58940397350993379</v>
      </c>
    </row>
    <row r="18" spans="1:15">
      <c r="G18" s="13"/>
      <c r="H18" s="13" t="s">
        <v>69</v>
      </c>
      <c r="I18" s="13" t="s">
        <v>70</v>
      </c>
      <c r="M18" s="13"/>
      <c r="N18" s="13" t="s">
        <v>69</v>
      </c>
      <c r="O18" s="13" t="s">
        <v>70</v>
      </c>
    </row>
    <row r="19" spans="1:15">
      <c r="G19" t="s">
        <v>59</v>
      </c>
      <c r="H19">
        <v>0.26050000000000001</v>
      </c>
      <c r="I19">
        <v>0.14549999999999996</v>
      </c>
      <c r="M19" t="s">
        <v>59</v>
      </c>
      <c r="N19">
        <v>0.22650000000000001</v>
      </c>
      <c r="O19">
        <v>0.14083333333333334</v>
      </c>
    </row>
    <row r="20" spans="1:15">
      <c r="G20" t="s">
        <v>62</v>
      </c>
      <c r="H20">
        <v>3.6699999999999943E-4</v>
      </c>
      <c r="I20">
        <v>7.0000000000000126E-6</v>
      </c>
      <c r="M20" t="s">
        <v>62</v>
      </c>
      <c r="N20">
        <v>6.2400000000000107E-4</v>
      </c>
      <c r="O20">
        <v>2.3633333333333278E-4</v>
      </c>
    </row>
    <row r="21" spans="1:15">
      <c r="G21" t="s">
        <v>63</v>
      </c>
      <c r="H21">
        <v>3</v>
      </c>
      <c r="I21">
        <v>3</v>
      </c>
      <c r="M21" t="s">
        <v>63</v>
      </c>
      <c r="N21">
        <v>3</v>
      </c>
      <c r="O21">
        <v>3</v>
      </c>
    </row>
    <row r="22" spans="1:15">
      <c r="G22" t="s">
        <v>64</v>
      </c>
      <c r="H22">
        <v>0</v>
      </c>
      <c r="M22" t="s">
        <v>64</v>
      </c>
      <c r="N22">
        <v>0</v>
      </c>
    </row>
    <row r="23" spans="1:15">
      <c r="G23" t="s">
        <v>65</v>
      </c>
      <c r="H23">
        <v>2</v>
      </c>
      <c r="M23" t="s">
        <v>65</v>
      </c>
      <c r="N23">
        <v>3</v>
      </c>
    </row>
    <row r="24" spans="1:15">
      <c r="G24" t="s">
        <v>56</v>
      </c>
      <c r="H24">
        <v>10.29965473695769</v>
      </c>
      <c r="M24" t="s">
        <v>56</v>
      </c>
      <c r="N24">
        <v>5.0587022852247925</v>
      </c>
    </row>
    <row r="25" spans="1:15">
      <c r="G25" t="s">
        <v>66</v>
      </c>
      <c r="H25">
        <v>4.6476801430416284E-3</v>
      </c>
      <c r="M25" t="s">
        <v>66</v>
      </c>
      <c r="N25">
        <v>7.4536388442373721E-3</v>
      </c>
    </row>
    <row r="26" spans="1:15">
      <c r="G26" t="s">
        <v>67</v>
      </c>
      <c r="H26">
        <v>2.9199855803537269</v>
      </c>
      <c r="M26" t="s">
        <v>67</v>
      </c>
      <c r="N26">
        <v>2.3533634348018233</v>
      </c>
    </row>
    <row r="27" spans="1:15">
      <c r="G27" t="s">
        <v>68</v>
      </c>
      <c r="H27">
        <v>9.2953602860832568E-3</v>
      </c>
      <c r="M27" t="s">
        <v>68</v>
      </c>
      <c r="N27">
        <v>1.4907277688474744E-2</v>
      </c>
    </row>
    <row r="28" spans="1:15" ht="20.5" thickBot="1">
      <c r="G28" s="12" t="s">
        <v>67</v>
      </c>
      <c r="H28" s="12">
        <v>4.3026527297494637</v>
      </c>
      <c r="I28" s="12"/>
      <c r="M28" s="12" t="s">
        <v>67</v>
      </c>
      <c r="N28" s="12">
        <v>3.1824463052837091</v>
      </c>
      <c r="O28" s="12"/>
    </row>
    <row r="30" spans="1:15">
      <c r="G30" t="s">
        <v>72</v>
      </c>
    </row>
    <row r="31" spans="1:15" ht="20.5" thickBot="1"/>
    <row r="32" spans="1:15">
      <c r="G32" s="13"/>
      <c r="H32" s="13" t="s">
        <v>69</v>
      </c>
      <c r="I32" s="13" t="s">
        <v>70</v>
      </c>
    </row>
    <row r="33" spans="7:9">
      <c r="G33" t="s">
        <v>59</v>
      </c>
      <c r="H33">
        <v>0.26050000000000001</v>
      </c>
      <c r="I33">
        <v>0.18883333333333333</v>
      </c>
    </row>
    <row r="34" spans="7:9">
      <c r="G34" t="s">
        <v>62</v>
      </c>
      <c r="H34">
        <v>3.6699999999999943E-4</v>
      </c>
      <c r="I34">
        <v>1.1633333333333355E-4</v>
      </c>
    </row>
    <row r="35" spans="7:9">
      <c r="G35" t="s">
        <v>63</v>
      </c>
      <c r="H35">
        <v>3</v>
      </c>
      <c r="I35">
        <v>3</v>
      </c>
    </row>
    <row r="36" spans="7:9">
      <c r="G36" t="s">
        <v>64</v>
      </c>
      <c r="H36">
        <v>0</v>
      </c>
    </row>
    <row r="37" spans="7:9">
      <c r="G37" t="s">
        <v>65</v>
      </c>
      <c r="H37">
        <v>3</v>
      </c>
    </row>
    <row r="38" spans="7:9">
      <c r="G38" t="s">
        <v>56</v>
      </c>
      <c r="H38">
        <v>5.6461766129680733</v>
      </c>
    </row>
    <row r="39" spans="7:9">
      <c r="G39" t="s">
        <v>66</v>
      </c>
      <c r="H39">
        <v>5.4977620527624305E-3</v>
      </c>
    </row>
    <row r="40" spans="7:9">
      <c r="G40" t="s">
        <v>67</v>
      </c>
      <c r="H40">
        <v>2.3533634348018233</v>
      </c>
    </row>
    <row r="41" spans="7:9">
      <c r="G41" t="s">
        <v>68</v>
      </c>
      <c r="H41">
        <v>1.0995524105524861E-2</v>
      </c>
    </row>
    <row r="42" spans="7:9" ht="20.5" thickBot="1">
      <c r="G42" s="12" t="s">
        <v>67</v>
      </c>
      <c r="H42" s="12">
        <v>3.1824463052837091</v>
      </c>
      <c r="I42" s="12"/>
    </row>
    <row r="44" spans="7:9">
      <c r="G44" t="s">
        <v>71</v>
      </c>
    </row>
    <row r="45" spans="7:9" ht="20.5" thickBot="1"/>
    <row r="46" spans="7:9">
      <c r="G46" s="13"/>
      <c r="H46" s="13" t="s">
        <v>54</v>
      </c>
      <c r="I46" s="13" t="s">
        <v>55</v>
      </c>
    </row>
    <row r="47" spans="7:9">
      <c r="G47" t="s">
        <v>59</v>
      </c>
      <c r="H47">
        <v>0.26050000000000001</v>
      </c>
      <c r="I47">
        <v>0.1855</v>
      </c>
    </row>
    <row r="48" spans="7:9">
      <c r="G48" t="s">
        <v>62</v>
      </c>
      <c r="H48">
        <v>3.6699999999999943E-4</v>
      </c>
      <c r="I48">
        <v>2.250000000000004E-4</v>
      </c>
    </row>
    <row r="49" spans="7:9">
      <c r="G49" t="s">
        <v>63</v>
      </c>
      <c r="H49">
        <v>3</v>
      </c>
      <c r="I49">
        <v>3</v>
      </c>
    </row>
    <row r="50" spans="7:9">
      <c r="G50" t="s">
        <v>64</v>
      </c>
      <c r="H50">
        <v>0</v>
      </c>
    </row>
    <row r="51" spans="7:9">
      <c r="G51" t="s">
        <v>65</v>
      </c>
      <c r="H51">
        <v>4</v>
      </c>
    </row>
    <row r="52" spans="7:9">
      <c r="G52" t="s">
        <v>56</v>
      </c>
      <c r="H52">
        <v>5.3390137261078081</v>
      </c>
    </row>
    <row r="53" spans="7:9">
      <c r="G53" t="s">
        <v>66</v>
      </c>
      <c r="H53">
        <v>2.9646081073783147E-3</v>
      </c>
    </row>
    <row r="54" spans="7:9">
      <c r="G54" t="s">
        <v>67</v>
      </c>
      <c r="H54">
        <v>2.1318467863266499</v>
      </c>
    </row>
    <row r="55" spans="7:9">
      <c r="G55" t="s">
        <v>68</v>
      </c>
      <c r="H55">
        <v>5.9292162147566293E-3</v>
      </c>
    </row>
    <row r="56" spans="7:9" ht="20.5" thickBot="1">
      <c r="G56" s="12" t="s">
        <v>67</v>
      </c>
      <c r="H56" s="12">
        <v>2.7764451051977934</v>
      </c>
      <c r="I56" s="12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B6E8-B00E-CA43-AFE3-6222F4A880E2}">
  <dimension ref="A1:D21"/>
  <sheetViews>
    <sheetView workbookViewId="0">
      <selection activeCell="H3" sqref="H3"/>
    </sheetView>
  </sheetViews>
  <sheetFormatPr defaultColWidth="10.69140625" defaultRowHeight="20"/>
  <sheetData>
    <row r="1" spans="1:4">
      <c r="A1" t="s">
        <v>128</v>
      </c>
      <c r="B1" t="s">
        <v>222</v>
      </c>
    </row>
    <row r="2" spans="1:4">
      <c r="A2" t="s">
        <v>59</v>
      </c>
      <c r="D2" t="s">
        <v>60</v>
      </c>
    </row>
    <row r="3" spans="1:4">
      <c r="A3" t="s">
        <v>126</v>
      </c>
      <c r="B3">
        <v>0.16666666666666666</v>
      </c>
      <c r="C3">
        <v>100</v>
      </c>
      <c r="D3">
        <v>9.6062479668182537</v>
      </c>
    </row>
    <row r="4" spans="1:4">
      <c r="A4" t="s">
        <v>127</v>
      </c>
      <c r="B4">
        <v>0.18566666666666665</v>
      </c>
      <c r="C4">
        <v>111.39999999999999</v>
      </c>
      <c r="D4">
        <v>17.320508075688902</v>
      </c>
    </row>
    <row r="6" spans="1:4">
      <c r="A6" t="s">
        <v>57</v>
      </c>
    </row>
    <row r="7" spans="1:4">
      <c r="A7" t="s">
        <v>126</v>
      </c>
      <c r="B7" t="s">
        <v>125</v>
      </c>
    </row>
    <row r="8" spans="1:4">
      <c r="A8" s="2">
        <v>0.183</v>
      </c>
      <c r="B8">
        <v>0.16899999999999998</v>
      </c>
    </row>
    <row r="9" spans="1:4">
      <c r="A9" s="2">
        <v>0.16599999999999998</v>
      </c>
      <c r="B9">
        <v>0.16899999999999998</v>
      </c>
    </row>
    <row r="10" spans="1:4">
      <c r="A10" s="2">
        <v>0.15100000000000002</v>
      </c>
      <c r="B10">
        <v>0.21900000000000003</v>
      </c>
    </row>
    <row r="12" spans="1:4">
      <c r="A12" t="s">
        <v>128</v>
      </c>
      <c r="B12" t="s">
        <v>223</v>
      </c>
    </row>
    <row r="13" spans="1:4">
      <c r="A13" t="s">
        <v>59</v>
      </c>
      <c r="D13" t="s">
        <v>60</v>
      </c>
    </row>
    <row r="14" spans="1:4">
      <c r="A14" t="s">
        <v>126</v>
      </c>
      <c r="B14" s="6">
        <v>8.4500000000000006E-2</v>
      </c>
      <c r="C14" s="5">
        <v>100</v>
      </c>
      <c r="D14" s="2">
        <v>22.108333363632386</v>
      </c>
    </row>
    <row r="15" spans="1:4">
      <c r="A15" t="s">
        <v>127</v>
      </c>
      <c r="B15" s="6">
        <v>9.116666666666666E-2</v>
      </c>
      <c r="C15" s="5">
        <v>107.88954635108479</v>
      </c>
      <c r="D15" s="2">
        <v>30.776815936551539</v>
      </c>
    </row>
    <row r="17" spans="1:2">
      <c r="A17" t="s">
        <v>57</v>
      </c>
    </row>
    <row r="18" spans="1:2">
      <c r="A18" t="s">
        <v>126</v>
      </c>
      <c r="B18" t="s">
        <v>125</v>
      </c>
    </row>
    <row r="19" spans="1:2">
      <c r="A19" s="2">
        <v>6.7499999999999991E-2</v>
      </c>
      <c r="B19">
        <v>6.5499999999999989E-2</v>
      </c>
    </row>
    <row r="20" spans="1:2">
      <c r="A20" s="2">
        <v>8.1500000000000003E-2</v>
      </c>
      <c r="B20">
        <v>9.0499999999999983E-2</v>
      </c>
    </row>
    <row r="21" spans="1:2">
      <c r="A21" s="2">
        <v>0.1045</v>
      </c>
      <c r="B21">
        <v>0.11750000000000001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C233-41C4-4645-A0AA-EF0C00984DC9}">
  <dimension ref="A1:N39"/>
  <sheetViews>
    <sheetView workbookViewId="0">
      <selection activeCell="J17" sqref="J17"/>
    </sheetView>
  </sheetViews>
  <sheetFormatPr defaultColWidth="10.69140625" defaultRowHeight="20"/>
  <sheetData>
    <row r="1" spans="1:14">
      <c r="A1" t="s">
        <v>122</v>
      </c>
      <c r="D1" t="s">
        <v>224</v>
      </c>
      <c r="E1" t="s">
        <v>122</v>
      </c>
      <c r="J1" t="s">
        <v>228</v>
      </c>
      <c r="K1" t="s">
        <v>122</v>
      </c>
    </row>
    <row r="2" spans="1:14">
      <c r="B2" t="s">
        <v>125</v>
      </c>
      <c r="D2" t="s">
        <v>57</v>
      </c>
      <c r="J2" t="s">
        <v>57</v>
      </c>
    </row>
    <row r="3" spans="1:14">
      <c r="A3" t="s">
        <v>225</v>
      </c>
      <c r="B3">
        <v>104.83351235230936</v>
      </c>
      <c r="D3" t="s">
        <v>126</v>
      </c>
      <c r="E3">
        <v>0.24575</v>
      </c>
      <c r="F3">
        <v>0.22774999999999998</v>
      </c>
      <c r="G3">
        <v>0.23774999999999999</v>
      </c>
      <c r="H3">
        <v>0.21974999999999997</v>
      </c>
      <c r="J3" t="s">
        <v>126</v>
      </c>
      <c r="K3">
        <v>0.59575</v>
      </c>
      <c r="L3">
        <v>0.63374999999999992</v>
      </c>
      <c r="M3">
        <v>0.55274999999999996</v>
      </c>
      <c r="N3">
        <v>0.61974999999999991</v>
      </c>
    </row>
    <row r="4" spans="1:14">
      <c r="A4" t="s">
        <v>227</v>
      </c>
      <c r="B4">
        <v>89.389920424403201</v>
      </c>
      <c r="D4" t="s">
        <v>125</v>
      </c>
      <c r="E4">
        <v>0.28374999999999995</v>
      </c>
      <c r="F4">
        <v>0.23474999999999999</v>
      </c>
      <c r="G4">
        <v>0.23074999999999998</v>
      </c>
      <c r="H4">
        <v>0.22674999999999998</v>
      </c>
      <c r="J4" t="s">
        <v>125</v>
      </c>
      <c r="K4">
        <v>0.51774999999999993</v>
      </c>
      <c r="L4">
        <v>0.57674999999999998</v>
      </c>
      <c r="M4">
        <v>0.60075000000000001</v>
      </c>
      <c r="N4">
        <v>0.54274999999999995</v>
      </c>
    </row>
    <row r="5" spans="1:14">
      <c r="A5" t="s">
        <v>229</v>
      </c>
      <c r="B5">
        <v>93.17235636969194</v>
      </c>
      <c r="D5" t="s">
        <v>59</v>
      </c>
      <c r="J5" t="s">
        <v>59</v>
      </c>
    </row>
    <row r="6" spans="1:14">
      <c r="D6" t="s">
        <v>126</v>
      </c>
      <c r="E6" s="16">
        <v>0.23274999999999998</v>
      </c>
      <c r="F6" s="16">
        <v>100</v>
      </c>
      <c r="J6" t="s">
        <v>126</v>
      </c>
      <c r="K6" s="16">
        <v>0.60049999999999992</v>
      </c>
      <c r="L6" s="16">
        <v>100</v>
      </c>
    </row>
    <row r="7" spans="1:14">
      <c r="A7" t="s">
        <v>123</v>
      </c>
      <c r="D7" t="s">
        <v>125</v>
      </c>
      <c r="E7" s="16">
        <v>0.24399999999999999</v>
      </c>
      <c r="F7" s="16">
        <v>104.83351235230936</v>
      </c>
      <c r="J7" t="s">
        <v>125</v>
      </c>
      <c r="K7" s="16">
        <v>0.5595</v>
      </c>
      <c r="L7" s="16">
        <v>93.17235636969194</v>
      </c>
    </row>
    <row r="8" spans="1:14">
      <c r="B8" t="s">
        <v>125</v>
      </c>
    </row>
    <row r="9" spans="1:14">
      <c r="A9" t="s">
        <v>224</v>
      </c>
      <c r="B9" s="16">
        <v>110.16722408026756</v>
      </c>
      <c r="D9" t="s">
        <v>224</v>
      </c>
      <c r="E9" t="s">
        <v>123</v>
      </c>
      <c r="J9" t="s">
        <v>228</v>
      </c>
      <c r="K9" t="s">
        <v>123</v>
      </c>
    </row>
    <row r="10" spans="1:14">
      <c r="A10" t="s">
        <v>226</v>
      </c>
      <c r="B10">
        <v>92.879256965944251</v>
      </c>
      <c r="D10" t="s">
        <v>57</v>
      </c>
      <c r="J10" t="s">
        <v>57</v>
      </c>
    </row>
    <row r="11" spans="1:14">
      <c r="A11" t="s">
        <v>228</v>
      </c>
      <c r="B11">
        <v>106.00461893764435</v>
      </c>
      <c r="D11" t="s">
        <v>126</v>
      </c>
      <c r="E11" s="16">
        <v>0.40799999999999997</v>
      </c>
      <c r="F11" s="16">
        <v>0.40199999999999997</v>
      </c>
      <c r="G11" s="16">
        <v>0.33500000000000002</v>
      </c>
      <c r="H11">
        <v>0.35000000000000003</v>
      </c>
      <c r="J11" t="s">
        <v>126</v>
      </c>
      <c r="K11" s="16">
        <v>0.30099999999999999</v>
      </c>
      <c r="L11" s="16">
        <v>0.30399999999999999</v>
      </c>
      <c r="M11" s="16">
        <v>0.34100000000000003</v>
      </c>
      <c r="N11">
        <v>0.35300000000000004</v>
      </c>
    </row>
    <row r="12" spans="1:14">
      <c r="D12" t="s">
        <v>125</v>
      </c>
      <c r="E12">
        <v>0.50300000000000011</v>
      </c>
      <c r="F12">
        <v>0.42</v>
      </c>
      <c r="G12">
        <v>0.37100000000000005</v>
      </c>
      <c r="H12">
        <v>0.35300000000000004</v>
      </c>
      <c r="J12" t="s">
        <v>125</v>
      </c>
      <c r="K12">
        <v>0.33200000000000002</v>
      </c>
      <c r="L12">
        <v>0.33200000000000002</v>
      </c>
      <c r="M12">
        <v>0.34</v>
      </c>
      <c r="N12">
        <v>0.37300000000000005</v>
      </c>
    </row>
    <row r="13" spans="1:14">
      <c r="A13" t="s">
        <v>124</v>
      </c>
      <c r="D13" t="s">
        <v>59</v>
      </c>
      <c r="J13" t="s">
        <v>59</v>
      </c>
    </row>
    <row r="14" spans="1:14">
      <c r="B14" t="s">
        <v>125</v>
      </c>
      <c r="D14" t="s">
        <v>126</v>
      </c>
      <c r="E14" s="16">
        <v>0.37375000000000003</v>
      </c>
      <c r="F14" s="16">
        <v>100</v>
      </c>
      <c r="J14" t="s">
        <v>126</v>
      </c>
      <c r="K14" s="16">
        <v>0.32474999999999998</v>
      </c>
      <c r="L14" s="16">
        <v>100</v>
      </c>
    </row>
    <row r="15" spans="1:14">
      <c r="A15" t="s">
        <v>226</v>
      </c>
      <c r="B15" s="16">
        <v>85.697187312986244</v>
      </c>
      <c r="D15" t="s">
        <v>125</v>
      </c>
      <c r="E15" s="16">
        <v>0.41175</v>
      </c>
      <c r="F15" s="16">
        <v>110.16722408026756</v>
      </c>
      <c r="J15" t="s">
        <v>125</v>
      </c>
      <c r="K15" s="16">
        <v>0.34425</v>
      </c>
      <c r="L15" s="16">
        <v>106.00461893764435</v>
      </c>
    </row>
    <row r="16" spans="1:14">
      <c r="A16" t="s">
        <v>228</v>
      </c>
      <c r="B16" s="16">
        <v>79.05544147843942</v>
      </c>
      <c r="F16" s="2"/>
    </row>
    <row r="17" spans="1:14">
      <c r="A17" s="2"/>
      <c r="D17" t="s">
        <v>226</v>
      </c>
      <c r="E17" t="s">
        <v>122</v>
      </c>
      <c r="J17" t="s">
        <v>228</v>
      </c>
      <c r="K17" t="s">
        <v>124</v>
      </c>
    </row>
    <row r="18" spans="1:14">
      <c r="A18" s="2"/>
      <c r="D18" t="s">
        <v>57</v>
      </c>
      <c r="J18" t="s">
        <v>57</v>
      </c>
    </row>
    <row r="19" spans="1:14">
      <c r="A19" s="11"/>
      <c r="D19" t="s">
        <v>126</v>
      </c>
      <c r="E19">
        <v>0.20575000000000002</v>
      </c>
      <c r="F19">
        <v>0.19875000000000001</v>
      </c>
      <c r="G19">
        <v>0.17974999999999999</v>
      </c>
      <c r="H19">
        <v>0.16974999999999998</v>
      </c>
      <c r="J19" t="s">
        <v>126</v>
      </c>
      <c r="K19">
        <v>0.60499999999999998</v>
      </c>
      <c r="L19">
        <v>0.58600000000000008</v>
      </c>
      <c r="M19">
        <v>0.58000000000000007</v>
      </c>
      <c r="N19">
        <v>0.66399999999999992</v>
      </c>
    </row>
    <row r="20" spans="1:14">
      <c r="A20" s="2"/>
      <c r="D20" t="s">
        <v>125</v>
      </c>
      <c r="E20">
        <v>0.15074999999999997</v>
      </c>
      <c r="F20">
        <v>0.18875</v>
      </c>
      <c r="G20">
        <v>0.15174999999999997</v>
      </c>
      <c r="H20">
        <v>0.18275</v>
      </c>
      <c r="J20" t="s">
        <v>125</v>
      </c>
      <c r="K20">
        <v>0.443</v>
      </c>
      <c r="L20">
        <v>0.48300000000000004</v>
      </c>
      <c r="M20">
        <v>0.47500000000000003</v>
      </c>
      <c r="N20">
        <v>0.52400000000000002</v>
      </c>
    </row>
    <row r="21" spans="1:14">
      <c r="D21" t="s">
        <v>59</v>
      </c>
      <c r="J21" t="s">
        <v>59</v>
      </c>
    </row>
    <row r="22" spans="1:14">
      <c r="D22" t="s">
        <v>126</v>
      </c>
      <c r="E22" s="16">
        <v>0.1885</v>
      </c>
      <c r="F22" s="16">
        <v>100</v>
      </c>
      <c r="J22" t="s">
        <v>126</v>
      </c>
      <c r="K22" s="16">
        <v>0.60875000000000001</v>
      </c>
      <c r="L22" s="16">
        <v>100</v>
      </c>
    </row>
    <row r="23" spans="1:14">
      <c r="D23" t="s">
        <v>125</v>
      </c>
      <c r="E23" s="16">
        <v>0.16849999999999998</v>
      </c>
      <c r="F23" s="16">
        <v>89.389920424403172</v>
      </c>
      <c r="J23" t="s">
        <v>125</v>
      </c>
      <c r="K23" s="16">
        <v>0.48125000000000001</v>
      </c>
      <c r="L23" s="16">
        <v>79.05544147843942</v>
      </c>
    </row>
    <row r="25" spans="1:14">
      <c r="D25" t="s">
        <v>226</v>
      </c>
      <c r="E25" t="s">
        <v>123</v>
      </c>
    </row>
    <row r="26" spans="1:14">
      <c r="D26" t="s">
        <v>57</v>
      </c>
    </row>
    <row r="27" spans="1:14">
      <c r="D27" t="s">
        <v>126</v>
      </c>
      <c r="E27" s="16">
        <v>0.51100000000000001</v>
      </c>
      <c r="F27" s="16">
        <v>0.55500000000000005</v>
      </c>
      <c r="G27" s="16">
        <v>0.54900000000000004</v>
      </c>
    </row>
    <row r="28" spans="1:14">
      <c r="D28" t="s">
        <v>125</v>
      </c>
      <c r="E28">
        <v>0.51600000000000001</v>
      </c>
      <c r="F28">
        <v>0.54</v>
      </c>
      <c r="G28">
        <v>0.44400000000000006</v>
      </c>
    </row>
    <row r="29" spans="1:14">
      <c r="D29" t="s">
        <v>59</v>
      </c>
    </row>
    <row r="30" spans="1:14">
      <c r="D30" t="s">
        <v>126</v>
      </c>
      <c r="E30">
        <v>0.53833333333333344</v>
      </c>
      <c r="F30">
        <v>100</v>
      </c>
    </row>
    <row r="31" spans="1:14">
      <c r="D31" t="s">
        <v>125</v>
      </c>
      <c r="E31">
        <v>0.5</v>
      </c>
      <c r="F31">
        <v>92.879256965944251</v>
      </c>
    </row>
    <row r="33" spans="4:8">
      <c r="D33" t="s">
        <v>226</v>
      </c>
      <c r="E33" t="s">
        <v>124</v>
      </c>
    </row>
    <row r="34" spans="4:8">
      <c r="D34" t="s">
        <v>57</v>
      </c>
    </row>
    <row r="35" spans="4:8">
      <c r="D35" t="s">
        <v>126</v>
      </c>
      <c r="E35">
        <v>0.43</v>
      </c>
      <c r="F35">
        <v>0.41299999999999998</v>
      </c>
      <c r="G35">
        <v>0.41499999999999998</v>
      </c>
      <c r="H35">
        <v>0.41299999999999998</v>
      </c>
    </row>
    <row r="36" spans="4:8">
      <c r="D36" t="s">
        <v>125</v>
      </c>
      <c r="E36">
        <v>0.35500000000000004</v>
      </c>
      <c r="F36">
        <v>0.34500000000000003</v>
      </c>
      <c r="G36">
        <v>0.36700000000000005</v>
      </c>
      <c r="H36">
        <v>0.36500000000000005</v>
      </c>
    </row>
    <row r="37" spans="4:8">
      <c r="D37" t="s">
        <v>59</v>
      </c>
    </row>
    <row r="38" spans="4:8">
      <c r="D38" t="s">
        <v>126</v>
      </c>
      <c r="E38" s="16">
        <v>0.41775000000000001</v>
      </c>
      <c r="F38" s="16">
        <v>100</v>
      </c>
    </row>
    <row r="39" spans="4:8">
      <c r="D39" t="s">
        <v>125</v>
      </c>
      <c r="E39" s="16">
        <v>0.35800000000000004</v>
      </c>
      <c r="F39" s="16">
        <v>85.697187312986244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BC6F-A014-9A45-BDC0-152A3CE62B29}">
  <dimension ref="A1:E10"/>
  <sheetViews>
    <sheetView workbookViewId="0">
      <selection activeCell="B1" sqref="B1"/>
    </sheetView>
  </sheetViews>
  <sheetFormatPr defaultColWidth="10.69140625" defaultRowHeight="20"/>
  <sheetData>
    <row r="1" spans="1:5">
      <c r="A1" t="s">
        <v>129</v>
      </c>
      <c r="B1" t="s">
        <v>223</v>
      </c>
    </row>
    <row r="2" spans="1:5">
      <c r="A2" t="s">
        <v>59</v>
      </c>
      <c r="D2" t="s">
        <v>60</v>
      </c>
    </row>
    <row r="3" spans="1:5">
      <c r="A3" t="s">
        <v>126</v>
      </c>
      <c r="B3" s="6">
        <v>0.15350000000000003</v>
      </c>
      <c r="C3" s="5">
        <v>100</v>
      </c>
      <c r="D3" s="6">
        <v>6.8944659571715761</v>
      </c>
    </row>
    <row r="4" spans="1:5">
      <c r="A4" t="s">
        <v>127</v>
      </c>
      <c r="B4" s="6">
        <v>0.14650000000000002</v>
      </c>
      <c r="C4" s="5">
        <v>95.439739413680783</v>
      </c>
      <c r="D4" s="6">
        <v>8.5190207365615844</v>
      </c>
    </row>
    <row r="6" spans="1:5">
      <c r="A6" t="s">
        <v>57</v>
      </c>
    </row>
    <row r="7" spans="1:5">
      <c r="A7" t="s">
        <v>126</v>
      </c>
      <c r="B7" t="s">
        <v>125</v>
      </c>
    </row>
    <row r="8" spans="1:5">
      <c r="A8" s="2">
        <v>0.14150000000000001</v>
      </c>
      <c r="B8" s="2">
        <v>0.15550000000000003</v>
      </c>
      <c r="D8">
        <f>A8/B3</f>
        <v>0.92182410423452765</v>
      </c>
      <c r="E8">
        <f>B8/B3</f>
        <v>1.0130293159609121</v>
      </c>
    </row>
    <row r="9" spans="1:5">
      <c r="A9" s="2">
        <v>0.15750000000000003</v>
      </c>
      <c r="B9" s="2">
        <v>0.15250000000000002</v>
      </c>
      <c r="D9">
        <f>A9/B3</f>
        <v>1.0260586319218241</v>
      </c>
      <c r="E9">
        <f>B9/B3</f>
        <v>0.99348534201954397</v>
      </c>
    </row>
    <row r="10" spans="1:5">
      <c r="A10" s="2">
        <v>0.16150000000000003</v>
      </c>
      <c r="B10" s="2">
        <v>0.13150000000000001</v>
      </c>
      <c r="D10">
        <f>A10/B3</f>
        <v>1.0521172638436482</v>
      </c>
      <c r="E10">
        <f>B10/B3</f>
        <v>0.85667752442996736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0E52-9D72-FB4A-9121-38D533138CCC}">
  <dimension ref="A1:F22"/>
  <sheetViews>
    <sheetView topLeftCell="A7" workbookViewId="0"/>
  </sheetViews>
  <sheetFormatPr defaultColWidth="10.69140625" defaultRowHeight="20"/>
  <sheetData>
    <row r="1" spans="1:6">
      <c r="A1" t="s">
        <v>230</v>
      </c>
    </row>
    <row r="2" spans="1:6">
      <c r="A2" t="s">
        <v>119</v>
      </c>
    </row>
    <row r="3" spans="1:6">
      <c r="A3">
        <v>1.655</v>
      </c>
      <c r="B3">
        <v>1.391</v>
      </c>
      <c r="C3">
        <v>1.139</v>
      </c>
      <c r="D3">
        <v>0.96300000000000008</v>
      </c>
      <c r="E3">
        <v>1.2930000000000001</v>
      </c>
      <c r="F3">
        <v>1.0920000000000001</v>
      </c>
    </row>
    <row r="4" spans="1:6">
      <c r="A4">
        <v>1.5410000000000001</v>
      </c>
      <c r="B4">
        <v>1.3800000000000001</v>
      </c>
      <c r="C4">
        <v>0.96799999999999997</v>
      </c>
      <c r="D4">
        <v>0.88600000000000012</v>
      </c>
      <c r="E4">
        <v>1.2010000000000001</v>
      </c>
      <c r="F4">
        <v>1.1580000000000001</v>
      </c>
    </row>
    <row r="5" spans="1:6">
      <c r="A5">
        <v>1.4510000000000001</v>
      </c>
      <c r="B5">
        <v>1.472</v>
      </c>
      <c r="C5">
        <v>1.107</v>
      </c>
      <c r="D5">
        <v>0.9910000000000001</v>
      </c>
      <c r="E5">
        <v>1.262</v>
      </c>
      <c r="F5">
        <v>1.1420000000000001</v>
      </c>
    </row>
    <row r="6" spans="1:6">
      <c r="A6">
        <v>1.54</v>
      </c>
      <c r="B6">
        <v>1.266</v>
      </c>
      <c r="C6">
        <v>1.0510000000000002</v>
      </c>
      <c r="D6">
        <v>1.099</v>
      </c>
      <c r="E6">
        <v>1.2040000000000002</v>
      </c>
      <c r="F6">
        <v>1.141</v>
      </c>
    </row>
    <row r="8" spans="1:6">
      <c r="A8" t="s">
        <v>122</v>
      </c>
      <c r="B8" t="s">
        <v>120</v>
      </c>
      <c r="D8" t="s">
        <v>121</v>
      </c>
    </row>
    <row r="9" spans="1:6">
      <c r="A9" t="s">
        <v>141</v>
      </c>
      <c r="B9">
        <v>1.5467500000000001</v>
      </c>
      <c r="C9">
        <v>100</v>
      </c>
      <c r="D9">
        <v>5.4046066578738836</v>
      </c>
    </row>
    <row r="10" spans="1:6">
      <c r="A10" t="s">
        <v>142</v>
      </c>
      <c r="B10">
        <v>1.3772500000000001</v>
      </c>
      <c r="C10">
        <v>89.041538710198807</v>
      </c>
      <c r="D10">
        <v>5.4796200033332845</v>
      </c>
    </row>
    <row r="14" spans="1:6">
      <c r="A14" t="s">
        <v>123</v>
      </c>
    </row>
    <row r="15" spans="1:6">
      <c r="A15" t="s">
        <v>141</v>
      </c>
      <c r="B15">
        <v>1.0662500000000001</v>
      </c>
      <c r="C15">
        <v>100</v>
      </c>
      <c r="D15">
        <v>7.0264385591183327</v>
      </c>
    </row>
    <row r="16" spans="1:6">
      <c r="A16" t="s">
        <v>142</v>
      </c>
      <c r="B16">
        <v>0.98475000000000001</v>
      </c>
      <c r="C16">
        <v>92.356389214536918</v>
      </c>
      <c r="D16">
        <v>8.2682640322862753</v>
      </c>
    </row>
    <row r="20" spans="1:4">
      <c r="A20" t="s">
        <v>124</v>
      </c>
    </row>
    <row r="21" spans="1:4">
      <c r="A21" t="s">
        <v>141</v>
      </c>
      <c r="B21">
        <v>1.2400000000000002</v>
      </c>
      <c r="C21">
        <v>100</v>
      </c>
      <c r="D21">
        <v>3.639471246468021</v>
      </c>
    </row>
    <row r="22" spans="1:4">
      <c r="A22" t="s">
        <v>142</v>
      </c>
      <c r="B22">
        <v>1.1332500000000001</v>
      </c>
      <c r="C22">
        <v>91.39112903225805</v>
      </c>
      <c r="D22">
        <v>2.3049801682738993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0B4D-AEE8-0342-948A-A6BED7B35923}">
  <dimension ref="A1:K23"/>
  <sheetViews>
    <sheetView workbookViewId="0">
      <selection activeCell="I13" sqref="I13"/>
    </sheetView>
  </sheetViews>
  <sheetFormatPr defaultColWidth="10.69140625" defaultRowHeight="20"/>
  <sheetData>
    <row r="1" spans="1:11">
      <c r="C1" t="s">
        <v>234</v>
      </c>
    </row>
    <row r="2" spans="1:11">
      <c r="B2" t="s">
        <v>188</v>
      </c>
      <c r="C2" t="s">
        <v>189</v>
      </c>
      <c r="D2" t="s">
        <v>190</v>
      </c>
      <c r="E2" t="s">
        <v>191</v>
      </c>
    </row>
    <row r="3" spans="1:11">
      <c r="A3" t="s">
        <v>192</v>
      </c>
      <c r="B3">
        <f>140090+560506</f>
        <v>700596</v>
      </c>
      <c r="C3">
        <v>806539</v>
      </c>
      <c r="D3">
        <v>275494</v>
      </c>
      <c r="E3">
        <v>4249</v>
      </c>
    </row>
    <row r="6" spans="1:11">
      <c r="B6" t="s">
        <v>188</v>
      </c>
      <c r="C6" t="s">
        <v>189</v>
      </c>
      <c r="D6" t="s">
        <v>190</v>
      </c>
      <c r="E6" t="s">
        <v>191</v>
      </c>
    </row>
    <row r="7" spans="1:11">
      <c r="A7" t="s">
        <v>192</v>
      </c>
      <c r="B7">
        <f>B3*D10</f>
        <v>3.4597333333333333</v>
      </c>
      <c r="C7">
        <f>C3*D10</f>
        <v>3.9829086419753086</v>
      </c>
      <c r="D7">
        <f>D3*D10</f>
        <v>1.3604641975308642</v>
      </c>
      <c r="E7">
        <f>E3*D10</f>
        <v>2.0982716049382715E-2</v>
      </c>
    </row>
    <row r="9" spans="1:11">
      <c r="A9">
        <f>225*225</f>
        <v>50625</v>
      </c>
      <c r="B9" t="s">
        <v>193</v>
      </c>
      <c r="C9" t="s">
        <v>194</v>
      </c>
      <c r="D9">
        <f>0.5*0.5</f>
        <v>0.25</v>
      </c>
      <c r="E9" t="s">
        <v>195</v>
      </c>
      <c r="I9" s="15"/>
      <c r="J9" s="15"/>
      <c r="K9" s="15"/>
    </row>
    <row r="10" spans="1:11">
      <c r="A10">
        <v>1</v>
      </c>
      <c r="B10" t="s">
        <v>196</v>
      </c>
      <c r="C10" t="s">
        <v>194</v>
      </c>
      <c r="D10">
        <f>D9/A9</f>
        <v>4.9382716049382717E-6</v>
      </c>
      <c r="E10" t="s">
        <v>195</v>
      </c>
    </row>
    <row r="15" spans="1:11">
      <c r="C15" t="s">
        <v>231</v>
      </c>
    </row>
    <row r="16" spans="1:11">
      <c r="A16" t="s">
        <v>192</v>
      </c>
      <c r="C16" t="s">
        <v>189</v>
      </c>
      <c r="D16" t="s">
        <v>190</v>
      </c>
      <c r="E16" t="s">
        <v>191</v>
      </c>
    </row>
    <row r="17" spans="1:5">
      <c r="A17" t="s">
        <v>192</v>
      </c>
      <c r="C17">
        <f>118828+318290+19133+248479+221167+115353+130256+56798</f>
        <v>1228304</v>
      </c>
      <c r="D17">
        <f>65544+32160+39441+94471+31015+507147</f>
        <v>769778</v>
      </c>
      <c r="E17">
        <f>94065+13709+319754</f>
        <v>427528</v>
      </c>
    </row>
    <row r="19" spans="1:5">
      <c r="B19" t="s">
        <v>188</v>
      </c>
      <c r="C19" t="s">
        <v>189</v>
      </c>
      <c r="D19" t="s">
        <v>190</v>
      </c>
      <c r="E19" t="s">
        <v>191</v>
      </c>
    </row>
    <row r="20" spans="1:5">
      <c r="A20" t="s">
        <v>192</v>
      </c>
      <c r="B20">
        <v>5.5515802469135807</v>
      </c>
      <c r="C20">
        <f>C17*D23</f>
        <v>6.0656987654320984</v>
      </c>
      <c r="D20">
        <f>D17*D23</f>
        <v>3.8013728395061728</v>
      </c>
      <c r="E20">
        <f>E17*D23</f>
        <v>2.1112493827160494</v>
      </c>
    </row>
    <row r="22" spans="1:5">
      <c r="A22">
        <f>225*225</f>
        <v>50625</v>
      </c>
      <c r="B22" t="s">
        <v>193</v>
      </c>
      <c r="C22" t="s">
        <v>194</v>
      </c>
      <c r="D22">
        <f>0.5*0.5</f>
        <v>0.25</v>
      </c>
      <c r="E22" t="s">
        <v>195</v>
      </c>
    </row>
    <row r="23" spans="1:5">
      <c r="A23">
        <v>1</v>
      </c>
      <c r="B23" t="s">
        <v>196</v>
      </c>
      <c r="C23" t="s">
        <v>194</v>
      </c>
      <c r="D23">
        <f>D22/A22</f>
        <v>4.9382716049382717E-6</v>
      </c>
      <c r="E23" t="s">
        <v>195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939F-6E0A-084E-999A-5B59496A1AD8}">
  <dimension ref="A1:D8"/>
  <sheetViews>
    <sheetView workbookViewId="0">
      <selection activeCell="A2" sqref="A2"/>
    </sheetView>
  </sheetViews>
  <sheetFormatPr defaultColWidth="10.69140625" defaultRowHeight="20"/>
  <sheetData>
    <row r="1" spans="1:4">
      <c r="A1" s="1" t="s">
        <v>199</v>
      </c>
      <c r="B1" s="2"/>
      <c r="C1" s="2"/>
      <c r="D1" s="2"/>
    </row>
    <row r="2" spans="1:4">
      <c r="A2" s="1" t="s">
        <v>198</v>
      </c>
      <c r="B2" s="2"/>
      <c r="C2" s="2"/>
      <c r="D2" s="2"/>
    </row>
    <row r="3" spans="1:4">
      <c r="A3" s="2"/>
      <c r="B3" s="2"/>
      <c r="C3" s="2"/>
      <c r="D3" s="2"/>
    </row>
    <row r="4" spans="1:4">
      <c r="A4" s="2"/>
      <c r="B4" s="2" t="s">
        <v>0</v>
      </c>
      <c r="C4" s="2" t="s">
        <v>1</v>
      </c>
      <c r="D4" s="2" t="s">
        <v>21</v>
      </c>
    </row>
    <row r="5" spans="1:4">
      <c r="A5" s="2" t="s">
        <v>6</v>
      </c>
      <c r="B5" s="2">
        <v>3</v>
      </c>
      <c r="C5" s="2">
        <v>1327</v>
      </c>
      <c r="D5" s="2">
        <f>3/1327*100</f>
        <v>0.22607385079125847</v>
      </c>
    </row>
    <row r="6" spans="1:4">
      <c r="A6" s="2" t="s">
        <v>7</v>
      </c>
      <c r="B6" s="2">
        <v>5</v>
      </c>
      <c r="C6" s="2">
        <v>1403</v>
      </c>
      <c r="D6" s="2">
        <f>5/1403*100</f>
        <v>0.35637918745545261</v>
      </c>
    </row>
    <row r="7" spans="1:4">
      <c r="A7" s="2" t="s">
        <v>8</v>
      </c>
      <c r="B7" s="2">
        <v>7</v>
      </c>
      <c r="C7" s="2">
        <v>1302</v>
      </c>
      <c r="D7" s="2">
        <f>7/1302*100</f>
        <v>0.53763440860215062</v>
      </c>
    </row>
    <row r="8" spans="1:4">
      <c r="A8" s="2" t="s">
        <v>9</v>
      </c>
      <c r="B8" s="2">
        <v>19</v>
      </c>
      <c r="C8" s="2">
        <v>1364</v>
      </c>
      <c r="D8" s="2">
        <f>19/1364*100</f>
        <v>1.3929618768328444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F056-39B6-2548-958D-C6ACE518A699}">
  <dimension ref="A1:P61"/>
  <sheetViews>
    <sheetView workbookViewId="0">
      <selection activeCell="E11" sqref="E11"/>
    </sheetView>
  </sheetViews>
  <sheetFormatPr defaultColWidth="10.69140625" defaultRowHeight="20"/>
  <sheetData>
    <row r="1" spans="1:16">
      <c r="A1" t="s">
        <v>136</v>
      </c>
    </row>
    <row r="2" spans="1:16">
      <c r="A2" t="s">
        <v>10</v>
      </c>
      <c r="B2" t="s">
        <v>12</v>
      </c>
      <c r="C2" t="s">
        <v>13</v>
      </c>
      <c r="D2" t="s">
        <v>14</v>
      </c>
      <c r="G2" t="s">
        <v>17</v>
      </c>
      <c r="H2" t="s">
        <v>12</v>
      </c>
      <c r="I2" t="s">
        <v>13</v>
      </c>
      <c r="J2" t="s">
        <v>14</v>
      </c>
      <c r="M2" t="s">
        <v>18</v>
      </c>
      <c r="N2" t="s">
        <v>12</v>
      </c>
      <c r="O2" t="s">
        <v>13</v>
      </c>
      <c r="P2" t="s">
        <v>14</v>
      </c>
    </row>
    <row r="3" spans="1:16">
      <c r="A3" t="s">
        <v>200</v>
      </c>
      <c r="B3">
        <v>0.5016572569218074</v>
      </c>
      <c r="C3">
        <v>0.9763705047327067</v>
      </c>
      <c r="D3">
        <v>0.13525974712179142</v>
      </c>
      <c r="E3" s="2"/>
      <c r="G3" t="s">
        <v>114</v>
      </c>
      <c r="H3">
        <v>2.2101737999467801</v>
      </c>
      <c r="I3">
        <v>1.1991193858701348</v>
      </c>
      <c r="J3">
        <v>0.42267141218217535</v>
      </c>
      <c r="M3" t="s">
        <v>114</v>
      </c>
      <c r="N3">
        <v>2.6903689150590195</v>
      </c>
      <c r="O3">
        <v>2.4351325319872679</v>
      </c>
      <c r="P3">
        <v>0.67347878365179747</v>
      </c>
    </row>
    <row r="4" spans="1:16">
      <c r="A4" t="s">
        <v>201</v>
      </c>
      <c r="B4">
        <v>1.1702432383867998</v>
      </c>
      <c r="C4">
        <v>0.99063005793947112</v>
      </c>
      <c r="D4">
        <v>1.9746341509678418</v>
      </c>
      <c r="E4" s="2"/>
      <c r="G4" t="s">
        <v>111</v>
      </c>
      <c r="H4">
        <v>1.5063873547721249</v>
      </c>
      <c r="I4">
        <v>2.1753309318447949</v>
      </c>
      <c r="J4">
        <v>1.5631934400376926</v>
      </c>
      <c r="M4" t="s">
        <v>111</v>
      </c>
      <c r="N4">
        <v>1.3666012707416815</v>
      </c>
      <c r="O4">
        <v>1.5576975600537033</v>
      </c>
      <c r="P4">
        <v>1.9520338491303146</v>
      </c>
    </row>
    <row r="5" spans="1:16">
      <c r="A5" t="s">
        <v>83</v>
      </c>
      <c r="B5">
        <v>0.33952072304647746</v>
      </c>
      <c r="C5">
        <v>2.3381472916365631</v>
      </c>
      <c r="D5">
        <v>0.4653649942660123</v>
      </c>
      <c r="E5" s="2"/>
      <c r="G5" t="s">
        <v>83</v>
      </c>
      <c r="H5">
        <v>4.7099545481354435</v>
      </c>
      <c r="I5">
        <v>2.987175231276439</v>
      </c>
      <c r="J5">
        <v>4.1637948882378399</v>
      </c>
      <c r="M5" t="s">
        <v>83</v>
      </c>
      <c r="N5">
        <v>2.3924932163466939</v>
      </c>
      <c r="O5">
        <v>1.3106787742121573</v>
      </c>
      <c r="P5">
        <v>1.5172228561766983</v>
      </c>
    </row>
    <row r="6" spans="1:16">
      <c r="A6" t="s">
        <v>204</v>
      </c>
      <c r="B6">
        <v>0.24676725279647066</v>
      </c>
      <c r="C6">
        <v>0.20856896854864476</v>
      </c>
      <c r="D6">
        <v>0.62167906434502551</v>
      </c>
      <c r="E6" s="2"/>
      <c r="G6" t="s">
        <v>110</v>
      </c>
      <c r="H6">
        <v>3.4146506946747444</v>
      </c>
      <c r="I6">
        <v>2.3940206282785934</v>
      </c>
      <c r="J6">
        <v>0.98351479240141348</v>
      </c>
      <c r="M6" t="s">
        <v>110</v>
      </c>
      <c r="N6">
        <v>3.6151960594202937</v>
      </c>
      <c r="O6">
        <v>2.0843603385337954</v>
      </c>
      <c r="P6">
        <v>0.86041475650574883</v>
      </c>
    </row>
    <row r="7" spans="1:16">
      <c r="A7" t="s">
        <v>74</v>
      </c>
      <c r="B7">
        <v>0.15233163706023603</v>
      </c>
      <c r="C7">
        <v>0.2716879948315406</v>
      </c>
      <c r="D7">
        <v>0.12786131054537872</v>
      </c>
      <c r="E7" s="2"/>
      <c r="G7" t="s">
        <v>98</v>
      </c>
      <c r="H7">
        <v>2.744849823586009</v>
      </c>
      <c r="I7">
        <v>1.9904080802719659</v>
      </c>
      <c r="J7">
        <v>1.2986913765948616</v>
      </c>
      <c r="M7" t="s">
        <v>98</v>
      </c>
      <c r="N7">
        <v>3.1394324769918622</v>
      </c>
      <c r="O7">
        <v>3.6068775588871849</v>
      </c>
      <c r="P7">
        <v>0.68983408512527722</v>
      </c>
    </row>
    <row r="8" spans="1:16">
      <c r="A8" s="7" t="s">
        <v>206</v>
      </c>
      <c r="B8">
        <v>0.23903938831435456</v>
      </c>
      <c r="C8">
        <v>0.18490099740375571</v>
      </c>
      <c r="D8">
        <v>0.37039005952564741</v>
      </c>
    </row>
    <row r="10" spans="1:16">
      <c r="A10" t="s">
        <v>59</v>
      </c>
      <c r="B10">
        <f>AVERAGE(B3:B7)</f>
        <v>0.48210402164235822</v>
      </c>
      <c r="C10">
        <f>AVERAGE(C3:C7)</f>
        <v>0.95708096353778527</v>
      </c>
      <c r="D10">
        <f>AVERAGE(D3:D7)</f>
        <v>0.66495985344920994</v>
      </c>
      <c r="G10" t="s">
        <v>59</v>
      </c>
      <c r="H10">
        <v>2.9172032442230202</v>
      </c>
      <c r="I10">
        <v>2.1492108515083852</v>
      </c>
      <c r="J10">
        <v>1.6863731818907965</v>
      </c>
      <c r="M10" t="s">
        <v>59</v>
      </c>
      <c r="N10">
        <v>2.64081838771191</v>
      </c>
      <c r="O10">
        <v>2.1989493527348216</v>
      </c>
      <c r="P10">
        <v>1.1385968661179673</v>
      </c>
    </row>
    <row r="11" spans="1:16">
      <c r="A11" t="s">
        <v>60</v>
      </c>
      <c r="B11">
        <f>STDEV(B3:B7)</f>
        <v>0.40570344097438688</v>
      </c>
      <c r="C11">
        <f>STDEV(C3:C7)</f>
        <v>0.85715744745896982</v>
      </c>
      <c r="D11">
        <f>STDEV(D3:D7)</f>
        <v>0.76256395592951098</v>
      </c>
      <c r="G11" t="s">
        <v>60</v>
      </c>
      <c r="H11">
        <v>0.54687334064875515</v>
      </c>
      <c r="I11">
        <v>0.29074821584922311</v>
      </c>
      <c r="J11">
        <v>0.64784414871480933</v>
      </c>
      <c r="M11" t="s">
        <v>60</v>
      </c>
      <c r="N11">
        <v>0.37985377211673116</v>
      </c>
      <c r="O11">
        <v>0.40319991643739883</v>
      </c>
      <c r="P11">
        <v>0.25496524430104089</v>
      </c>
    </row>
    <row r="33" spans="7:15">
      <c r="G33" s="14"/>
      <c r="H33" s="14"/>
      <c r="I33" s="14"/>
      <c r="M33" s="14"/>
      <c r="N33" s="14"/>
      <c r="O33" s="14"/>
    </row>
    <row r="47" spans="7:15">
      <c r="G47" s="14"/>
      <c r="H47" s="14"/>
      <c r="I47" s="14"/>
      <c r="M47" s="14"/>
      <c r="N47" s="14"/>
      <c r="O47" s="14"/>
    </row>
    <row r="61" spans="7:15">
      <c r="G61" s="14"/>
      <c r="H61" s="14"/>
      <c r="I61" s="14"/>
      <c r="M61" s="14"/>
      <c r="N61" s="14"/>
      <c r="O61" s="14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6730-9051-9449-BCF9-C70433EE02D1}">
  <dimension ref="A1:V85"/>
  <sheetViews>
    <sheetView tabSelected="1" topLeftCell="E3" workbookViewId="0">
      <selection activeCell="K13" sqref="K13"/>
    </sheetView>
  </sheetViews>
  <sheetFormatPr defaultColWidth="10.69140625" defaultRowHeight="20"/>
  <sheetData>
    <row r="1" spans="1:21">
      <c r="A1" t="s">
        <v>98</v>
      </c>
      <c r="L1" t="s">
        <v>99</v>
      </c>
      <c r="M1" t="s">
        <v>12</v>
      </c>
      <c r="N1" t="s">
        <v>13</v>
      </c>
      <c r="O1" t="s">
        <v>14</v>
      </c>
      <c r="R1" t="s">
        <v>99</v>
      </c>
      <c r="S1" t="s">
        <v>12</v>
      </c>
      <c r="T1" t="s">
        <v>13</v>
      </c>
      <c r="U1" t="s">
        <v>14</v>
      </c>
    </row>
    <row r="2" spans="1:21">
      <c r="A2" t="s">
        <v>100</v>
      </c>
      <c r="E2" t="s">
        <v>101</v>
      </c>
      <c r="H2" t="s">
        <v>102</v>
      </c>
      <c r="K2" t="s">
        <v>103</v>
      </c>
      <c r="L2">
        <v>0.18315018315018314</v>
      </c>
      <c r="M2" t="s">
        <v>104</v>
      </c>
      <c r="N2" t="s">
        <v>104</v>
      </c>
      <c r="O2" t="s">
        <v>104</v>
      </c>
      <c r="Q2" t="s">
        <v>59</v>
      </c>
      <c r="R2">
        <v>6.1050061050061048E-2</v>
      </c>
      <c r="S2">
        <v>0.27951397496420327</v>
      </c>
      <c r="T2">
        <v>0.48690253115667081</v>
      </c>
      <c r="U2">
        <v>0.24774774199267599</v>
      </c>
    </row>
    <row r="3" spans="1:21">
      <c r="B3" t="s">
        <v>105</v>
      </c>
      <c r="C3" t="s">
        <v>106</v>
      </c>
      <c r="E3" t="s">
        <v>107</v>
      </c>
      <c r="F3" t="s">
        <v>106</v>
      </c>
      <c r="H3" t="s">
        <v>107</v>
      </c>
      <c r="I3" t="s">
        <v>106</v>
      </c>
      <c r="K3" t="s">
        <v>108</v>
      </c>
      <c r="L3">
        <v>0</v>
      </c>
      <c r="M3" t="s">
        <v>104</v>
      </c>
      <c r="N3" t="s">
        <v>104</v>
      </c>
      <c r="O3" t="s">
        <v>104</v>
      </c>
      <c r="Q3" t="s">
        <v>60</v>
      </c>
      <c r="R3">
        <v>0.1057418075438875</v>
      </c>
      <c r="S3">
        <v>0.12017585585148684</v>
      </c>
      <c r="T3">
        <v>0.25645632970824228</v>
      </c>
      <c r="U3">
        <v>0.20415251191721973</v>
      </c>
    </row>
    <row r="4" spans="1:21">
      <c r="A4">
        <v>1</v>
      </c>
      <c r="B4">
        <v>0</v>
      </c>
      <c r="C4">
        <v>190</v>
      </c>
      <c r="E4">
        <v>1</v>
      </c>
      <c r="F4">
        <v>225</v>
      </c>
      <c r="H4">
        <v>0</v>
      </c>
      <c r="I4">
        <v>182</v>
      </c>
      <c r="K4" t="s">
        <v>109</v>
      </c>
      <c r="L4">
        <v>0</v>
      </c>
      <c r="M4" t="s">
        <v>104</v>
      </c>
      <c r="N4" t="s">
        <v>104</v>
      </c>
      <c r="O4" t="s">
        <v>104</v>
      </c>
    </row>
    <row r="5" spans="1:21">
      <c r="A5">
        <v>2</v>
      </c>
      <c r="B5">
        <v>0</v>
      </c>
      <c r="C5">
        <v>149</v>
      </c>
      <c r="E5">
        <v>2</v>
      </c>
      <c r="F5">
        <v>170</v>
      </c>
      <c r="H5">
        <v>1</v>
      </c>
      <c r="I5">
        <v>351</v>
      </c>
      <c r="K5" t="s">
        <v>98</v>
      </c>
      <c r="L5" t="s">
        <v>104</v>
      </c>
      <c r="M5">
        <v>0.2288329519450801</v>
      </c>
      <c r="N5">
        <v>0.36529680365296802</v>
      </c>
      <c r="O5">
        <v>0.17574692442882248</v>
      </c>
    </row>
    <row r="6" spans="1:21">
      <c r="A6">
        <v>3</v>
      </c>
      <c r="B6">
        <v>1</v>
      </c>
      <c r="C6">
        <v>98</v>
      </c>
      <c r="E6">
        <v>0</v>
      </c>
      <c r="F6">
        <v>185</v>
      </c>
      <c r="H6">
        <v>1</v>
      </c>
      <c r="I6">
        <v>190</v>
      </c>
      <c r="K6" t="s">
        <v>110</v>
      </c>
      <c r="L6" t="s">
        <v>104</v>
      </c>
      <c r="M6">
        <v>0.20026702269692925</v>
      </c>
      <c r="N6">
        <v>0.39791857973676154</v>
      </c>
      <c r="O6">
        <v>0.29239766081871343</v>
      </c>
    </row>
    <row r="7" spans="1:21">
      <c r="A7">
        <v>4</v>
      </c>
      <c r="B7" t="s">
        <v>104</v>
      </c>
      <c r="C7" t="s">
        <v>104</v>
      </c>
      <c r="E7">
        <v>1</v>
      </c>
      <c r="F7">
        <v>207</v>
      </c>
      <c r="H7">
        <v>0</v>
      </c>
      <c r="I7">
        <v>415</v>
      </c>
      <c r="K7" t="s">
        <v>111</v>
      </c>
      <c r="L7" t="s">
        <v>104</v>
      </c>
      <c r="M7">
        <v>0.42979942693409745</v>
      </c>
      <c r="N7">
        <v>0.94117647058823517</v>
      </c>
      <c r="O7">
        <v>0.58105752469494476</v>
      </c>
    </row>
    <row r="8" spans="1:21">
      <c r="A8">
        <v>5</v>
      </c>
      <c r="B8" t="s">
        <v>104</v>
      </c>
      <c r="C8" t="s">
        <v>104</v>
      </c>
      <c r="E8">
        <v>0</v>
      </c>
      <c r="F8">
        <v>308</v>
      </c>
      <c r="H8" t="s">
        <v>104</v>
      </c>
      <c r="I8" t="s">
        <v>104</v>
      </c>
      <c r="K8" t="s">
        <v>112</v>
      </c>
      <c r="L8" t="s">
        <v>104</v>
      </c>
      <c r="M8">
        <v>0.15503875968992248</v>
      </c>
      <c r="N8">
        <v>0.31859816806053365</v>
      </c>
      <c r="O8">
        <v>0.12335526315789473</v>
      </c>
    </row>
    <row r="9" spans="1:21">
      <c r="A9" t="s">
        <v>113</v>
      </c>
      <c r="B9">
        <v>1</v>
      </c>
      <c r="C9">
        <v>437</v>
      </c>
      <c r="E9">
        <v>4</v>
      </c>
      <c r="F9">
        <v>1095</v>
      </c>
      <c r="H9">
        <v>2</v>
      </c>
      <c r="I9">
        <v>1138</v>
      </c>
      <c r="K9" t="s">
        <v>114</v>
      </c>
      <c r="L9" t="s">
        <v>104</v>
      </c>
      <c r="M9">
        <v>0.38363171355498721</v>
      </c>
      <c r="N9">
        <v>0.41152263374485598</v>
      </c>
      <c r="O9">
        <v>6.6181336863004633E-2</v>
      </c>
    </row>
    <row r="10" spans="1:21">
      <c r="A10" t="s">
        <v>115</v>
      </c>
      <c r="B10" s="15">
        <v>0.2288329519450801</v>
      </c>
      <c r="E10" s="15">
        <v>0.36529680365296802</v>
      </c>
      <c r="H10" s="15">
        <v>0.17574692442882248</v>
      </c>
      <c r="L10" t="s">
        <v>99</v>
      </c>
      <c r="M10" t="s">
        <v>12</v>
      </c>
      <c r="N10" t="s">
        <v>13</v>
      </c>
      <c r="O10" t="s">
        <v>14</v>
      </c>
    </row>
    <row r="11" spans="1:21">
      <c r="L11" s="15">
        <v>6.1050061050061048E-2</v>
      </c>
      <c r="M11" s="15">
        <v>0.27951397496420327</v>
      </c>
      <c r="N11" s="15">
        <v>0.48690253115667081</v>
      </c>
      <c r="O11" s="15">
        <v>0.24774774199267599</v>
      </c>
    </row>
    <row r="12" spans="1:21">
      <c r="A12" t="s">
        <v>110</v>
      </c>
    </row>
    <row r="13" spans="1:21">
      <c r="A13" t="s">
        <v>100</v>
      </c>
      <c r="E13" t="s">
        <v>101</v>
      </c>
      <c r="H13" t="s">
        <v>102</v>
      </c>
    </row>
    <row r="14" spans="1:21" ht="20.5" thickBot="1">
      <c r="B14" t="s">
        <v>105</v>
      </c>
      <c r="C14" t="s">
        <v>106</v>
      </c>
      <c r="E14" t="s">
        <v>105</v>
      </c>
      <c r="F14" t="s">
        <v>106</v>
      </c>
      <c r="H14" t="s">
        <v>105</v>
      </c>
      <c r="I14" t="s">
        <v>106</v>
      </c>
      <c r="K14" t="s">
        <v>116</v>
      </c>
      <c r="O14" t="s">
        <v>117</v>
      </c>
      <c r="S14" t="s">
        <v>118</v>
      </c>
    </row>
    <row r="15" spans="1:21">
      <c r="A15">
        <v>1</v>
      </c>
      <c r="B15">
        <v>3</v>
      </c>
      <c r="C15">
        <v>314</v>
      </c>
      <c r="E15">
        <v>4</v>
      </c>
      <c r="F15">
        <v>552</v>
      </c>
      <c r="H15">
        <v>1</v>
      </c>
      <c r="I15">
        <v>681</v>
      </c>
      <c r="K15" s="13"/>
      <c r="L15" s="13" t="s">
        <v>69</v>
      </c>
      <c r="M15" s="13" t="s">
        <v>70</v>
      </c>
      <c r="O15" s="13"/>
      <c r="P15" s="13" t="s">
        <v>69</v>
      </c>
      <c r="Q15" s="13" t="s">
        <v>70</v>
      </c>
      <c r="S15" s="13"/>
      <c r="T15" s="13" t="s">
        <v>69</v>
      </c>
      <c r="U15" s="13" t="s">
        <v>70</v>
      </c>
    </row>
    <row r="16" spans="1:21">
      <c r="A16">
        <v>2</v>
      </c>
      <c r="B16">
        <v>0</v>
      </c>
      <c r="C16">
        <v>414</v>
      </c>
      <c r="E16">
        <v>1</v>
      </c>
      <c r="F16">
        <v>577</v>
      </c>
      <c r="H16">
        <v>1</v>
      </c>
      <c r="I16">
        <v>757</v>
      </c>
      <c r="K16" t="s">
        <v>59</v>
      </c>
      <c r="L16">
        <v>6.1050061050061048E-2</v>
      </c>
      <c r="M16">
        <v>0.27951397496420327</v>
      </c>
      <c r="O16" t="s">
        <v>59</v>
      </c>
      <c r="P16">
        <v>6.1050061050061048E-2</v>
      </c>
      <c r="Q16">
        <v>0.48690253115667081</v>
      </c>
      <c r="S16" t="s">
        <v>59</v>
      </c>
      <c r="T16">
        <v>6.1050061050061048E-2</v>
      </c>
      <c r="U16">
        <v>0.24774774199267599</v>
      </c>
    </row>
    <row r="17" spans="1:22">
      <c r="A17">
        <v>3</v>
      </c>
      <c r="B17">
        <v>0</v>
      </c>
      <c r="C17">
        <v>655</v>
      </c>
      <c r="E17">
        <v>4</v>
      </c>
      <c r="F17">
        <v>774</v>
      </c>
      <c r="H17">
        <v>2</v>
      </c>
      <c r="I17">
        <v>728</v>
      </c>
      <c r="K17" t="s">
        <v>62</v>
      </c>
      <c r="L17">
        <v>1.1181329862648543E-2</v>
      </c>
      <c r="M17">
        <v>1.4442236329637342E-2</v>
      </c>
      <c r="O17" t="s">
        <v>62</v>
      </c>
      <c r="P17">
        <v>1.1181329862648543E-2</v>
      </c>
      <c r="Q17">
        <v>6.5769849047422668E-2</v>
      </c>
      <c r="S17" t="s">
        <v>62</v>
      </c>
      <c r="T17">
        <v>1.1181329862648543E-2</v>
      </c>
      <c r="U17">
        <v>4.1678248122110545E-2</v>
      </c>
    </row>
    <row r="18" spans="1:22">
      <c r="A18">
        <v>4</v>
      </c>
      <c r="B18">
        <v>0</v>
      </c>
      <c r="C18">
        <v>115</v>
      </c>
      <c r="E18">
        <v>2</v>
      </c>
      <c r="F18">
        <v>684</v>
      </c>
      <c r="H18">
        <v>0</v>
      </c>
      <c r="I18">
        <v>53</v>
      </c>
      <c r="K18" t="s">
        <v>63</v>
      </c>
      <c r="L18">
        <v>3</v>
      </c>
      <c r="M18">
        <v>5</v>
      </c>
      <c r="O18" t="s">
        <v>63</v>
      </c>
      <c r="P18">
        <v>3</v>
      </c>
      <c r="Q18">
        <v>5</v>
      </c>
      <c r="S18" t="s">
        <v>63</v>
      </c>
      <c r="T18">
        <v>3</v>
      </c>
      <c r="U18">
        <v>5</v>
      </c>
    </row>
    <row r="19" spans="1:22">
      <c r="A19">
        <v>5</v>
      </c>
      <c r="B19" t="s">
        <v>104</v>
      </c>
      <c r="C19" t="s">
        <v>104</v>
      </c>
      <c r="E19">
        <v>2</v>
      </c>
      <c r="F19">
        <v>680</v>
      </c>
      <c r="H19">
        <v>3</v>
      </c>
      <c r="I19">
        <v>175</v>
      </c>
      <c r="K19" t="s">
        <v>64</v>
      </c>
      <c r="L19">
        <v>0</v>
      </c>
      <c r="O19" t="s">
        <v>64</v>
      </c>
      <c r="P19">
        <v>0</v>
      </c>
      <c r="S19" t="s">
        <v>64</v>
      </c>
      <c r="T19">
        <v>0</v>
      </c>
    </row>
    <row r="20" spans="1:22">
      <c r="A20" t="s">
        <v>113</v>
      </c>
      <c r="B20">
        <v>3</v>
      </c>
      <c r="C20">
        <v>1498</v>
      </c>
      <c r="E20">
        <v>13</v>
      </c>
      <c r="F20">
        <v>3267</v>
      </c>
      <c r="H20">
        <v>7</v>
      </c>
      <c r="I20">
        <v>2394</v>
      </c>
      <c r="K20" t="s">
        <v>65</v>
      </c>
      <c r="L20">
        <v>5</v>
      </c>
      <c r="O20" t="s">
        <v>65</v>
      </c>
      <c r="P20">
        <v>6</v>
      </c>
      <c r="S20" t="s">
        <v>65</v>
      </c>
      <c r="T20">
        <v>6</v>
      </c>
    </row>
    <row r="21" spans="1:22">
      <c r="A21" t="s">
        <v>115</v>
      </c>
      <c r="B21" s="15">
        <v>0.20026702269692925</v>
      </c>
      <c r="E21" s="15">
        <v>0.39791857973676154</v>
      </c>
      <c r="H21" s="15">
        <v>0.29239766081871343</v>
      </c>
      <c r="K21" t="s">
        <v>56</v>
      </c>
      <c r="L21">
        <v>-2.685941162897977</v>
      </c>
      <c r="O21" t="s">
        <v>56</v>
      </c>
      <c r="P21">
        <v>-3.2776234616706743</v>
      </c>
      <c r="S21" t="s">
        <v>56</v>
      </c>
      <c r="T21">
        <v>-1.6998695226304246</v>
      </c>
    </row>
    <row r="22" spans="1:22">
      <c r="K22" t="s">
        <v>66</v>
      </c>
      <c r="L22">
        <v>2.1754749711963648E-2</v>
      </c>
      <c r="O22" t="s">
        <v>66</v>
      </c>
      <c r="P22">
        <v>8.436308440834801E-3</v>
      </c>
      <c r="S22" t="s">
        <v>66</v>
      </c>
      <c r="T22">
        <v>7.0032440997497961E-2</v>
      </c>
    </row>
    <row r="23" spans="1:22">
      <c r="A23" t="s">
        <v>111</v>
      </c>
      <c r="K23" t="s">
        <v>67</v>
      </c>
      <c r="L23">
        <v>2.0150483733330233</v>
      </c>
      <c r="O23" t="s">
        <v>67</v>
      </c>
      <c r="P23">
        <v>1.9431802805153031</v>
      </c>
      <c r="S23" t="s">
        <v>67</v>
      </c>
      <c r="T23">
        <v>1.9431802805153031</v>
      </c>
    </row>
    <row r="24" spans="1:22">
      <c r="A24" t="s">
        <v>100</v>
      </c>
      <c r="E24" t="s">
        <v>101</v>
      </c>
      <c r="H24" t="s">
        <v>102</v>
      </c>
      <c r="K24" t="s">
        <v>68</v>
      </c>
      <c r="L24">
        <v>4.3509499423927296E-2</v>
      </c>
      <c r="O24" t="s">
        <v>68</v>
      </c>
      <c r="P24">
        <v>1.6872616881669602E-2</v>
      </c>
      <c r="S24" t="s">
        <v>68</v>
      </c>
      <c r="T24">
        <v>0.14006488199499592</v>
      </c>
    </row>
    <row r="25" spans="1:22" ht="20.5" thickBot="1">
      <c r="B25" t="s">
        <v>105</v>
      </c>
      <c r="C25" t="s">
        <v>106</v>
      </c>
      <c r="E25" t="s">
        <v>105</v>
      </c>
      <c r="F25" t="s">
        <v>106</v>
      </c>
      <c r="H25" t="s">
        <v>105</v>
      </c>
      <c r="I25" t="s">
        <v>106</v>
      </c>
      <c r="K25" s="12" t="s">
        <v>67</v>
      </c>
      <c r="L25" s="12">
        <v>2.570581835636315</v>
      </c>
      <c r="M25" s="12"/>
      <c r="O25" s="12" t="s">
        <v>67</v>
      </c>
      <c r="P25" s="12">
        <v>2.4469118511449697</v>
      </c>
      <c r="Q25" s="12"/>
      <c r="S25" s="12" t="s">
        <v>67</v>
      </c>
      <c r="T25" s="12">
        <v>2.4469118511449697</v>
      </c>
      <c r="U25" s="12"/>
    </row>
    <row r="26" spans="1:22">
      <c r="A26">
        <v>1</v>
      </c>
      <c r="B26">
        <v>3</v>
      </c>
      <c r="C26">
        <v>362</v>
      </c>
      <c r="E26">
        <v>4</v>
      </c>
      <c r="F26">
        <v>426</v>
      </c>
      <c r="H26">
        <v>4</v>
      </c>
      <c r="I26">
        <v>244</v>
      </c>
    </row>
    <row r="27" spans="1:22">
      <c r="A27">
        <v>2</v>
      </c>
      <c r="B27">
        <v>0</v>
      </c>
      <c r="C27">
        <v>143</v>
      </c>
      <c r="E27">
        <v>6</v>
      </c>
      <c r="F27">
        <v>422</v>
      </c>
      <c r="H27">
        <v>1</v>
      </c>
      <c r="I27">
        <v>431</v>
      </c>
    </row>
    <row r="28" spans="1:22">
      <c r="A28">
        <v>3</v>
      </c>
      <c r="B28">
        <v>0</v>
      </c>
      <c r="C28">
        <v>127</v>
      </c>
      <c r="E28">
        <v>3</v>
      </c>
      <c r="F28">
        <v>333</v>
      </c>
      <c r="H28">
        <v>2</v>
      </c>
      <c r="I28">
        <v>387</v>
      </c>
    </row>
    <row r="29" spans="1:22">
      <c r="A29">
        <v>4</v>
      </c>
      <c r="B29">
        <v>0</v>
      </c>
      <c r="C29">
        <v>66</v>
      </c>
      <c r="E29">
        <v>5</v>
      </c>
      <c r="F29">
        <v>465</v>
      </c>
      <c r="H29">
        <v>3</v>
      </c>
      <c r="I29">
        <v>326</v>
      </c>
      <c r="T29" s="14"/>
      <c r="U29" s="14"/>
      <c r="V29" s="14"/>
    </row>
    <row r="30" spans="1:22">
      <c r="A30">
        <v>5</v>
      </c>
      <c r="B30" t="s">
        <v>104</v>
      </c>
      <c r="C30" t="s">
        <v>104</v>
      </c>
      <c r="E30">
        <v>2</v>
      </c>
      <c r="F30">
        <v>479</v>
      </c>
      <c r="H30">
        <v>0</v>
      </c>
      <c r="I30">
        <v>333</v>
      </c>
    </row>
    <row r="31" spans="1:22">
      <c r="A31" t="s">
        <v>113</v>
      </c>
      <c r="B31">
        <v>3</v>
      </c>
      <c r="C31">
        <v>698</v>
      </c>
      <c r="E31">
        <v>20</v>
      </c>
      <c r="F31">
        <v>2125</v>
      </c>
      <c r="H31">
        <v>10</v>
      </c>
      <c r="I31">
        <v>1721</v>
      </c>
    </row>
    <row r="32" spans="1:22">
      <c r="A32" t="s">
        <v>115</v>
      </c>
      <c r="B32" s="15">
        <v>0.42979942693409745</v>
      </c>
      <c r="E32" s="15">
        <v>0.94117647058823517</v>
      </c>
      <c r="H32" s="15">
        <v>0.58105752469494476</v>
      </c>
    </row>
    <row r="34" spans="1:9">
      <c r="A34" t="s">
        <v>112</v>
      </c>
    </row>
    <row r="35" spans="1:9">
      <c r="A35" t="s">
        <v>100</v>
      </c>
      <c r="E35" t="s">
        <v>101</v>
      </c>
      <c r="H35" t="s">
        <v>102</v>
      </c>
    </row>
    <row r="36" spans="1:9">
      <c r="B36" t="s">
        <v>105</v>
      </c>
      <c r="C36" t="s">
        <v>106</v>
      </c>
      <c r="E36" t="s">
        <v>105</v>
      </c>
      <c r="F36" t="s">
        <v>106</v>
      </c>
      <c r="H36" t="s">
        <v>105</v>
      </c>
      <c r="I36" t="s">
        <v>106</v>
      </c>
    </row>
    <row r="37" spans="1:9">
      <c r="A37">
        <v>1</v>
      </c>
      <c r="B37" s="2">
        <v>0</v>
      </c>
      <c r="C37" s="2">
        <v>117</v>
      </c>
      <c r="E37" s="2">
        <v>0</v>
      </c>
      <c r="F37" s="2">
        <v>420</v>
      </c>
      <c r="H37" s="2">
        <v>0</v>
      </c>
      <c r="I37" s="2">
        <v>651</v>
      </c>
    </row>
    <row r="38" spans="1:9">
      <c r="A38">
        <v>2</v>
      </c>
      <c r="B38" s="2">
        <v>0</v>
      </c>
      <c r="C38" s="2">
        <v>172</v>
      </c>
      <c r="E38" s="2">
        <v>2</v>
      </c>
      <c r="F38" s="2">
        <v>542</v>
      </c>
      <c r="H38" s="2">
        <v>1</v>
      </c>
      <c r="I38" s="2">
        <v>515</v>
      </c>
    </row>
    <row r="39" spans="1:9">
      <c r="A39">
        <v>3</v>
      </c>
      <c r="B39" s="2">
        <v>1</v>
      </c>
      <c r="C39" s="2">
        <v>193</v>
      </c>
      <c r="E39" s="2">
        <v>1</v>
      </c>
      <c r="F39" s="2">
        <v>508</v>
      </c>
      <c r="H39" s="2">
        <v>1</v>
      </c>
      <c r="I39" s="2">
        <v>465</v>
      </c>
    </row>
    <row r="40" spans="1:9">
      <c r="A40">
        <v>4</v>
      </c>
      <c r="B40" s="2">
        <v>0</v>
      </c>
      <c r="C40" s="2">
        <v>86</v>
      </c>
      <c r="E40" s="2">
        <v>1</v>
      </c>
      <c r="F40" s="2">
        <v>454</v>
      </c>
      <c r="H40" s="2">
        <v>0</v>
      </c>
      <c r="I40" s="2">
        <v>436</v>
      </c>
    </row>
    <row r="41" spans="1:9">
      <c r="A41">
        <v>5</v>
      </c>
      <c r="B41" s="2">
        <v>0</v>
      </c>
      <c r="C41" s="2">
        <v>77</v>
      </c>
      <c r="E41" s="2">
        <v>4</v>
      </c>
      <c r="F41" s="2">
        <v>587</v>
      </c>
      <c r="H41" s="2">
        <v>1</v>
      </c>
      <c r="I41" s="2">
        <v>365</v>
      </c>
    </row>
    <row r="42" spans="1:9">
      <c r="A42" t="s">
        <v>113</v>
      </c>
      <c r="B42">
        <v>1</v>
      </c>
      <c r="C42">
        <v>645</v>
      </c>
      <c r="E42">
        <v>8</v>
      </c>
      <c r="F42">
        <v>2511</v>
      </c>
      <c r="H42">
        <v>3</v>
      </c>
      <c r="I42">
        <v>2432</v>
      </c>
    </row>
    <row r="43" spans="1:9">
      <c r="A43" t="s">
        <v>115</v>
      </c>
      <c r="B43" s="15">
        <v>0.15503875968992248</v>
      </c>
      <c r="E43" s="15">
        <v>0.31859816806053365</v>
      </c>
      <c r="H43" s="15">
        <v>0.12335526315789473</v>
      </c>
    </row>
    <row r="45" spans="1:9">
      <c r="A45" t="s">
        <v>114</v>
      </c>
    </row>
    <row r="46" spans="1:9">
      <c r="A46" t="s">
        <v>100</v>
      </c>
      <c r="E46" t="s">
        <v>101</v>
      </c>
      <c r="H46" t="s">
        <v>102</v>
      </c>
    </row>
    <row r="47" spans="1:9">
      <c r="B47" t="s">
        <v>105</v>
      </c>
      <c r="C47" t="s">
        <v>106</v>
      </c>
      <c r="E47" t="s">
        <v>105</v>
      </c>
      <c r="F47" t="s">
        <v>106</v>
      </c>
      <c r="H47" t="s">
        <v>105</v>
      </c>
      <c r="I47" t="s">
        <v>106</v>
      </c>
    </row>
    <row r="48" spans="1:9">
      <c r="A48">
        <v>1</v>
      </c>
      <c r="B48" s="2">
        <v>0</v>
      </c>
      <c r="C48" s="2">
        <v>158</v>
      </c>
      <c r="E48" s="2">
        <v>1</v>
      </c>
      <c r="F48" s="2">
        <v>309</v>
      </c>
      <c r="H48" s="2">
        <v>1</v>
      </c>
      <c r="I48" s="2">
        <v>252</v>
      </c>
    </row>
    <row r="49" spans="1:9">
      <c r="A49">
        <v>2</v>
      </c>
      <c r="B49" s="2">
        <v>0</v>
      </c>
      <c r="C49" s="2">
        <v>193</v>
      </c>
      <c r="E49" s="2">
        <v>1</v>
      </c>
      <c r="F49" s="2">
        <v>270</v>
      </c>
      <c r="H49" s="2">
        <v>0</v>
      </c>
      <c r="I49" s="2">
        <v>299</v>
      </c>
    </row>
    <row r="50" spans="1:9">
      <c r="A50">
        <v>3</v>
      </c>
      <c r="B50" s="2">
        <v>1</v>
      </c>
      <c r="C50" s="2">
        <v>152</v>
      </c>
      <c r="E50" s="2">
        <v>2</v>
      </c>
      <c r="F50" s="2">
        <v>368</v>
      </c>
      <c r="H50" s="2">
        <v>0</v>
      </c>
      <c r="I50" s="2">
        <v>307</v>
      </c>
    </row>
    <row r="51" spans="1:9">
      <c r="A51">
        <v>4</v>
      </c>
      <c r="B51" s="2">
        <v>1</v>
      </c>
      <c r="C51" s="2">
        <v>175</v>
      </c>
      <c r="E51" s="2">
        <v>2</v>
      </c>
      <c r="F51" s="2">
        <v>531</v>
      </c>
      <c r="H51" s="2">
        <v>0</v>
      </c>
      <c r="I51" s="2">
        <v>261</v>
      </c>
    </row>
    <row r="52" spans="1:9">
      <c r="A52">
        <v>5</v>
      </c>
      <c r="B52" s="2">
        <v>1</v>
      </c>
      <c r="C52" s="2">
        <v>104</v>
      </c>
      <c r="E52" s="2">
        <v>2</v>
      </c>
      <c r="F52" s="2">
        <v>466</v>
      </c>
      <c r="H52" s="2">
        <v>0</v>
      </c>
      <c r="I52" s="2">
        <v>392</v>
      </c>
    </row>
    <row r="53" spans="1:9">
      <c r="A53" t="s">
        <v>113</v>
      </c>
      <c r="B53">
        <v>3</v>
      </c>
      <c r="C53">
        <v>782</v>
      </c>
      <c r="E53">
        <v>8</v>
      </c>
      <c r="F53">
        <v>1944</v>
      </c>
      <c r="H53">
        <v>1</v>
      </c>
      <c r="I53">
        <v>1511</v>
      </c>
    </row>
    <row r="54" spans="1:9">
      <c r="A54" t="s">
        <v>115</v>
      </c>
      <c r="B54" s="15">
        <v>0.38363171355498721</v>
      </c>
      <c r="E54" s="15">
        <v>0.41152263374485598</v>
      </c>
      <c r="H54" s="15">
        <v>6.6181336863004633E-2</v>
      </c>
    </row>
    <row r="57" spans="1:9">
      <c r="A57" t="s">
        <v>103</v>
      </c>
    </row>
    <row r="58" spans="1:9">
      <c r="B58" t="s">
        <v>105</v>
      </c>
      <c r="C58" t="s">
        <v>106</v>
      </c>
    </row>
    <row r="59" spans="1:9">
      <c r="A59">
        <v>1</v>
      </c>
      <c r="B59" s="2">
        <v>0</v>
      </c>
      <c r="C59" s="2">
        <v>117</v>
      </c>
    </row>
    <row r="60" spans="1:9">
      <c r="A60">
        <v>2</v>
      </c>
      <c r="B60" s="2">
        <v>0</v>
      </c>
      <c r="C60" s="2">
        <v>81</v>
      </c>
    </row>
    <row r="61" spans="1:9">
      <c r="A61">
        <v>3</v>
      </c>
      <c r="B61" s="2">
        <v>1</v>
      </c>
      <c r="C61" s="2">
        <v>124</v>
      </c>
    </row>
    <row r="62" spans="1:9">
      <c r="A62">
        <v>4</v>
      </c>
      <c r="B62" s="2">
        <v>0</v>
      </c>
      <c r="C62" s="2">
        <v>144</v>
      </c>
    </row>
    <row r="63" spans="1:9">
      <c r="A63">
        <v>5</v>
      </c>
      <c r="B63" s="2">
        <v>0</v>
      </c>
      <c r="C63" s="2">
        <v>80</v>
      </c>
    </row>
    <row r="64" spans="1:9">
      <c r="A64" t="s">
        <v>113</v>
      </c>
      <c r="B64">
        <v>1</v>
      </c>
      <c r="C64">
        <v>546</v>
      </c>
    </row>
    <row r="65" spans="1:3">
      <c r="A65" t="s">
        <v>115</v>
      </c>
      <c r="B65" s="15">
        <v>0.18315018315018314</v>
      </c>
    </row>
    <row r="67" spans="1:3">
      <c r="A67" t="s">
        <v>108</v>
      </c>
    </row>
    <row r="68" spans="1:3">
      <c r="B68" t="s">
        <v>107</v>
      </c>
      <c r="C68" t="s">
        <v>106</v>
      </c>
    </row>
    <row r="69" spans="1:3">
      <c r="A69">
        <v>1</v>
      </c>
      <c r="B69" s="2">
        <v>0</v>
      </c>
      <c r="C69" s="2">
        <v>78</v>
      </c>
    </row>
    <row r="70" spans="1:3">
      <c r="A70">
        <v>2</v>
      </c>
      <c r="B70" s="2">
        <v>0</v>
      </c>
      <c r="C70" s="2">
        <v>134</v>
      </c>
    </row>
    <row r="71" spans="1:3">
      <c r="A71">
        <v>3</v>
      </c>
      <c r="B71" s="2">
        <v>0</v>
      </c>
      <c r="C71" s="2">
        <v>51</v>
      </c>
    </row>
    <row r="72" spans="1:3">
      <c r="A72">
        <v>4</v>
      </c>
      <c r="B72" s="2">
        <v>0</v>
      </c>
      <c r="C72" s="2">
        <v>126</v>
      </c>
    </row>
    <row r="73" spans="1:3">
      <c r="A73">
        <v>5</v>
      </c>
      <c r="B73" s="2">
        <v>0</v>
      </c>
      <c r="C73" s="2">
        <v>62</v>
      </c>
    </row>
    <row r="74" spans="1:3">
      <c r="A74" t="s">
        <v>113</v>
      </c>
      <c r="B74">
        <v>0</v>
      </c>
      <c r="C74">
        <v>451</v>
      </c>
    </row>
    <row r="75" spans="1:3">
      <c r="A75" t="s">
        <v>115</v>
      </c>
      <c r="B75" s="15">
        <v>0</v>
      </c>
    </row>
    <row r="77" spans="1:3">
      <c r="A77" t="s">
        <v>109</v>
      </c>
    </row>
    <row r="78" spans="1:3">
      <c r="B78" t="s">
        <v>107</v>
      </c>
      <c r="C78" t="s">
        <v>106</v>
      </c>
    </row>
    <row r="79" spans="1:3">
      <c r="A79">
        <v>1</v>
      </c>
      <c r="B79" s="2">
        <v>0</v>
      </c>
      <c r="C79" s="2">
        <v>55</v>
      </c>
    </row>
    <row r="80" spans="1:3">
      <c r="A80">
        <v>2</v>
      </c>
      <c r="B80" s="2">
        <v>0</v>
      </c>
      <c r="C80" s="2">
        <v>64</v>
      </c>
    </row>
    <row r="81" spans="1:3">
      <c r="A81">
        <v>3</v>
      </c>
      <c r="B81" s="2">
        <v>0</v>
      </c>
      <c r="C81" s="2">
        <v>88</v>
      </c>
    </row>
    <row r="82" spans="1:3">
      <c r="A82">
        <v>4</v>
      </c>
      <c r="B82" s="2">
        <v>0</v>
      </c>
      <c r="C82" s="2">
        <v>69</v>
      </c>
    </row>
    <row r="83" spans="1:3">
      <c r="A83">
        <v>5</v>
      </c>
      <c r="B83" s="2" t="s">
        <v>104</v>
      </c>
      <c r="C83" s="2" t="s">
        <v>104</v>
      </c>
    </row>
    <row r="84" spans="1:3">
      <c r="A84" t="s">
        <v>113</v>
      </c>
      <c r="B84">
        <v>0</v>
      </c>
      <c r="C84">
        <v>276</v>
      </c>
    </row>
    <row r="85" spans="1:3">
      <c r="A85" t="s">
        <v>115</v>
      </c>
      <c r="B85" s="15"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C935-115E-4840-BFE7-6F4A86ED0BDF}">
  <dimension ref="A1:V85"/>
  <sheetViews>
    <sheetView topLeftCell="A70" workbookViewId="0">
      <selection activeCell="P29" sqref="P29"/>
    </sheetView>
  </sheetViews>
  <sheetFormatPr defaultColWidth="10.69140625" defaultRowHeight="20"/>
  <sheetData>
    <row r="1" spans="1:22">
      <c r="A1" t="s">
        <v>74</v>
      </c>
      <c r="M1" t="s">
        <v>88</v>
      </c>
      <c r="N1" t="s">
        <v>3</v>
      </c>
      <c r="O1" t="s">
        <v>4</v>
      </c>
      <c r="P1" t="s">
        <v>89</v>
      </c>
    </row>
    <row r="2" spans="1:22">
      <c r="A2" t="s">
        <v>75</v>
      </c>
      <c r="E2" t="s">
        <v>76</v>
      </c>
      <c r="H2" t="s">
        <v>77</v>
      </c>
      <c r="L2" t="s">
        <v>85</v>
      </c>
      <c r="M2">
        <v>0</v>
      </c>
      <c r="N2" t="s">
        <v>79</v>
      </c>
      <c r="O2" t="s">
        <v>79</v>
      </c>
      <c r="P2" t="s">
        <v>79</v>
      </c>
    </row>
    <row r="3" spans="1:22">
      <c r="B3" t="s">
        <v>91</v>
      </c>
      <c r="C3" t="s">
        <v>78</v>
      </c>
      <c r="E3" t="s">
        <v>91</v>
      </c>
      <c r="F3" t="s">
        <v>78</v>
      </c>
      <c r="H3" t="s">
        <v>91</v>
      </c>
      <c r="I3" t="s">
        <v>78</v>
      </c>
      <c r="L3" t="s">
        <v>86</v>
      </c>
      <c r="M3">
        <v>0</v>
      </c>
      <c r="N3" t="s">
        <v>79</v>
      </c>
      <c r="O3" t="s">
        <v>79</v>
      </c>
      <c r="P3" t="s">
        <v>79</v>
      </c>
    </row>
    <row r="4" spans="1:22">
      <c r="A4">
        <v>1</v>
      </c>
      <c r="B4">
        <v>0</v>
      </c>
      <c r="C4">
        <v>111</v>
      </c>
      <c r="E4">
        <v>1</v>
      </c>
      <c r="F4">
        <v>382</v>
      </c>
      <c r="H4">
        <v>1</v>
      </c>
      <c r="I4">
        <v>275</v>
      </c>
      <c r="L4" t="s">
        <v>87</v>
      </c>
      <c r="M4">
        <v>0</v>
      </c>
      <c r="N4" t="s">
        <v>79</v>
      </c>
      <c r="O4" t="s">
        <v>79</v>
      </c>
      <c r="P4" t="s">
        <v>79</v>
      </c>
    </row>
    <row r="5" spans="1:22">
      <c r="A5">
        <v>2</v>
      </c>
      <c r="B5">
        <v>0</v>
      </c>
      <c r="C5">
        <v>147</v>
      </c>
      <c r="E5">
        <v>0</v>
      </c>
      <c r="F5">
        <v>365</v>
      </c>
      <c r="H5">
        <v>1</v>
      </c>
      <c r="I5">
        <v>141</v>
      </c>
      <c r="L5" t="s">
        <v>74</v>
      </c>
      <c r="M5" t="s">
        <v>79</v>
      </c>
      <c r="N5">
        <f>B10</f>
        <v>0.15527950310559005</v>
      </c>
      <c r="O5">
        <f>E10</f>
        <v>0.13386880856760375</v>
      </c>
      <c r="P5">
        <f>H10</f>
        <v>0.3902439024390244</v>
      </c>
    </row>
    <row r="6" spans="1:22">
      <c r="A6">
        <v>3</v>
      </c>
      <c r="B6">
        <v>0</v>
      </c>
      <c r="C6">
        <v>75</v>
      </c>
      <c r="E6" t="s">
        <v>79</v>
      </c>
      <c r="F6" t="s">
        <v>79</v>
      </c>
      <c r="H6">
        <v>2</v>
      </c>
      <c r="I6">
        <v>280</v>
      </c>
      <c r="L6" t="s">
        <v>81</v>
      </c>
      <c r="M6" t="s">
        <v>79</v>
      </c>
      <c r="N6">
        <f>B21</f>
        <v>5.3191489361702128E-2</v>
      </c>
      <c r="O6">
        <f>E21</f>
        <v>0.23501762632197415</v>
      </c>
      <c r="P6">
        <f>H21</f>
        <v>0.23592854735422988</v>
      </c>
    </row>
    <row r="7" spans="1:22">
      <c r="A7">
        <v>4</v>
      </c>
      <c r="B7">
        <v>0</v>
      </c>
      <c r="C7">
        <v>135</v>
      </c>
      <c r="E7" t="s">
        <v>79</v>
      </c>
      <c r="F7" t="s">
        <v>79</v>
      </c>
      <c r="H7">
        <v>0</v>
      </c>
      <c r="I7">
        <v>179</v>
      </c>
      <c r="L7" t="s">
        <v>82</v>
      </c>
      <c r="M7" t="s">
        <v>79</v>
      </c>
      <c r="N7">
        <f>B32</f>
        <v>0.22421524663677131</v>
      </c>
      <c r="O7">
        <f>E32</f>
        <v>0.24271844660194172</v>
      </c>
      <c r="P7">
        <f>H32</f>
        <v>0.43668122270742354</v>
      </c>
    </row>
    <row r="8" spans="1:22">
      <c r="A8">
        <v>5</v>
      </c>
      <c r="B8">
        <v>1</v>
      </c>
      <c r="C8">
        <v>176</v>
      </c>
      <c r="E8" t="s">
        <v>79</v>
      </c>
      <c r="F8" t="s">
        <v>79</v>
      </c>
      <c r="H8">
        <v>0</v>
      </c>
      <c r="I8">
        <v>150</v>
      </c>
      <c r="L8" t="s">
        <v>83</v>
      </c>
      <c r="M8" t="s">
        <v>79</v>
      </c>
      <c r="N8">
        <f>B43</f>
        <v>0.19880715705765406</v>
      </c>
      <c r="O8">
        <f>E43</f>
        <v>0.30133448127421436</v>
      </c>
      <c r="P8">
        <f>H43</f>
        <v>0.10678056593699946</v>
      </c>
    </row>
    <row r="9" spans="1:22">
      <c r="A9" t="s">
        <v>80</v>
      </c>
      <c r="B9">
        <f>SUM(B4:B8)</f>
        <v>1</v>
      </c>
      <c r="C9">
        <f>SUM(C4:C8)</f>
        <v>644</v>
      </c>
      <c r="E9">
        <f>SUM(E4:E8)</f>
        <v>1</v>
      </c>
      <c r="F9">
        <f>SUM(F4:F8)</f>
        <v>747</v>
      </c>
      <c r="H9">
        <f>SUM(H4:H8)</f>
        <v>4</v>
      </c>
      <c r="I9">
        <f>SUM(I4:I8)</f>
        <v>1025</v>
      </c>
      <c r="L9" t="s">
        <v>84</v>
      </c>
      <c r="M9" t="s">
        <v>79</v>
      </c>
      <c r="N9">
        <f>B54</f>
        <v>0.15503875968992248</v>
      </c>
      <c r="O9">
        <f>E54</f>
        <v>0.41152263374485598</v>
      </c>
      <c r="P9">
        <f>H54</f>
        <v>0.10678056593699946</v>
      </c>
    </row>
    <row r="10" spans="1:22">
      <c r="A10" t="s">
        <v>21</v>
      </c>
      <c r="B10" s="15">
        <f>B9/C9*100</f>
        <v>0.15527950310559005</v>
      </c>
      <c r="E10" s="15">
        <f>E9/F9*100</f>
        <v>0.13386880856760375</v>
      </c>
      <c r="H10" s="15">
        <f>H9/I9*100</f>
        <v>0.3902439024390244</v>
      </c>
      <c r="M10" t="s">
        <v>88</v>
      </c>
      <c r="N10" t="s">
        <v>3</v>
      </c>
      <c r="O10" t="s">
        <v>4</v>
      </c>
      <c r="P10" t="s">
        <v>89</v>
      </c>
    </row>
    <row r="11" spans="1:22">
      <c r="L11" t="s">
        <v>90</v>
      </c>
      <c r="M11" s="15">
        <f>AVERAGE(M2:M9)</f>
        <v>0</v>
      </c>
      <c r="N11" s="15">
        <f t="shared" ref="N11:P11" si="0">AVERAGE(N2:N9)</f>
        <v>0.157306431170328</v>
      </c>
      <c r="O11" s="15">
        <f t="shared" si="0"/>
        <v>0.264892399302118</v>
      </c>
      <c r="P11" s="15">
        <f t="shared" si="0"/>
        <v>0.25528296087493529</v>
      </c>
    </row>
    <row r="12" spans="1:22">
      <c r="A12" t="s">
        <v>81</v>
      </c>
    </row>
    <row r="13" spans="1:22">
      <c r="A13" t="s">
        <v>75</v>
      </c>
      <c r="E13" t="s">
        <v>76</v>
      </c>
      <c r="H13" t="s">
        <v>77</v>
      </c>
      <c r="L13" t="s">
        <v>92</v>
      </c>
      <c r="P13" t="s">
        <v>92</v>
      </c>
      <c r="T13" t="s">
        <v>92</v>
      </c>
    </row>
    <row r="14" spans="1:22" ht="20.5" thickBot="1">
      <c r="B14" t="s">
        <v>91</v>
      </c>
      <c r="C14" t="s">
        <v>78</v>
      </c>
      <c r="E14" t="s">
        <v>91</v>
      </c>
      <c r="F14" t="s">
        <v>78</v>
      </c>
      <c r="H14" t="s">
        <v>91</v>
      </c>
      <c r="I14" t="s">
        <v>78</v>
      </c>
      <c r="L14" t="s">
        <v>93</v>
      </c>
      <c r="P14" t="s">
        <v>95</v>
      </c>
      <c r="T14" t="s">
        <v>94</v>
      </c>
    </row>
    <row r="15" spans="1:22">
      <c r="A15">
        <v>1</v>
      </c>
      <c r="B15">
        <v>1</v>
      </c>
      <c r="C15">
        <v>289</v>
      </c>
      <c r="E15">
        <v>2</v>
      </c>
      <c r="F15">
        <v>334</v>
      </c>
      <c r="H15">
        <v>1</v>
      </c>
      <c r="I15">
        <v>666</v>
      </c>
      <c r="L15" s="13"/>
      <c r="M15" s="13" t="s">
        <v>69</v>
      </c>
      <c r="N15" s="13" t="s">
        <v>70</v>
      </c>
      <c r="P15" s="13"/>
      <c r="Q15" s="13" t="s">
        <v>69</v>
      </c>
      <c r="R15" s="13" t="s">
        <v>70</v>
      </c>
      <c r="T15" s="13"/>
      <c r="U15" s="13" t="s">
        <v>69</v>
      </c>
      <c r="V15" s="13" t="s">
        <v>70</v>
      </c>
    </row>
    <row r="16" spans="1:22">
      <c r="A16">
        <v>2</v>
      </c>
      <c r="B16">
        <v>0</v>
      </c>
      <c r="C16">
        <v>600</v>
      </c>
      <c r="E16">
        <v>1</v>
      </c>
      <c r="F16">
        <v>657</v>
      </c>
      <c r="H16">
        <v>2</v>
      </c>
      <c r="I16">
        <v>706</v>
      </c>
      <c r="L16" t="s">
        <v>59</v>
      </c>
      <c r="M16">
        <v>0</v>
      </c>
      <c r="N16">
        <v>0.157306431170328</v>
      </c>
      <c r="P16" t="s">
        <v>59</v>
      </c>
      <c r="Q16">
        <v>0</v>
      </c>
      <c r="R16">
        <v>0.264892399302118</v>
      </c>
      <c r="T16" t="s">
        <v>59</v>
      </c>
      <c r="U16">
        <v>0</v>
      </c>
      <c r="V16">
        <v>0.25528296087493529</v>
      </c>
    </row>
    <row r="17" spans="1:22">
      <c r="A17">
        <v>3</v>
      </c>
      <c r="B17">
        <v>0</v>
      </c>
      <c r="C17">
        <v>416</v>
      </c>
      <c r="E17">
        <v>1</v>
      </c>
      <c r="F17">
        <v>615</v>
      </c>
      <c r="H17">
        <v>2</v>
      </c>
      <c r="I17">
        <v>660</v>
      </c>
      <c r="L17" t="s">
        <v>62</v>
      </c>
      <c r="M17">
        <v>0</v>
      </c>
      <c r="N17">
        <v>4.2620679288584359E-3</v>
      </c>
      <c r="P17" t="s">
        <v>62</v>
      </c>
      <c r="Q17">
        <v>0</v>
      </c>
      <c r="R17">
        <v>1.0344954639780898E-2</v>
      </c>
      <c r="T17" t="s">
        <v>62</v>
      </c>
      <c r="U17">
        <v>0</v>
      </c>
      <c r="V17">
        <v>2.3900075267762347E-2</v>
      </c>
    </row>
    <row r="18" spans="1:22">
      <c r="A18">
        <v>4</v>
      </c>
      <c r="B18">
        <v>0</v>
      </c>
      <c r="C18">
        <v>575</v>
      </c>
      <c r="E18">
        <v>1</v>
      </c>
      <c r="F18">
        <v>622</v>
      </c>
      <c r="H18">
        <v>1</v>
      </c>
      <c r="I18">
        <v>271</v>
      </c>
      <c r="L18" t="s">
        <v>63</v>
      </c>
      <c r="M18">
        <v>3</v>
      </c>
      <c r="N18">
        <v>5</v>
      </c>
      <c r="P18" t="s">
        <v>63</v>
      </c>
      <c r="Q18">
        <v>3</v>
      </c>
      <c r="R18">
        <v>5</v>
      </c>
      <c r="T18" t="s">
        <v>63</v>
      </c>
      <c r="U18">
        <v>3</v>
      </c>
      <c r="V18">
        <v>5</v>
      </c>
    </row>
    <row r="19" spans="1:22">
      <c r="A19">
        <v>5</v>
      </c>
      <c r="B19" t="s">
        <v>79</v>
      </c>
      <c r="C19" t="s">
        <v>79</v>
      </c>
      <c r="E19">
        <v>1</v>
      </c>
      <c r="F19">
        <v>325</v>
      </c>
      <c r="H19">
        <v>1</v>
      </c>
      <c r="I19">
        <v>664</v>
      </c>
      <c r="L19" t="s">
        <v>64</v>
      </c>
      <c r="M19">
        <v>0</v>
      </c>
      <c r="P19" t="s">
        <v>64</v>
      </c>
      <c r="Q19">
        <v>0</v>
      </c>
      <c r="T19" t="s">
        <v>64</v>
      </c>
      <c r="U19">
        <v>0</v>
      </c>
    </row>
    <row r="20" spans="1:22">
      <c r="A20" t="s">
        <v>80</v>
      </c>
      <c r="B20">
        <f>SUM(B15:B19)</f>
        <v>1</v>
      </c>
      <c r="C20">
        <f>SUM(C15:C19)</f>
        <v>1880</v>
      </c>
      <c r="E20">
        <f>SUM(E15:E19)</f>
        <v>6</v>
      </c>
      <c r="F20">
        <f>SUM(F15:F19)</f>
        <v>2553</v>
      </c>
      <c r="H20">
        <f>SUM(H15:H19)</f>
        <v>7</v>
      </c>
      <c r="I20">
        <f>SUM(I15:I19)</f>
        <v>2967</v>
      </c>
      <c r="L20" t="s">
        <v>65</v>
      </c>
      <c r="M20">
        <v>4</v>
      </c>
      <c r="P20" t="s">
        <v>65</v>
      </c>
      <c r="Q20">
        <v>4</v>
      </c>
      <c r="T20" t="s">
        <v>65</v>
      </c>
      <c r="U20">
        <v>4</v>
      </c>
    </row>
    <row r="21" spans="1:22">
      <c r="A21" t="s">
        <v>21</v>
      </c>
      <c r="B21" s="15">
        <f>B20/C20*100</f>
        <v>5.3191489361702128E-2</v>
      </c>
      <c r="E21" s="15">
        <f>E20/F20*100</f>
        <v>0.23501762632197415</v>
      </c>
      <c r="H21" s="15">
        <f>H20/I20*100</f>
        <v>0.23592854735422988</v>
      </c>
      <c r="L21" t="s">
        <v>56</v>
      </c>
      <c r="M21">
        <v>-5.3879219621035137</v>
      </c>
      <c r="P21" t="s">
        <v>56</v>
      </c>
      <c r="Q21">
        <v>-5.8235821183677894</v>
      </c>
      <c r="T21" t="s">
        <v>56</v>
      </c>
      <c r="U21">
        <v>-3.6923868548128849</v>
      </c>
    </row>
    <row r="22" spans="1:22">
      <c r="L22" t="s">
        <v>66</v>
      </c>
      <c r="M22">
        <v>2.8691060834226635E-3</v>
      </c>
      <c r="P22" t="s">
        <v>66</v>
      </c>
      <c r="Q22">
        <v>2.1650670724654352E-3</v>
      </c>
      <c r="T22" t="s">
        <v>66</v>
      </c>
      <c r="U22">
        <v>1.0487402495398717E-2</v>
      </c>
    </row>
    <row r="23" spans="1:22">
      <c r="A23" t="s">
        <v>82</v>
      </c>
      <c r="L23" t="s">
        <v>67</v>
      </c>
      <c r="M23">
        <v>2.1318467863266499</v>
      </c>
      <c r="P23" t="s">
        <v>67</v>
      </c>
      <c r="Q23">
        <v>2.1318467863266499</v>
      </c>
      <c r="T23" t="s">
        <v>67</v>
      </c>
      <c r="U23">
        <v>2.1318467863266499</v>
      </c>
    </row>
    <row r="24" spans="1:22">
      <c r="A24" t="s">
        <v>75</v>
      </c>
      <c r="E24" t="s">
        <v>76</v>
      </c>
      <c r="H24" t="s">
        <v>77</v>
      </c>
      <c r="L24" t="s">
        <v>68</v>
      </c>
      <c r="M24">
        <v>5.738212166845327E-3</v>
      </c>
      <c r="P24" t="s">
        <v>68</v>
      </c>
      <c r="Q24">
        <v>4.3301341449308705E-3</v>
      </c>
      <c r="T24" t="s">
        <v>68</v>
      </c>
      <c r="U24">
        <v>2.0974804990797433E-2</v>
      </c>
    </row>
    <row r="25" spans="1:22" ht="20.5" thickBot="1">
      <c r="B25" t="s">
        <v>91</v>
      </c>
      <c r="C25" t="s">
        <v>78</v>
      </c>
      <c r="E25" t="s">
        <v>91</v>
      </c>
      <c r="F25" t="s">
        <v>78</v>
      </c>
      <c r="H25" t="s">
        <v>91</v>
      </c>
      <c r="I25" t="s">
        <v>78</v>
      </c>
      <c r="L25" s="12" t="s">
        <v>67</v>
      </c>
      <c r="M25" s="12">
        <v>2.7764451051977934</v>
      </c>
      <c r="N25" s="12"/>
      <c r="P25" s="12" t="s">
        <v>67</v>
      </c>
      <c r="Q25" s="12">
        <v>2.7764451051977934</v>
      </c>
      <c r="R25" s="12"/>
      <c r="T25" s="12" t="s">
        <v>67</v>
      </c>
      <c r="U25" s="12">
        <v>2.7764451051977934</v>
      </c>
      <c r="V25" s="12"/>
    </row>
    <row r="26" spans="1:22">
      <c r="A26">
        <v>1</v>
      </c>
      <c r="B26">
        <v>1</v>
      </c>
      <c r="C26">
        <v>165</v>
      </c>
      <c r="E26">
        <v>1</v>
      </c>
      <c r="F26">
        <v>269</v>
      </c>
      <c r="H26">
        <v>1</v>
      </c>
      <c r="I26">
        <v>320</v>
      </c>
    </row>
    <row r="27" spans="1:22">
      <c r="A27">
        <v>2</v>
      </c>
      <c r="B27">
        <v>0</v>
      </c>
      <c r="C27">
        <v>109</v>
      </c>
      <c r="E27">
        <v>1</v>
      </c>
      <c r="F27">
        <v>275</v>
      </c>
      <c r="H27">
        <v>0</v>
      </c>
      <c r="I27">
        <v>273</v>
      </c>
      <c r="L27" t="s">
        <v>92</v>
      </c>
      <c r="P27" t="s">
        <v>92</v>
      </c>
    </row>
    <row r="28" spans="1:22" ht="20.5" thickBot="1">
      <c r="A28">
        <v>3</v>
      </c>
      <c r="B28">
        <v>0</v>
      </c>
      <c r="C28">
        <v>142</v>
      </c>
      <c r="E28">
        <v>1</v>
      </c>
      <c r="F28">
        <v>251</v>
      </c>
      <c r="H28">
        <v>1</v>
      </c>
      <c r="I28">
        <v>372</v>
      </c>
      <c r="L28" t="s">
        <v>96</v>
      </c>
      <c r="P28" t="s">
        <v>97</v>
      </c>
    </row>
    <row r="29" spans="1:22">
      <c r="A29">
        <v>4</v>
      </c>
      <c r="B29">
        <v>0</v>
      </c>
      <c r="C29">
        <v>30</v>
      </c>
      <c r="E29">
        <v>0</v>
      </c>
      <c r="F29">
        <v>463</v>
      </c>
      <c r="H29">
        <v>5</v>
      </c>
      <c r="I29">
        <v>300</v>
      </c>
      <c r="L29" s="13"/>
      <c r="M29" s="13" t="s">
        <v>69</v>
      </c>
      <c r="N29" s="13" t="s">
        <v>70</v>
      </c>
      <c r="P29" s="13"/>
      <c r="Q29" s="13" t="s">
        <v>69</v>
      </c>
      <c r="R29" s="13" t="s">
        <v>70</v>
      </c>
    </row>
    <row r="30" spans="1:22">
      <c r="A30">
        <v>5</v>
      </c>
      <c r="B30" t="s">
        <v>79</v>
      </c>
      <c r="C30" t="s">
        <v>79</v>
      </c>
      <c r="E30">
        <v>1</v>
      </c>
      <c r="F30">
        <v>390</v>
      </c>
      <c r="H30">
        <v>0</v>
      </c>
      <c r="I30">
        <v>338</v>
      </c>
      <c r="L30" t="s">
        <v>59</v>
      </c>
      <c r="M30">
        <v>0.157306431170328</v>
      </c>
      <c r="N30">
        <v>0.264892399302118</v>
      </c>
      <c r="P30" t="s">
        <v>59</v>
      </c>
      <c r="Q30">
        <v>0.157306431170328</v>
      </c>
      <c r="R30">
        <v>0.25528296087493529</v>
      </c>
    </row>
    <row r="31" spans="1:22">
      <c r="A31" t="s">
        <v>80</v>
      </c>
      <c r="B31">
        <f>SUM(B26:B30)</f>
        <v>1</v>
      </c>
      <c r="C31">
        <f>SUM(C26:C30)</f>
        <v>446</v>
      </c>
      <c r="E31">
        <f>SUM(E26:E30)</f>
        <v>4</v>
      </c>
      <c r="F31">
        <f>SUM(F26:F30)</f>
        <v>1648</v>
      </c>
      <c r="H31">
        <f>SUM(H26:H30)</f>
        <v>7</v>
      </c>
      <c r="I31">
        <f>SUM(I26:I30)</f>
        <v>1603</v>
      </c>
      <c r="L31" t="s">
        <v>62</v>
      </c>
      <c r="M31">
        <v>4.2620679288584359E-3</v>
      </c>
      <c r="N31">
        <v>1.0344954639780898E-2</v>
      </c>
      <c r="P31" t="s">
        <v>62</v>
      </c>
      <c r="Q31">
        <v>4.2620679288584359E-3</v>
      </c>
      <c r="R31">
        <v>2.3900075267762347E-2</v>
      </c>
    </row>
    <row r="32" spans="1:22">
      <c r="A32" t="s">
        <v>21</v>
      </c>
      <c r="B32" s="15">
        <f>B31/C31*100</f>
        <v>0.22421524663677131</v>
      </c>
      <c r="E32" s="15">
        <f>E31/F31*100</f>
        <v>0.24271844660194172</v>
      </c>
      <c r="H32" s="15">
        <f>H31/I31*100</f>
        <v>0.43668122270742354</v>
      </c>
      <c r="L32" t="s">
        <v>63</v>
      </c>
      <c r="M32">
        <v>5</v>
      </c>
      <c r="N32">
        <v>5</v>
      </c>
      <c r="P32" t="s">
        <v>63</v>
      </c>
      <c r="Q32">
        <v>5</v>
      </c>
      <c r="R32">
        <v>5</v>
      </c>
    </row>
    <row r="33" spans="1:18">
      <c r="L33" t="s">
        <v>64</v>
      </c>
      <c r="M33">
        <v>0</v>
      </c>
      <c r="P33" t="s">
        <v>64</v>
      </c>
      <c r="Q33">
        <v>0</v>
      </c>
    </row>
    <row r="34" spans="1:18">
      <c r="A34" t="s">
        <v>83</v>
      </c>
      <c r="L34" t="s">
        <v>65</v>
      </c>
      <c r="M34">
        <v>7</v>
      </c>
      <c r="P34" t="s">
        <v>65</v>
      </c>
      <c r="Q34">
        <v>5</v>
      </c>
    </row>
    <row r="35" spans="1:18">
      <c r="A35" t="s">
        <v>75</v>
      </c>
      <c r="E35" t="s">
        <v>76</v>
      </c>
      <c r="H35" t="s">
        <v>77</v>
      </c>
      <c r="L35" t="s">
        <v>56</v>
      </c>
      <c r="M35">
        <v>-1.9904890111417377</v>
      </c>
      <c r="P35" t="s">
        <v>56</v>
      </c>
      <c r="Q35">
        <v>-1.3054919668030902</v>
      </c>
    </row>
    <row r="36" spans="1:18">
      <c r="B36" t="s">
        <v>91</v>
      </c>
      <c r="C36" t="s">
        <v>78</v>
      </c>
      <c r="E36" t="s">
        <v>91</v>
      </c>
      <c r="F36" t="s">
        <v>78</v>
      </c>
      <c r="H36" t="s">
        <v>91</v>
      </c>
      <c r="I36" t="s">
        <v>78</v>
      </c>
      <c r="L36" t="s">
        <v>66</v>
      </c>
      <c r="M36">
        <v>4.3414314734325575E-2</v>
      </c>
      <c r="P36" t="s">
        <v>66</v>
      </c>
      <c r="Q36">
        <v>0.12428275060856767</v>
      </c>
    </row>
    <row r="37" spans="1:18">
      <c r="A37">
        <v>1</v>
      </c>
      <c r="B37" s="2">
        <v>1</v>
      </c>
      <c r="C37" s="2">
        <v>92</v>
      </c>
      <c r="E37" s="2">
        <v>2</v>
      </c>
      <c r="F37" s="2">
        <v>305</v>
      </c>
      <c r="H37" s="2">
        <v>1</v>
      </c>
      <c r="I37" s="2">
        <v>161</v>
      </c>
      <c r="L37" t="s">
        <v>67</v>
      </c>
      <c r="M37">
        <v>1.8945786050900073</v>
      </c>
      <c r="P37" t="s">
        <v>67</v>
      </c>
      <c r="Q37">
        <v>2.0150483733330233</v>
      </c>
    </row>
    <row r="38" spans="1:18">
      <c r="A38">
        <v>2</v>
      </c>
      <c r="B38" s="2">
        <v>0</v>
      </c>
      <c r="C38" s="2">
        <v>85</v>
      </c>
      <c r="E38" s="2">
        <v>2</v>
      </c>
      <c r="F38" s="2">
        <v>439</v>
      </c>
      <c r="H38" s="2">
        <v>0</v>
      </c>
      <c r="I38" s="2">
        <v>431</v>
      </c>
      <c r="L38" t="s">
        <v>68</v>
      </c>
      <c r="M38">
        <v>8.682862946865115E-2</v>
      </c>
      <c r="P38" t="s">
        <v>68</v>
      </c>
      <c r="Q38">
        <v>0.24856550121713533</v>
      </c>
    </row>
    <row r="39" spans="1:18" ht="20.5" thickBot="1">
      <c r="A39">
        <v>3</v>
      </c>
      <c r="B39" s="2">
        <v>0</v>
      </c>
      <c r="C39" s="2">
        <v>76</v>
      </c>
      <c r="E39" s="2">
        <v>2</v>
      </c>
      <c r="F39" s="2">
        <v>446</v>
      </c>
      <c r="H39" s="2">
        <v>1</v>
      </c>
      <c r="I39" s="2">
        <v>587</v>
      </c>
      <c r="L39" s="12" t="s">
        <v>67</v>
      </c>
      <c r="M39" s="12">
        <v>2.3646242515927849</v>
      </c>
      <c r="N39" s="12"/>
      <c r="P39" s="12" t="s">
        <v>67</v>
      </c>
      <c r="Q39" s="12">
        <v>2.570581835636315</v>
      </c>
      <c r="R39" s="12"/>
    </row>
    <row r="40" spans="1:18">
      <c r="A40">
        <v>4</v>
      </c>
      <c r="B40" s="2">
        <v>0</v>
      </c>
      <c r="C40" s="2">
        <v>104</v>
      </c>
      <c r="E40" s="2">
        <v>0</v>
      </c>
      <c r="F40" s="2">
        <v>507</v>
      </c>
      <c r="H40" s="2">
        <v>0</v>
      </c>
      <c r="I40" s="2">
        <v>343</v>
      </c>
    </row>
    <row r="41" spans="1:18">
      <c r="A41">
        <v>5</v>
      </c>
      <c r="B41" s="2">
        <v>0</v>
      </c>
      <c r="C41" s="2">
        <v>146</v>
      </c>
      <c r="E41" s="2">
        <v>1</v>
      </c>
      <c r="F41" s="2">
        <v>626</v>
      </c>
      <c r="H41" s="2">
        <v>0</v>
      </c>
      <c r="I41" s="2">
        <v>351</v>
      </c>
    </row>
    <row r="42" spans="1:18">
      <c r="A42" t="s">
        <v>80</v>
      </c>
      <c r="B42">
        <f>SUM(B37:B41)</f>
        <v>1</v>
      </c>
      <c r="C42">
        <f>SUM(C37:C41)</f>
        <v>503</v>
      </c>
      <c r="E42">
        <f>SUM(E37:E41)</f>
        <v>7</v>
      </c>
      <c r="F42">
        <f>SUM(F37:F41)</f>
        <v>2323</v>
      </c>
      <c r="H42">
        <f>SUM(H37:H41)</f>
        <v>2</v>
      </c>
      <c r="I42">
        <f>SUM(I37:I41)</f>
        <v>1873</v>
      </c>
    </row>
    <row r="43" spans="1:18">
      <c r="A43" t="s">
        <v>21</v>
      </c>
      <c r="B43" s="15">
        <f>B42/C42*100</f>
        <v>0.19880715705765406</v>
      </c>
      <c r="E43" s="15">
        <f>E42/F42*100</f>
        <v>0.30133448127421436</v>
      </c>
      <c r="H43" s="15">
        <f>H42/I42*100</f>
        <v>0.10678056593699946</v>
      </c>
    </row>
    <row r="45" spans="1:18">
      <c r="A45" t="s">
        <v>84</v>
      </c>
    </row>
    <row r="46" spans="1:18">
      <c r="A46" t="s">
        <v>75</v>
      </c>
      <c r="E46" t="s">
        <v>76</v>
      </c>
      <c r="H46" t="s">
        <v>77</v>
      </c>
    </row>
    <row r="47" spans="1:18">
      <c r="B47" t="s">
        <v>91</v>
      </c>
      <c r="C47" t="s">
        <v>78</v>
      </c>
      <c r="E47" t="s">
        <v>91</v>
      </c>
      <c r="F47" t="s">
        <v>78</v>
      </c>
      <c r="H47" t="s">
        <v>91</v>
      </c>
      <c r="I47" t="s">
        <v>78</v>
      </c>
    </row>
    <row r="48" spans="1:18">
      <c r="A48">
        <v>1</v>
      </c>
      <c r="B48" s="2">
        <v>0</v>
      </c>
      <c r="C48" s="2">
        <v>117</v>
      </c>
      <c r="E48" s="2">
        <v>1</v>
      </c>
      <c r="F48" s="2">
        <v>309</v>
      </c>
      <c r="H48" s="2">
        <v>1</v>
      </c>
      <c r="I48" s="2">
        <v>161</v>
      </c>
    </row>
    <row r="49" spans="1:9">
      <c r="A49">
        <v>2</v>
      </c>
      <c r="B49" s="2">
        <v>0</v>
      </c>
      <c r="C49" s="2">
        <v>172</v>
      </c>
      <c r="E49" s="2">
        <v>1</v>
      </c>
      <c r="F49" s="2">
        <v>270</v>
      </c>
      <c r="H49" s="2">
        <v>0</v>
      </c>
      <c r="I49" s="2">
        <v>431</v>
      </c>
    </row>
    <row r="50" spans="1:9">
      <c r="A50">
        <v>3</v>
      </c>
      <c r="B50" s="2">
        <v>1</v>
      </c>
      <c r="C50" s="2">
        <v>193</v>
      </c>
      <c r="E50" s="2">
        <v>2</v>
      </c>
      <c r="F50" s="2">
        <v>368</v>
      </c>
      <c r="H50" s="2">
        <v>1</v>
      </c>
      <c r="I50" s="2">
        <v>587</v>
      </c>
    </row>
    <row r="51" spans="1:9">
      <c r="A51">
        <v>4</v>
      </c>
      <c r="B51" s="2">
        <v>0</v>
      </c>
      <c r="C51" s="2">
        <v>86</v>
      </c>
      <c r="E51" s="2">
        <v>2</v>
      </c>
      <c r="F51" s="2">
        <v>531</v>
      </c>
      <c r="H51" s="2">
        <v>0</v>
      </c>
      <c r="I51" s="2">
        <v>343</v>
      </c>
    </row>
    <row r="52" spans="1:9">
      <c r="A52">
        <v>5</v>
      </c>
      <c r="B52" s="2">
        <v>0</v>
      </c>
      <c r="C52" s="2">
        <v>77</v>
      </c>
      <c r="E52" s="2">
        <v>2</v>
      </c>
      <c r="F52" s="2">
        <v>466</v>
      </c>
      <c r="H52" s="2">
        <v>0</v>
      </c>
      <c r="I52" s="2">
        <v>351</v>
      </c>
    </row>
    <row r="53" spans="1:9">
      <c r="A53" t="s">
        <v>80</v>
      </c>
      <c r="B53">
        <f>SUM(B48:B52)</f>
        <v>1</v>
      </c>
      <c r="C53">
        <f>SUM(C48:C52)</f>
        <v>645</v>
      </c>
      <c r="E53">
        <f>SUM(E48:E52)</f>
        <v>8</v>
      </c>
      <c r="F53">
        <f>SUM(F48:F52)</f>
        <v>1944</v>
      </c>
      <c r="H53">
        <f>SUM(H48:H52)</f>
        <v>2</v>
      </c>
      <c r="I53">
        <f>SUM(I48:I52)</f>
        <v>1873</v>
      </c>
    </row>
    <row r="54" spans="1:9">
      <c r="A54" t="s">
        <v>21</v>
      </c>
      <c r="B54" s="15">
        <f>B53/C53*100</f>
        <v>0.15503875968992248</v>
      </c>
      <c r="E54" s="15">
        <f>E53/F53*100</f>
        <v>0.41152263374485598</v>
      </c>
      <c r="H54" s="15">
        <f>H53/I53*100</f>
        <v>0.10678056593699946</v>
      </c>
    </row>
    <row r="57" spans="1:9">
      <c r="A57" t="s">
        <v>85</v>
      </c>
    </row>
    <row r="58" spans="1:9">
      <c r="B58" t="s">
        <v>91</v>
      </c>
      <c r="C58" t="s">
        <v>78</v>
      </c>
    </row>
    <row r="59" spans="1:9">
      <c r="A59">
        <v>1</v>
      </c>
      <c r="B59" s="2">
        <v>0</v>
      </c>
      <c r="C59" s="2">
        <v>60</v>
      </c>
    </row>
    <row r="60" spans="1:9">
      <c r="A60">
        <v>2</v>
      </c>
      <c r="B60" s="2">
        <v>0</v>
      </c>
      <c r="C60" s="2">
        <v>180</v>
      </c>
    </row>
    <row r="61" spans="1:9">
      <c r="A61">
        <v>3</v>
      </c>
      <c r="B61" s="2">
        <v>0</v>
      </c>
      <c r="C61" s="2">
        <v>78</v>
      </c>
    </row>
    <row r="62" spans="1:9">
      <c r="A62">
        <v>4</v>
      </c>
      <c r="B62" s="2">
        <v>0</v>
      </c>
      <c r="C62" s="2">
        <v>57</v>
      </c>
    </row>
    <row r="63" spans="1:9">
      <c r="A63">
        <v>5</v>
      </c>
      <c r="B63" s="2">
        <v>0</v>
      </c>
      <c r="C63" s="2">
        <v>75</v>
      </c>
    </row>
    <row r="64" spans="1:9">
      <c r="A64" t="s">
        <v>80</v>
      </c>
      <c r="B64">
        <f>SUM(B59:B63)</f>
        <v>0</v>
      </c>
      <c r="C64">
        <f>SUM(C59:C63)</f>
        <v>450</v>
      </c>
    </row>
    <row r="65" spans="1:3">
      <c r="A65" t="s">
        <v>21</v>
      </c>
      <c r="B65" s="15">
        <f>B64/C64*100</f>
        <v>0</v>
      </c>
    </row>
    <row r="67" spans="1:3">
      <c r="A67" t="s">
        <v>86</v>
      </c>
    </row>
    <row r="68" spans="1:3">
      <c r="B68" t="s">
        <v>91</v>
      </c>
      <c r="C68" t="s">
        <v>78</v>
      </c>
    </row>
    <row r="69" spans="1:3">
      <c r="A69">
        <v>1</v>
      </c>
      <c r="B69" s="2">
        <v>0</v>
      </c>
      <c r="C69" s="2">
        <v>101</v>
      </c>
    </row>
    <row r="70" spans="1:3">
      <c r="A70">
        <v>2</v>
      </c>
      <c r="B70" s="2">
        <v>0</v>
      </c>
      <c r="C70" s="2">
        <v>68</v>
      </c>
    </row>
    <row r="71" spans="1:3">
      <c r="A71">
        <v>3</v>
      </c>
      <c r="B71" s="2">
        <v>0</v>
      </c>
      <c r="C71" s="2">
        <v>83</v>
      </c>
    </row>
    <row r="72" spans="1:3">
      <c r="A72">
        <v>4</v>
      </c>
      <c r="B72" s="2">
        <v>0</v>
      </c>
      <c r="C72" s="2">
        <v>152</v>
      </c>
    </row>
    <row r="73" spans="1:3">
      <c r="A73">
        <v>5</v>
      </c>
      <c r="B73" s="2">
        <v>0</v>
      </c>
      <c r="C73" s="2">
        <v>110</v>
      </c>
    </row>
    <row r="74" spans="1:3">
      <c r="A74" t="s">
        <v>80</v>
      </c>
      <c r="B74">
        <f>SUM(B69:B73)</f>
        <v>0</v>
      </c>
      <c r="C74">
        <f>SUM(C69:C73)</f>
        <v>514</v>
      </c>
    </row>
    <row r="75" spans="1:3">
      <c r="A75" t="s">
        <v>21</v>
      </c>
      <c r="B75" s="15">
        <f>B74/C74*100</f>
        <v>0</v>
      </c>
    </row>
    <row r="77" spans="1:3">
      <c r="A77" t="s">
        <v>87</v>
      </c>
    </row>
    <row r="78" spans="1:3">
      <c r="B78" t="s">
        <v>91</v>
      </c>
      <c r="C78" t="s">
        <v>78</v>
      </c>
    </row>
    <row r="79" spans="1:3">
      <c r="A79">
        <v>1</v>
      </c>
      <c r="B79" s="2">
        <v>0</v>
      </c>
      <c r="C79" s="2">
        <v>74</v>
      </c>
    </row>
    <row r="80" spans="1:3">
      <c r="A80">
        <v>2</v>
      </c>
      <c r="B80" s="2">
        <v>0</v>
      </c>
      <c r="C80" s="2">
        <v>53</v>
      </c>
    </row>
    <row r="81" spans="1:3">
      <c r="A81">
        <v>3</v>
      </c>
      <c r="B81" s="2">
        <v>0</v>
      </c>
      <c r="C81" s="2">
        <v>67</v>
      </c>
    </row>
    <row r="82" spans="1:3">
      <c r="A82">
        <v>4</v>
      </c>
      <c r="B82" s="2">
        <v>0</v>
      </c>
      <c r="C82" s="2">
        <v>95</v>
      </c>
    </row>
    <row r="83" spans="1:3">
      <c r="A83">
        <v>5</v>
      </c>
      <c r="B83" s="2" t="s">
        <v>79</v>
      </c>
      <c r="C83" s="2" t="s">
        <v>79</v>
      </c>
    </row>
    <row r="84" spans="1:3">
      <c r="A84" t="s">
        <v>80</v>
      </c>
      <c r="B84">
        <f>SUM(B79:B83)</f>
        <v>0</v>
      </c>
      <c r="C84">
        <f>SUM(C79:C83)</f>
        <v>289</v>
      </c>
    </row>
    <row r="85" spans="1:3">
      <c r="A85" t="s">
        <v>21</v>
      </c>
      <c r="B85" s="15">
        <f>B84/C84*100</f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1C0C-479D-F342-80E4-30C7C059C7F7}">
  <dimension ref="A1:CU54"/>
  <sheetViews>
    <sheetView topLeftCell="BT1" zoomScaleNormal="100" workbookViewId="0">
      <selection activeCell="CG21" sqref="CG21"/>
    </sheetView>
  </sheetViews>
  <sheetFormatPr defaultColWidth="10.69140625" defaultRowHeight="20"/>
  <cols>
    <col min="19" max="19" width="16.15234375" bestFit="1" customWidth="1"/>
    <col min="20" max="20" width="12" customWidth="1"/>
    <col min="21" max="22" width="12.15234375" bestFit="1" customWidth="1"/>
    <col min="23" max="23" width="11.3046875" customWidth="1"/>
    <col min="24" max="24" width="10" customWidth="1"/>
    <col min="25" max="26" width="12.15234375" bestFit="1" customWidth="1"/>
    <col min="27" max="27" width="12.84375" customWidth="1"/>
    <col min="28" max="28" width="13.3828125" customWidth="1"/>
    <col min="29" max="30" width="12.15234375" bestFit="1" customWidth="1"/>
    <col min="31" max="31" width="16.15234375" customWidth="1"/>
    <col min="32" max="32" width="18.69140625" bestFit="1" customWidth="1"/>
    <col min="33" max="34" width="12.15234375" bestFit="1" customWidth="1"/>
    <col min="35" max="35" width="16.3046875" bestFit="1" customWidth="1"/>
    <col min="36" max="36" width="14.3828125" customWidth="1"/>
    <col min="37" max="38" width="12.3046875" bestFit="1" customWidth="1"/>
    <col min="39" max="39" width="16.15234375" bestFit="1" customWidth="1"/>
    <col min="40" max="40" width="16.84375" customWidth="1"/>
    <col min="41" max="42" width="13" bestFit="1" customWidth="1"/>
    <col min="43" max="43" width="16.3046875" bestFit="1" customWidth="1"/>
    <col min="44" max="44" width="15.15234375" customWidth="1"/>
    <col min="45" max="45" width="12.3046875" bestFit="1" customWidth="1"/>
    <col min="46" max="46" width="13" bestFit="1" customWidth="1"/>
    <col min="47" max="47" width="12.84375" customWidth="1"/>
    <col min="48" max="48" width="13.53515625" customWidth="1"/>
    <col min="49" max="49" width="12.84375" bestFit="1" customWidth="1"/>
    <col min="50" max="50" width="12.3046875" bestFit="1" customWidth="1"/>
    <col min="51" max="51" width="16.3046875" bestFit="1" customWidth="1"/>
    <col min="52" max="52" width="13.3828125" customWidth="1"/>
    <col min="53" max="54" width="12.84375" bestFit="1" customWidth="1"/>
    <col min="55" max="55" width="16.3046875" bestFit="1" customWidth="1"/>
    <col min="56" max="56" width="14.3828125" customWidth="1"/>
    <col min="57" max="57" width="12.84375" customWidth="1"/>
    <col min="58" max="58" width="12.84375" bestFit="1" customWidth="1"/>
    <col min="59" max="59" width="13.69140625" customWidth="1"/>
    <col min="60" max="60" width="18.84375" bestFit="1" customWidth="1"/>
    <col min="61" max="62" width="12.84375" bestFit="1" customWidth="1"/>
    <col min="63" max="63" width="16.3046875" bestFit="1" customWidth="1"/>
    <col min="64" max="64" width="15.53515625" customWidth="1"/>
    <col min="65" max="67" width="12.84375" bestFit="1" customWidth="1"/>
    <col min="68" max="68" width="10.84375" bestFit="1" customWidth="1"/>
    <col min="69" max="72" width="12.84375" bestFit="1" customWidth="1"/>
  </cols>
  <sheetData>
    <row r="1" spans="1:99">
      <c r="A1" t="s">
        <v>15</v>
      </c>
      <c r="AU1" s="6"/>
    </row>
    <row r="2" spans="1:99">
      <c r="A2" t="s">
        <v>23</v>
      </c>
      <c r="B2" t="s">
        <v>11</v>
      </c>
      <c r="C2" t="s">
        <v>12</v>
      </c>
      <c r="D2" t="s">
        <v>13</v>
      </c>
      <c r="E2" t="s">
        <v>14</v>
      </c>
      <c r="G2" t="s">
        <v>24</v>
      </c>
      <c r="H2" t="s">
        <v>11</v>
      </c>
      <c r="I2" t="s">
        <v>12</v>
      </c>
      <c r="J2" t="s">
        <v>13</v>
      </c>
      <c r="K2" t="s">
        <v>14</v>
      </c>
      <c r="M2" t="s">
        <v>22</v>
      </c>
      <c r="N2" t="s">
        <v>11</v>
      </c>
      <c r="O2" t="s">
        <v>12</v>
      </c>
      <c r="P2" t="s">
        <v>13</v>
      </c>
      <c r="Q2" t="s">
        <v>14</v>
      </c>
      <c r="S2" t="s">
        <v>43</v>
      </c>
      <c r="T2" t="s">
        <v>11</v>
      </c>
      <c r="U2" t="s">
        <v>12</v>
      </c>
      <c r="V2" t="s">
        <v>13</v>
      </c>
      <c r="W2" t="s">
        <v>14</v>
      </c>
      <c r="Y2" t="s">
        <v>44</v>
      </c>
      <c r="Z2" t="s">
        <v>11</v>
      </c>
      <c r="AA2" t="s">
        <v>12</v>
      </c>
      <c r="AB2" t="s">
        <v>13</v>
      </c>
      <c r="AC2" t="s">
        <v>14</v>
      </c>
      <c r="AE2" t="s">
        <v>45</v>
      </c>
      <c r="AF2" t="s">
        <v>11</v>
      </c>
      <c r="AG2" t="s">
        <v>12</v>
      </c>
      <c r="AH2" t="s">
        <v>13</v>
      </c>
      <c r="AI2" t="s">
        <v>14</v>
      </c>
      <c r="AK2" s="5" t="s">
        <v>29</v>
      </c>
      <c r="AL2" t="s">
        <v>11</v>
      </c>
      <c r="AM2" t="s">
        <v>12</v>
      </c>
      <c r="AN2" t="s">
        <v>13</v>
      </c>
      <c r="AO2" t="s">
        <v>14</v>
      </c>
      <c r="AQ2" s="5" t="s">
        <v>30</v>
      </c>
      <c r="AR2" t="s">
        <v>11</v>
      </c>
      <c r="AS2" t="s">
        <v>12</v>
      </c>
      <c r="AT2" t="s">
        <v>13</v>
      </c>
      <c r="AU2" t="s">
        <v>14</v>
      </c>
      <c r="AW2" s="5" t="s">
        <v>31</v>
      </c>
      <c r="AX2" t="s">
        <v>11</v>
      </c>
      <c r="AY2" t="s">
        <v>12</v>
      </c>
      <c r="AZ2" t="s">
        <v>13</v>
      </c>
      <c r="BA2" t="s">
        <v>14</v>
      </c>
      <c r="BC2" s="5" t="s">
        <v>32</v>
      </c>
      <c r="BD2" t="s">
        <v>11</v>
      </c>
      <c r="BE2" t="s">
        <v>12</v>
      </c>
      <c r="BF2" t="s">
        <v>13</v>
      </c>
      <c r="BG2" t="s">
        <v>14</v>
      </c>
      <c r="BI2" s="5" t="s">
        <v>33</v>
      </c>
      <c r="BJ2" t="s">
        <v>11</v>
      </c>
      <c r="BK2" t="s">
        <v>12</v>
      </c>
      <c r="BL2" t="s">
        <v>13</v>
      </c>
      <c r="BM2" t="s">
        <v>14</v>
      </c>
      <c r="BO2" s="5" t="s">
        <v>34</v>
      </c>
      <c r="BP2" t="s">
        <v>11</v>
      </c>
      <c r="BQ2" t="s">
        <v>12</v>
      </c>
      <c r="BR2" t="s">
        <v>13</v>
      </c>
      <c r="BS2" t="s">
        <v>14</v>
      </c>
      <c r="BU2" s="5" t="s">
        <v>139</v>
      </c>
      <c r="BV2" t="s">
        <v>11</v>
      </c>
      <c r="BW2" t="s">
        <v>12</v>
      </c>
      <c r="BX2" t="s">
        <v>13</v>
      </c>
      <c r="BY2" t="s">
        <v>14</v>
      </c>
      <c r="CA2" s="5" t="s">
        <v>35</v>
      </c>
      <c r="CB2" t="s">
        <v>11</v>
      </c>
      <c r="CC2" t="s">
        <v>12</v>
      </c>
      <c r="CD2" t="s">
        <v>13</v>
      </c>
      <c r="CE2" t="s">
        <v>14</v>
      </c>
      <c r="CG2" s="5" t="s">
        <v>36</v>
      </c>
      <c r="CH2" t="s">
        <v>11</v>
      </c>
      <c r="CI2" t="s">
        <v>12</v>
      </c>
      <c r="CJ2" t="s">
        <v>13</v>
      </c>
      <c r="CK2" t="s">
        <v>14</v>
      </c>
    </row>
    <row r="3" spans="1:99">
      <c r="A3" t="s">
        <v>206</v>
      </c>
      <c r="B3">
        <v>2.0759641211568189E-2</v>
      </c>
      <c r="C3">
        <v>6.7015697104512426E-2</v>
      </c>
      <c r="D3">
        <v>0.14582128451781448</v>
      </c>
      <c r="E3">
        <v>1.2065180018486661</v>
      </c>
      <c r="G3" t="s">
        <v>205</v>
      </c>
      <c r="H3">
        <v>7.2231739306543793E-3</v>
      </c>
      <c r="I3">
        <v>4.8492994428210486E-2</v>
      </c>
      <c r="J3">
        <v>2.701701269178626E-2</v>
      </c>
      <c r="K3">
        <v>6.9454533901853986E-3</v>
      </c>
      <c r="M3" t="s">
        <v>205</v>
      </c>
      <c r="N3">
        <v>0.11594490281467051</v>
      </c>
      <c r="O3">
        <v>0.28263606100118943</v>
      </c>
      <c r="P3">
        <v>0.42868765617662924</v>
      </c>
      <c r="Q3">
        <v>0.22375488150887249</v>
      </c>
      <c r="S3" t="s">
        <v>83</v>
      </c>
      <c r="T3">
        <v>1.4818667614455725E-2</v>
      </c>
      <c r="U3">
        <v>8.0813773048258139E-2</v>
      </c>
      <c r="V3">
        <v>4.7360482425864908E-2</v>
      </c>
      <c r="W3">
        <v>2.8522124774108076E-2</v>
      </c>
      <c r="Y3" t="s">
        <v>83</v>
      </c>
      <c r="Z3">
        <v>4.5309214080584945E-4</v>
      </c>
      <c r="AA3">
        <v>3.0342025217258936E-3</v>
      </c>
      <c r="AB3">
        <v>2.4532935505616939E-3</v>
      </c>
      <c r="AC3">
        <v>2.8762749464281666E-3</v>
      </c>
      <c r="AE3" t="s">
        <v>83</v>
      </c>
      <c r="AF3">
        <v>7.1448458345915986</v>
      </c>
      <c r="AG3">
        <v>17.435885314187964</v>
      </c>
      <c r="AH3">
        <v>8.1518419854809139</v>
      </c>
      <c r="AI3">
        <v>9.0375622470855266</v>
      </c>
      <c r="AK3" t="s">
        <v>83</v>
      </c>
      <c r="AL3">
        <v>3.3298956559596631E-2</v>
      </c>
      <c r="AM3">
        <v>6.6868438236111591E-2</v>
      </c>
      <c r="AN3">
        <v>6.2651403085818014E-2</v>
      </c>
      <c r="AO3">
        <v>4.8123367376211923E-2</v>
      </c>
      <c r="AQ3" t="s">
        <v>83</v>
      </c>
      <c r="AR3">
        <v>1.2238243845132292E-2</v>
      </c>
      <c r="AS3">
        <v>4.675208695399858E-2</v>
      </c>
      <c r="AT3">
        <v>5.7406268729688827E-2</v>
      </c>
      <c r="AU3">
        <v>5.3748833962930599E-2</v>
      </c>
      <c r="AW3" t="s">
        <v>83</v>
      </c>
      <c r="AX3">
        <v>1.6583571324493281E-2</v>
      </c>
      <c r="AY3">
        <v>5.5296439124014718E-2</v>
      </c>
      <c r="AZ3">
        <v>4.279647215516965E-2</v>
      </c>
      <c r="BA3">
        <v>7.2277544133654087E-2</v>
      </c>
      <c r="BC3" t="s">
        <v>83</v>
      </c>
      <c r="BD3">
        <v>4.8379415691856997E-2</v>
      </c>
      <c r="BE3">
        <v>0.20878133188457043</v>
      </c>
      <c r="BF3">
        <v>0.16192284831609835</v>
      </c>
      <c r="BG3">
        <v>0.18405618180317676</v>
      </c>
      <c r="BI3" t="s">
        <v>83</v>
      </c>
      <c r="BJ3">
        <v>1.0688949893238829E-3</v>
      </c>
      <c r="BK3">
        <v>2.2357396408234117E-3</v>
      </c>
      <c r="BL3">
        <v>1.8330117176406145E-3</v>
      </c>
      <c r="BM3">
        <v>2.0223417301227561E-3</v>
      </c>
      <c r="BO3" t="s">
        <v>83</v>
      </c>
      <c r="BP3" s="2">
        <v>2.2867553293822308E-4</v>
      </c>
      <c r="BQ3" s="2">
        <v>1.4856345130756905E-4</v>
      </c>
      <c r="BR3" s="2">
        <v>2.6430544725178433E-4</v>
      </c>
      <c r="BS3" s="2">
        <v>1.9658548833110983E-4</v>
      </c>
      <c r="BU3" t="s">
        <v>83</v>
      </c>
      <c r="BV3">
        <v>1.6424551438593944E-3</v>
      </c>
      <c r="BW3">
        <v>1.704227437722022E-3</v>
      </c>
      <c r="BX3">
        <v>1.544833795800812E-3</v>
      </c>
      <c r="BY3">
        <v>1.1712631453179149E-3</v>
      </c>
      <c r="CA3" t="s">
        <v>83</v>
      </c>
      <c r="CB3">
        <v>0.16694995853675609</v>
      </c>
      <c r="CC3">
        <v>0.21052822610366514</v>
      </c>
      <c r="CD3">
        <v>0.16828228645043938</v>
      </c>
      <c r="CE3">
        <v>0.12907961571906043</v>
      </c>
      <c r="CG3" t="s">
        <v>83</v>
      </c>
      <c r="CH3">
        <v>1.3287887524702769E-3</v>
      </c>
      <c r="CI3">
        <v>1.074296005332268E-3</v>
      </c>
      <c r="CJ3">
        <v>1.9579419801481067E-3</v>
      </c>
      <c r="CK3">
        <v>2.548130719409293E-3</v>
      </c>
    </row>
    <row r="4" spans="1:99">
      <c r="A4" t="s">
        <v>208</v>
      </c>
      <c r="B4">
        <v>1.0487210131623877E-2</v>
      </c>
      <c r="C4">
        <v>0.17875789530555758</v>
      </c>
      <c r="D4">
        <v>0.16820887344660562</v>
      </c>
      <c r="E4">
        <v>0.20530963543571989</v>
      </c>
      <c r="G4" t="s">
        <v>207</v>
      </c>
      <c r="H4">
        <v>5.0963949779999759E-3</v>
      </c>
      <c r="I4">
        <v>1.0560701474088861E-2</v>
      </c>
      <c r="J4">
        <v>9.6080126695136815E-3</v>
      </c>
      <c r="K4">
        <v>8.9566317190662714E-3</v>
      </c>
      <c r="M4" t="s">
        <v>207</v>
      </c>
      <c r="N4">
        <v>0.10624264980631609</v>
      </c>
      <c r="O4">
        <v>0.15373053219734323</v>
      </c>
      <c r="P4">
        <v>0.14102338619600244</v>
      </c>
      <c r="Q4">
        <v>0.23079606532693173</v>
      </c>
      <c r="S4" t="s">
        <v>202</v>
      </c>
      <c r="T4">
        <v>8.297187412574282E-2</v>
      </c>
      <c r="U4">
        <v>9.5500357528570945E-2</v>
      </c>
      <c r="V4">
        <v>0.1207376252118126</v>
      </c>
      <c r="W4">
        <v>0.10123673567643342</v>
      </c>
      <c r="Y4" t="s">
        <v>202</v>
      </c>
      <c r="Z4">
        <v>2.9318096187769857E-4</v>
      </c>
      <c r="AA4">
        <v>2.7851781241247398E-4</v>
      </c>
      <c r="AB4">
        <v>6.568530165710464E-4</v>
      </c>
      <c r="AC4">
        <v>1.4098494328547324E-3</v>
      </c>
      <c r="AE4" t="s">
        <v>202</v>
      </c>
      <c r="AF4">
        <v>16.945194055720759</v>
      </c>
      <c r="AG4">
        <v>40.429280273316373</v>
      </c>
      <c r="AH4">
        <v>51.111168762709475</v>
      </c>
      <c r="AI4">
        <v>27.043857576154988</v>
      </c>
      <c r="AK4" t="s">
        <v>202</v>
      </c>
      <c r="AL4">
        <v>2.1938052445479028E-2</v>
      </c>
      <c r="AM4">
        <v>2.3345709868211356E-2</v>
      </c>
      <c r="AN4">
        <v>2.9860597152254368E-2</v>
      </c>
      <c r="AO4">
        <v>2.4560545266283818E-2</v>
      </c>
      <c r="AQ4" t="s">
        <v>202</v>
      </c>
      <c r="AR4">
        <v>8.8351740088433717E-3</v>
      </c>
      <c r="AS4">
        <v>1.7949420315419386E-2</v>
      </c>
      <c r="AT4">
        <v>1.155601886483229E-2</v>
      </c>
      <c r="AU4">
        <v>1.267585600840105E-2</v>
      </c>
      <c r="AW4" t="s">
        <v>202</v>
      </c>
      <c r="AX4">
        <v>8.1627541166413367E-2</v>
      </c>
      <c r="AY4">
        <v>9.0071383876292169E-2</v>
      </c>
      <c r="AZ4">
        <v>6.8558800451119728E-2</v>
      </c>
      <c r="BA4">
        <v>7.4867756639362806E-2</v>
      </c>
      <c r="BC4" t="s">
        <v>202</v>
      </c>
      <c r="BD4">
        <v>4.2563320345197296E-2</v>
      </c>
      <c r="BE4">
        <v>8.2650307682076013E-2</v>
      </c>
      <c r="BF4">
        <v>8.6721721140176664E-2</v>
      </c>
      <c r="BG4">
        <v>3.9642354574224707E-2</v>
      </c>
      <c r="BI4" t="s">
        <v>202</v>
      </c>
      <c r="BJ4">
        <v>2.2520644707923251E-3</v>
      </c>
      <c r="BK4">
        <v>5.01833813666633E-3</v>
      </c>
      <c r="BL4">
        <v>4.7345121848054034E-3</v>
      </c>
      <c r="BM4">
        <v>2.5641984135549504E-3</v>
      </c>
      <c r="BO4" t="s">
        <v>202</v>
      </c>
      <c r="BP4" s="2">
        <v>2.2867553293822308E-4</v>
      </c>
      <c r="BQ4" s="2">
        <v>1.4856345130756905E-4</v>
      </c>
      <c r="BR4" s="2">
        <v>2.6430544725178433E-4</v>
      </c>
      <c r="BS4" s="2">
        <v>1.9658548833110983E-4</v>
      </c>
      <c r="BU4" t="s">
        <v>202</v>
      </c>
      <c r="BV4">
        <v>4.3267966594526365E-3</v>
      </c>
      <c r="BW4">
        <v>2.2359991301156672E-3</v>
      </c>
      <c r="BX4">
        <v>3.0494503037769636E-3</v>
      </c>
      <c r="BY4">
        <v>4.4941172749597387E-3</v>
      </c>
      <c r="CA4" t="s">
        <v>202</v>
      </c>
      <c r="CB4">
        <v>0.23944293396183311</v>
      </c>
      <c r="CC4">
        <v>0.28129229509288162</v>
      </c>
      <c r="CD4">
        <v>0.24900410077068991</v>
      </c>
      <c r="CE4">
        <v>0.14844929710143151</v>
      </c>
      <c r="CG4" t="s">
        <v>202</v>
      </c>
      <c r="CH4">
        <v>4.1395464677892397E-3</v>
      </c>
      <c r="CI4">
        <v>4.9382030069560628E-3</v>
      </c>
      <c r="CJ4">
        <v>5.8080080594110082E-3</v>
      </c>
      <c r="CK4">
        <v>2.7868734617692418E-3</v>
      </c>
    </row>
    <row r="5" spans="1:99">
      <c r="A5" t="s">
        <v>203</v>
      </c>
      <c r="B5">
        <v>1.1168511222817805E-2</v>
      </c>
      <c r="C5">
        <v>0.31148147209360366</v>
      </c>
      <c r="D5">
        <v>0.41711542146775304</v>
      </c>
      <c r="E5">
        <v>0.62571456698860961</v>
      </c>
      <c r="G5" t="s">
        <v>202</v>
      </c>
      <c r="H5">
        <v>1.144465371889823E-2</v>
      </c>
      <c r="I5">
        <v>1.0114462882318757E-2</v>
      </c>
      <c r="J5">
        <v>9.849047693593389E-3</v>
      </c>
      <c r="K5">
        <v>9.1065413615773107E-3</v>
      </c>
      <c r="M5" t="s">
        <v>202</v>
      </c>
      <c r="N5">
        <v>0.17947036078108128</v>
      </c>
      <c r="O5">
        <v>0.47427801629589483</v>
      </c>
      <c r="P5">
        <v>0.4143611345747984</v>
      </c>
      <c r="Q5">
        <v>0.60535163616312249</v>
      </c>
      <c r="S5" t="s">
        <v>210</v>
      </c>
      <c r="T5" s="2">
        <v>3.3298956559596631E-2</v>
      </c>
      <c r="U5" s="2">
        <v>6.6868438236111591E-2</v>
      </c>
      <c r="V5" s="2">
        <v>6.2651403085818014E-2</v>
      </c>
      <c r="W5" s="2">
        <v>4.8123367376211923E-2</v>
      </c>
      <c r="Y5" t="s">
        <v>210</v>
      </c>
      <c r="Z5" s="2">
        <v>2.7208983190936316E-4</v>
      </c>
      <c r="AA5" s="2">
        <v>3.7653298051184168E-3</v>
      </c>
      <c r="AB5" s="2">
        <v>1.6062518292314183E-3</v>
      </c>
      <c r="AC5">
        <v>2.9531335704267706E-3</v>
      </c>
      <c r="AE5" t="s">
        <v>210</v>
      </c>
      <c r="AF5">
        <v>18.355521733442636</v>
      </c>
      <c r="AG5">
        <v>25.105732897467362</v>
      </c>
      <c r="AH5">
        <v>32.982635049474403</v>
      </c>
      <c r="AI5">
        <v>29.49287383748349</v>
      </c>
      <c r="AK5" t="s">
        <v>210</v>
      </c>
      <c r="AL5">
        <v>5.424148111056485E-2</v>
      </c>
      <c r="AM5">
        <v>6.4962631592531947E-2</v>
      </c>
      <c r="AN5">
        <v>7.6892664002673555E-2</v>
      </c>
      <c r="AO5">
        <v>0.11707814020343395</v>
      </c>
      <c r="AQ5" t="s">
        <v>210</v>
      </c>
      <c r="AR5">
        <v>2.0385037262317766E-2</v>
      </c>
      <c r="AS5">
        <v>5.1402602586400642E-2</v>
      </c>
      <c r="AT5">
        <v>4.8437048199279596E-2</v>
      </c>
      <c r="AU5" s="6">
        <v>6.3145853040471808E-2</v>
      </c>
      <c r="AW5" t="s">
        <v>210</v>
      </c>
      <c r="AX5">
        <v>6.4608099759676324E-2</v>
      </c>
      <c r="AY5">
        <v>6.1577961912435808E-2</v>
      </c>
      <c r="AZ5">
        <v>5.4560621060215531E-2</v>
      </c>
      <c r="BA5">
        <v>5.5322661980100052E-2</v>
      </c>
      <c r="BC5" t="s">
        <v>210</v>
      </c>
      <c r="BD5">
        <v>5.5874908890430543E-2</v>
      </c>
      <c r="BE5">
        <v>0.12210470175606757</v>
      </c>
      <c r="BF5">
        <v>6.3661732336560042E-2</v>
      </c>
      <c r="BG5">
        <v>0.12895317733807657</v>
      </c>
      <c r="BI5" t="s">
        <v>210</v>
      </c>
      <c r="BJ5">
        <v>1.7689870556961355E-3</v>
      </c>
      <c r="BK5">
        <v>1.0578204933736279E-3</v>
      </c>
      <c r="BL5">
        <v>6.121456229733652E-4</v>
      </c>
      <c r="BM5">
        <v>1.1397692742808573E-3</v>
      </c>
      <c r="BO5" t="s">
        <v>210</v>
      </c>
      <c r="BP5" s="2">
        <v>2.2867553293822308E-4</v>
      </c>
      <c r="BQ5" s="2">
        <v>1.4856345130756905E-4</v>
      </c>
      <c r="BR5" s="2">
        <v>2.6430544725178433E-4</v>
      </c>
      <c r="BS5" s="2">
        <v>1.9658548833110983E-4</v>
      </c>
      <c r="BU5" t="s">
        <v>210</v>
      </c>
      <c r="BV5">
        <v>2.0329574929981923E-3</v>
      </c>
      <c r="BW5">
        <v>1.8484591266486889E-3</v>
      </c>
      <c r="BX5">
        <v>2.0408284112195061E-3</v>
      </c>
      <c r="BY5">
        <v>1.6785505522780759E-3</v>
      </c>
      <c r="CA5" t="s">
        <v>210</v>
      </c>
      <c r="CB5">
        <v>0.25283415600731723</v>
      </c>
      <c r="CC5">
        <v>0.37884105700327059</v>
      </c>
      <c r="CD5">
        <v>0.32091373001115486</v>
      </c>
      <c r="CE5">
        <v>0.29013221423960478</v>
      </c>
      <c r="CG5" t="s">
        <v>81</v>
      </c>
      <c r="CH5" s="2">
        <v>1.4728821538029728E-3</v>
      </c>
      <c r="CI5" s="2">
        <v>1.8326267684124027E-3</v>
      </c>
      <c r="CJ5">
        <v>2.4388970842804951E-3</v>
      </c>
      <c r="CK5">
        <v>2.1583409688986335E-3</v>
      </c>
    </row>
    <row r="6" spans="1:99">
      <c r="A6" t="s">
        <v>210</v>
      </c>
      <c r="B6">
        <v>1.4460727802847033E-2</v>
      </c>
      <c r="C6">
        <v>0.12946993271661955</v>
      </c>
      <c r="D6">
        <v>0.44000097551619538</v>
      </c>
      <c r="E6">
        <v>0.11981753559038584</v>
      </c>
      <c r="G6" t="s">
        <v>209</v>
      </c>
      <c r="H6">
        <v>1.1764648478331289E-2</v>
      </c>
      <c r="I6">
        <v>4.025221029239872E-2</v>
      </c>
      <c r="J6">
        <v>1.9979068263437132E-2</v>
      </c>
      <c r="K6">
        <v>6.8498547555819822E-3</v>
      </c>
      <c r="M6" t="s">
        <v>209</v>
      </c>
      <c r="N6">
        <v>1.1764648478331289E-2</v>
      </c>
      <c r="O6">
        <v>4.025221029239872E-2</v>
      </c>
      <c r="P6">
        <v>1.9979068263437132E-2</v>
      </c>
      <c r="Q6">
        <v>6.8498547555819822E-3</v>
      </c>
      <c r="S6" t="s">
        <v>81</v>
      </c>
      <c r="T6" s="2">
        <v>3.3298956559596631E-2</v>
      </c>
      <c r="U6" s="2">
        <v>6.6868438236111591E-2</v>
      </c>
      <c r="V6" s="2">
        <v>6.2651403085818014E-2</v>
      </c>
      <c r="W6" s="2">
        <v>4.8123367376211923E-2</v>
      </c>
      <c r="Y6" t="s">
        <v>81</v>
      </c>
      <c r="Z6" s="2">
        <v>2.2867553293822308E-4</v>
      </c>
      <c r="AA6" s="2">
        <v>1.4856345130756905E-4</v>
      </c>
      <c r="AB6" s="2">
        <v>2.6430544725178433E-4</v>
      </c>
      <c r="AC6" s="2">
        <v>1.9658548833110983E-4</v>
      </c>
      <c r="AE6" t="s">
        <v>81</v>
      </c>
      <c r="AF6">
        <v>6.109430652995318</v>
      </c>
      <c r="AG6">
        <v>13.527963335265644</v>
      </c>
      <c r="AH6">
        <v>17.276713028367826</v>
      </c>
      <c r="AI6">
        <v>19.719544095427658</v>
      </c>
      <c r="AK6" t="s">
        <v>81</v>
      </c>
      <c r="AL6">
        <v>6.4812300524556485E-2</v>
      </c>
      <c r="AM6">
        <v>8.7109310150578156E-2</v>
      </c>
      <c r="AN6">
        <v>7.3912321659406685E-2</v>
      </c>
      <c r="AO6">
        <v>7.3139755933498002E-2</v>
      </c>
      <c r="AQ6" t="s">
        <v>81</v>
      </c>
      <c r="AR6">
        <v>1.7960924939797712E-2</v>
      </c>
      <c r="AS6">
        <v>0.10100488308090745</v>
      </c>
      <c r="AT6">
        <v>8.7687748640613003E-2</v>
      </c>
      <c r="AU6" s="6">
        <v>6.6463073614216758E-2</v>
      </c>
      <c r="AW6" t="s">
        <v>81</v>
      </c>
      <c r="AX6">
        <v>2.6060516828719488E-2</v>
      </c>
      <c r="AY6">
        <v>3.7863368157960979E-2</v>
      </c>
      <c r="AZ6">
        <v>3.5736829648646835E-2</v>
      </c>
      <c r="BA6">
        <v>4.6622617726656698E-2</v>
      </c>
      <c r="BC6" t="s">
        <v>81</v>
      </c>
      <c r="BD6">
        <v>6.6516347174412155E-2</v>
      </c>
      <c r="BE6">
        <v>0.12631909570931793</v>
      </c>
      <c r="BF6">
        <v>0.13115952472827155</v>
      </c>
      <c r="BG6">
        <v>0.11236077484656952</v>
      </c>
      <c r="BI6" t="s">
        <v>81</v>
      </c>
      <c r="BJ6">
        <v>1.7957563327666215E-3</v>
      </c>
      <c r="BK6">
        <v>2.8904816502601429E-3</v>
      </c>
      <c r="BL6">
        <v>2.6953654997768951E-3</v>
      </c>
      <c r="BM6">
        <v>8.7463731771163981E-5</v>
      </c>
      <c r="BO6" t="s">
        <v>81</v>
      </c>
      <c r="BP6" s="2">
        <v>2.2867553293822308E-4</v>
      </c>
      <c r="BQ6" s="2">
        <v>1.4856345130756905E-4</v>
      </c>
      <c r="BR6" s="2">
        <v>2.6430544725178433E-4</v>
      </c>
      <c r="BS6" s="2">
        <v>1.9658548833110983E-4</v>
      </c>
      <c r="BU6" t="s">
        <v>81</v>
      </c>
      <c r="BV6">
        <v>1.0881836076954109E-3</v>
      </c>
      <c r="BW6">
        <v>9.5260153175168183E-4</v>
      </c>
      <c r="BX6">
        <v>8.2127533389643036E-4</v>
      </c>
      <c r="BY6">
        <v>5.4369716517012117E-4</v>
      </c>
      <c r="CA6" t="s">
        <v>81</v>
      </c>
      <c r="CB6">
        <v>0.10494063993204883</v>
      </c>
      <c r="CC6">
        <v>0.10845729153774362</v>
      </c>
      <c r="CD6">
        <v>0.13607362565728401</v>
      </c>
      <c r="CE6">
        <v>0.1322408907869389</v>
      </c>
      <c r="CG6" t="s">
        <v>233</v>
      </c>
      <c r="CH6">
        <v>1.4608615632906562E-3</v>
      </c>
      <c r="CI6">
        <v>2.1874860803293176E-3</v>
      </c>
      <c r="CJ6">
        <v>2.4227302254608836E-3</v>
      </c>
      <c r="CK6">
        <v>1.3341002697745119E-3</v>
      </c>
    </row>
    <row r="7" spans="1:99">
      <c r="AE7" t="s">
        <v>233</v>
      </c>
      <c r="AF7">
        <v>12.748817386246001</v>
      </c>
      <c r="AG7">
        <v>8.2907779257012262</v>
      </c>
      <c r="AH7">
        <v>9.3484563747681992</v>
      </c>
      <c r="AI7">
        <v>8.8366724833787593</v>
      </c>
      <c r="AK7" t="s">
        <v>233</v>
      </c>
      <c r="AL7">
        <v>4.6827204175365865E-2</v>
      </c>
      <c r="AM7">
        <v>5.4301473026289626E-2</v>
      </c>
      <c r="AN7">
        <v>5.1439150738610599E-2</v>
      </c>
      <c r="AO7">
        <v>3.7653767435369065E-2</v>
      </c>
      <c r="AQ7" t="s">
        <v>233</v>
      </c>
      <c r="AR7">
        <v>1.5948837859380793E-2</v>
      </c>
      <c r="AS7">
        <v>3.032435748641054E-2</v>
      </c>
      <c r="AT7">
        <v>5.778255297876559E-2</v>
      </c>
      <c r="AU7" s="6">
        <v>4.3739374304256805E-2</v>
      </c>
      <c r="BA7" s="6"/>
      <c r="BC7" t="s">
        <v>233</v>
      </c>
      <c r="BD7">
        <v>7.6662255770992935E-2</v>
      </c>
      <c r="BE7">
        <v>0.37548146941450966</v>
      </c>
      <c r="BF7">
        <v>0.26151905558312127</v>
      </c>
      <c r="BG7">
        <v>0.14438877293160082</v>
      </c>
      <c r="BI7" t="s">
        <v>233</v>
      </c>
      <c r="BJ7">
        <v>9.4325484466206266E-4</v>
      </c>
      <c r="BK7">
        <v>3.4826212709445389E-4</v>
      </c>
      <c r="BL7">
        <v>2.8922954502708364E-4</v>
      </c>
      <c r="BM7">
        <v>2.9595215185900664E-4</v>
      </c>
      <c r="BU7" t="s">
        <v>233</v>
      </c>
      <c r="BV7">
        <v>3.3427283468885448E-4</v>
      </c>
      <c r="BW7">
        <v>2.0348050328679833E-4</v>
      </c>
      <c r="BX7">
        <v>2.0501310715556557E-4</v>
      </c>
      <c r="BY7">
        <v>8.1510121377719748E-5</v>
      </c>
      <c r="CA7" t="s">
        <v>233</v>
      </c>
      <c r="CB7">
        <v>0.10664829094385132</v>
      </c>
      <c r="CC7">
        <v>0.24097195528458348</v>
      </c>
      <c r="CD7">
        <v>0.13698167967839542</v>
      </c>
      <c r="CE7">
        <v>0.12976093080675355</v>
      </c>
    </row>
    <row r="8" spans="1:99">
      <c r="AH8" s="2"/>
      <c r="AS8" s="6"/>
      <c r="AT8" s="6"/>
      <c r="AU8" s="6"/>
    </row>
    <row r="9" spans="1:99">
      <c r="AH9" s="2"/>
      <c r="AS9" s="6"/>
      <c r="AT9" s="6"/>
      <c r="AU9" s="6"/>
    </row>
    <row r="10" spans="1:99">
      <c r="B10" t="s">
        <v>16</v>
      </c>
      <c r="H10" t="s">
        <v>16</v>
      </c>
      <c r="N10" t="s">
        <v>16</v>
      </c>
      <c r="S10" t="s">
        <v>16</v>
      </c>
      <c r="U10" s="3"/>
      <c r="V10" s="3"/>
      <c r="Y10" t="s">
        <v>16</v>
      </c>
      <c r="AA10" s="3"/>
      <c r="AB10" s="3"/>
      <c r="AE10" t="s">
        <v>16</v>
      </c>
      <c r="AF10" s="7"/>
      <c r="AG10" s="6"/>
      <c r="AH10" s="6"/>
      <c r="AS10" s="6"/>
      <c r="AT10" s="6"/>
      <c r="AU10" s="6"/>
    </row>
    <row r="11" spans="1:99">
      <c r="B11" t="s">
        <v>23</v>
      </c>
      <c r="C11" t="s">
        <v>12</v>
      </c>
      <c r="D11" t="s">
        <v>13</v>
      </c>
      <c r="E11" t="s">
        <v>14</v>
      </c>
      <c r="H11" t="s">
        <v>24</v>
      </c>
      <c r="I11" t="s">
        <v>12</v>
      </c>
      <c r="J11" t="s">
        <v>13</v>
      </c>
      <c r="K11" t="s">
        <v>14</v>
      </c>
      <c r="N11" t="s">
        <v>22</v>
      </c>
      <c r="O11" t="s">
        <v>12</v>
      </c>
      <c r="P11" t="s">
        <v>13</v>
      </c>
      <c r="Q11" t="s">
        <v>14</v>
      </c>
      <c r="S11" s="3" t="s">
        <v>25</v>
      </c>
      <c r="T11" t="s">
        <v>12</v>
      </c>
      <c r="U11" t="s">
        <v>13</v>
      </c>
      <c r="V11" t="s">
        <v>14</v>
      </c>
      <c r="Y11" s="3" t="s">
        <v>26</v>
      </c>
      <c r="Z11" t="s">
        <v>12</v>
      </c>
      <c r="AA11" t="s">
        <v>13</v>
      </c>
      <c r="AB11" t="s">
        <v>14</v>
      </c>
      <c r="AE11" s="5" t="s">
        <v>28</v>
      </c>
      <c r="AF11" s="5" t="s">
        <v>37</v>
      </c>
      <c r="AG11" s="5" t="s">
        <v>38</v>
      </c>
      <c r="AH11" s="5" t="s">
        <v>39</v>
      </c>
      <c r="AR11" s="6"/>
      <c r="AS11" s="6"/>
      <c r="AT11" s="6"/>
      <c r="AU11" s="6"/>
      <c r="BI11" t="s">
        <v>16</v>
      </c>
      <c r="BK11" s="6"/>
      <c r="BL11" s="6"/>
      <c r="BO11" t="s">
        <v>16</v>
      </c>
      <c r="BQ11" s="6"/>
      <c r="BR11" s="6"/>
      <c r="BU11" t="s">
        <v>16</v>
      </c>
      <c r="BW11" s="6"/>
      <c r="BX11" s="6"/>
      <c r="CA11" t="s">
        <v>16</v>
      </c>
      <c r="CC11" s="6"/>
      <c r="CD11" s="6"/>
      <c r="CE11" s="5"/>
      <c r="CF11" s="6"/>
      <c r="CG11" t="s">
        <v>16</v>
      </c>
      <c r="CH11" s="6"/>
      <c r="CI11" s="6"/>
      <c r="CJ11" s="6"/>
    </row>
    <row r="12" spans="1:99">
      <c r="B12" t="s">
        <v>205</v>
      </c>
      <c r="C12">
        <v>3.2281722223199272</v>
      </c>
      <c r="D12">
        <v>7.0242680512491908</v>
      </c>
      <c r="E12">
        <v>58.118441911045217</v>
      </c>
      <c r="H12" t="s">
        <v>205</v>
      </c>
      <c r="I12">
        <v>6.7135299376374409</v>
      </c>
      <c r="J12">
        <v>3.7403242606590079</v>
      </c>
      <c r="K12">
        <v>0.96155145326206748</v>
      </c>
      <c r="N12" t="s">
        <v>205</v>
      </c>
      <c r="O12">
        <v>2.4376756040148018</v>
      </c>
      <c r="P12">
        <v>3.6973393893982149</v>
      </c>
      <c r="Q12">
        <v>1.9298380185503141</v>
      </c>
      <c r="S12" t="s">
        <v>83</v>
      </c>
      <c r="T12">
        <v>5.4535114188959657</v>
      </c>
      <c r="U12">
        <v>3.1960013989155405</v>
      </c>
      <c r="V12">
        <v>1.9247428659702523</v>
      </c>
      <c r="W12" s="3"/>
      <c r="Y12" t="s">
        <v>83</v>
      </c>
      <c r="Z12" s="3">
        <v>6.6966567028273687</v>
      </c>
      <c r="AA12" s="3">
        <v>5.4145577237300468</v>
      </c>
      <c r="AB12" s="3">
        <v>6.3481016053656383</v>
      </c>
      <c r="AC12" s="3"/>
      <c r="AE12" t="s">
        <v>83</v>
      </c>
      <c r="AF12" s="6">
        <v>2.4403445109721678</v>
      </c>
      <c r="AG12" s="6">
        <v>1.1409402209931483</v>
      </c>
      <c r="AH12" s="6">
        <v>1.2649065433057194</v>
      </c>
      <c r="AI12" s="2"/>
      <c r="AK12" t="s">
        <v>16</v>
      </c>
      <c r="AM12" s="3"/>
      <c r="AN12" s="3"/>
      <c r="AO12" s="5"/>
      <c r="AP12" s="6"/>
      <c r="AQ12" t="s">
        <v>16</v>
      </c>
      <c r="AS12" s="6"/>
      <c r="AT12" s="6"/>
      <c r="AU12" s="6"/>
      <c r="AW12" t="s">
        <v>16</v>
      </c>
      <c r="AY12" s="6"/>
      <c r="AZ12" s="5"/>
      <c r="BA12" s="6"/>
      <c r="BC12" t="s">
        <v>16</v>
      </c>
      <c r="BE12" s="6"/>
      <c r="BF12" s="5"/>
      <c r="BG12" s="6"/>
      <c r="BH12" s="6"/>
      <c r="BI12" s="6" t="s">
        <v>50</v>
      </c>
      <c r="BJ12" s="5" t="s">
        <v>19</v>
      </c>
      <c r="BK12" s="5" t="s">
        <v>47</v>
      </c>
      <c r="BL12" s="6" t="s">
        <v>20</v>
      </c>
      <c r="BM12" s="6"/>
      <c r="BN12" s="5"/>
      <c r="BO12" s="6" t="s">
        <v>51</v>
      </c>
      <c r="BP12" s="5" t="s">
        <v>19</v>
      </c>
      <c r="BQ12" s="5" t="s">
        <v>47</v>
      </c>
      <c r="BR12" s="6" t="s">
        <v>20</v>
      </c>
      <c r="BS12" s="6"/>
      <c r="BU12" s="6" t="s">
        <v>138</v>
      </c>
      <c r="BV12" s="5" t="s">
        <v>19</v>
      </c>
      <c r="BW12" s="6" t="s">
        <v>47</v>
      </c>
      <c r="BX12" s="6" t="s">
        <v>20</v>
      </c>
      <c r="BY12" s="5"/>
      <c r="BZ12" s="6"/>
      <c r="CA12" s="6" t="s">
        <v>52</v>
      </c>
      <c r="CB12" s="5" t="s">
        <v>19</v>
      </c>
      <c r="CC12" s="6" t="s">
        <v>47</v>
      </c>
      <c r="CD12" s="6" t="s">
        <v>20</v>
      </c>
      <c r="CE12" s="5"/>
      <c r="CF12" s="5"/>
      <c r="CG12" s="6" t="s">
        <v>53</v>
      </c>
      <c r="CH12" s="5" t="s">
        <v>19</v>
      </c>
      <c r="CI12" s="6" t="s">
        <v>47</v>
      </c>
      <c r="CJ12" s="6" t="s">
        <v>20</v>
      </c>
      <c r="CK12" s="6"/>
      <c r="CL12" s="6"/>
      <c r="CM12" s="5"/>
      <c r="CN12" s="6"/>
      <c r="CO12" s="6"/>
      <c r="CP12" s="6"/>
      <c r="CQ12" s="6"/>
      <c r="CR12" s="5"/>
      <c r="CS12" s="6"/>
      <c r="CT12" s="6"/>
      <c r="CU12" s="6"/>
    </row>
    <row r="13" spans="1:99">
      <c r="B13" t="s">
        <v>207</v>
      </c>
      <c r="C13">
        <v>17.045324072082654</v>
      </c>
      <c r="D13">
        <v>16.039430061516232</v>
      </c>
      <c r="E13">
        <v>19.577145194851646</v>
      </c>
      <c r="H13" t="s">
        <v>207</v>
      </c>
      <c r="I13">
        <v>2.0721905424671956</v>
      </c>
      <c r="J13">
        <v>1.8852566786894214</v>
      </c>
      <c r="K13">
        <v>1.7574445775357079</v>
      </c>
      <c r="N13" t="s">
        <v>207</v>
      </c>
      <c r="O13">
        <v>1.4469756964608764</v>
      </c>
      <c r="P13">
        <v>1.3273707541471602</v>
      </c>
      <c r="Q13">
        <v>2.1723485412654964</v>
      </c>
      <c r="S13" t="s">
        <v>202</v>
      </c>
      <c r="T13" s="3">
        <v>0.45507004899999998</v>
      </c>
      <c r="U13" s="3">
        <v>3.3093801799999998</v>
      </c>
      <c r="V13" s="3">
        <v>8.0129934140000003</v>
      </c>
      <c r="W13" s="3"/>
      <c r="Y13" t="s">
        <v>203</v>
      </c>
      <c r="Z13">
        <v>0.94998601078557965</v>
      </c>
      <c r="AA13" s="2">
        <v>2.2404354374314894</v>
      </c>
      <c r="AB13" s="2">
        <v>4.8088028084267487</v>
      </c>
      <c r="AC13" s="3"/>
      <c r="AE13" t="s">
        <v>202</v>
      </c>
      <c r="AF13" s="6">
        <v>2.3858847612115306</v>
      </c>
      <c r="AG13" s="6">
        <v>3.0162634074676862</v>
      </c>
      <c r="AH13" s="6">
        <v>1.5959603346663878</v>
      </c>
      <c r="AI13" s="2"/>
      <c r="AK13" s="3" t="s">
        <v>27</v>
      </c>
      <c r="AL13" t="s">
        <v>12</v>
      </c>
      <c r="AM13" t="s">
        <v>13</v>
      </c>
      <c r="AN13" t="s">
        <v>14</v>
      </c>
      <c r="AO13" s="5"/>
      <c r="AP13" s="5"/>
      <c r="AQ13" s="5" t="s">
        <v>46</v>
      </c>
      <c r="AR13" s="5" t="s">
        <v>19</v>
      </c>
      <c r="AS13" s="5" t="s">
        <v>47</v>
      </c>
      <c r="AT13" s="5" t="s">
        <v>20</v>
      </c>
      <c r="AU13" s="6"/>
      <c r="AW13" s="6" t="s">
        <v>48</v>
      </c>
      <c r="AX13" s="6" t="s">
        <v>19</v>
      </c>
      <c r="AY13" s="6" t="s">
        <v>47</v>
      </c>
      <c r="AZ13" s="5" t="s">
        <v>20</v>
      </c>
      <c r="BA13" s="5"/>
      <c r="BC13" s="6" t="s">
        <v>49</v>
      </c>
      <c r="BD13" s="6" t="s">
        <v>19</v>
      </c>
      <c r="BE13" s="6" t="s">
        <v>47</v>
      </c>
      <c r="BF13" s="5" t="s">
        <v>20</v>
      </c>
      <c r="BG13" s="5"/>
      <c r="BH13" s="6"/>
      <c r="BI13" t="s">
        <v>83</v>
      </c>
      <c r="BJ13" s="6">
        <v>2.0916363750920031</v>
      </c>
      <c r="BK13" s="6">
        <v>1.714866040115002</v>
      </c>
      <c r="BL13" s="6">
        <v>1.8919928995101425</v>
      </c>
      <c r="BM13" s="6"/>
      <c r="BN13" s="6"/>
      <c r="BO13" t="s">
        <v>83</v>
      </c>
      <c r="BP13" s="6">
        <v>0.64966920334106582</v>
      </c>
      <c r="BQ13" s="6">
        <v>1.1558099104690256</v>
      </c>
      <c r="BR13" s="6">
        <v>0.85966996908330195</v>
      </c>
      <c r="BS13" s="6"/>
      <c r="BU13" t="s">
        <v>83</v>
      </c>
      <c r="BV13" s="6">
        <v>1.0376097296133622</v>
      </c>
      <c r="BW13" s="6">
        <v>0.94056376612563397</v>
      </c>
      <c r="BX13" s="6">
        <v>0.71311728036950472</v>
      </c>
      <c r="BY13" s="5"/>
      <c r="BZ13" s="5"/>
      <c r="CA13" t="s">
        <v>83</v>
      </c>
      <c r="CB13" s="6">
        <v>1.2610259262646941</v>
      </c>
      <c r="CC13" s="6">
        <v>1.0079804027827295</v>
      </c>
      <c r="CD13" s="6">
        <v>0.77316350869678085</v>
      </c>
      <c r="CE13" s="6"/>
      <c r="CF13" s="6"/>
      <c r="CG13" t="s">
        <v>83</v>
      </c>
      <c r="CH13" s="6">
        <v>0.80847764803480193</v>
      </c>
      <c r="CI13" s="6">
        <v>1.4734787425828269</v>
      </c>
      <c r="CJ13" s="6">
        <v>1.9176341722280579</v>
      </c>
      <c r="CK13" s="6"/>
      <c r="CL13" s="6"/>
      <c r="CM13" s="5"/>
      <c r="CN13" s="5"/>
      <c r="CO13" s="5"/>
      <c r="CP13" s="6"/>
      <c r="CQ13" s="6"/>
      <c r="CR13" s="5"/>
      <c r="CS13" s="5"/>
      <c r="CT13" s="5"/>
      <c r="CU13" s="6"/>
    </row>
    <row r="14" spans="1:99">
      <c r="B14" t="s">
        <v>202</v>
      </c>
      <c r="C14">
        <v>27.889256309939686</v>
      </c>
      <c r="D14">
        <v>37.347450626683901</v>
      </c>
      <c r="E14">
        <v>56.024885905136998</v>
      </c>
      <c r="H14" t="s">
        <v>202</v>
      </c>
      <c r="I14">
        <v>0.88377185808750458</v>
      </c>
      <c r="J14">
        <v>0.86058066373209163</v>
      </c>
      <c r="K14">
        <v>0.79570265603929446</v>
      </c>
      <c r="N14" t="s">
        <v>203</v>
      </c>
      <c r="O14">
        <v>2.6426537185960259</v>
      </c>
      <c r="P14">
        <v>2.3087998083440526</v>
      </c>
      <c r="Q14">
        <v>3.3729894648260781</v>
      </c>
      <c r="S14" t="s">
        <v>210</v>
      </c>
      <c r="T14" s="3">
        <v>10.878124420000001</v>
      </c>
      <c r="U14" s="3">
        <v>6.7631884270000002</v>
      </c>
      <c r="V14" s="3">
        <v>10.3284936</v>
      </c>
      <c r="W14" s="3"/>
      <c r="Y14" t="s">
        <v>210</v>
      </c>
      <c r="Z14" s="3">
        <v>13.838553900000001</v>
      </c>
      <c r="AA14" s="3">
        <v>5.903387929</v>
      </c>
      <c r="AB14" s="3">
        <v>10.853524180000001</v>
      </c>
      <c r="AE14" t="s">
        <v>210</v>
      </c>
      <c r="AF14" s="6">
        <v>1.3677482591914703</v>
      </c>
      <c r="AG14" s="6">
        <v>1.7968781017747952</v>
      </c>
      <c r="AH14" s="6">
        <v>1.6067575885761547</v>
      </c>
      <c r="AI14" s="2"/>
      <c r="AK14" t="s">
        <v>83</v>
      </c>
      <c r="AL14" s="3">
        <v>2.0081241319999998</v>
      </c>
      <c r="AM14" s="3">
        <v>1.881482471</v>
      </c>
      <c r="AN14" s="3">
        <v>1.445191452</v>
      </c>
      <c r="AO14" s="6"/>
      <c r="AP14" s="6"/>
      <c r="AQ14" t="s">
        <v>83</v>
      </c>
      <c r="AR14" s="6">
        <v>3.8201630516288509</v>
      </c>
      <c r="AS14" s="6">
        <v>4.6907276449244737</v>
      </c>
      <c r="AT14" s="6">
        <v>4.3918747365300259</v>
      </c>
      <c r="AU14" s="6"/>
      <c r="AW14" t="s">
        <v>83</v>
      </c>
      <c r="AX14" s="6">
        <v>3.3344107877622267</v>
      </c>
      <c r="AY14" s="6">
        <v>2.5806547526925607</v>
      </c>
      <c r="AZ14" s="6">
        <v>4.3583823242526174</v>
      </c>
      <c r="BA14" s="6"/>
      <c r="BC14" t="s">
        <v>83</v>
      </c>
      <c r="BD14" s="6">
        <v>4.3154992448515985</v>
      </c>
      <c r="BE14" s="6">
        <v>3.3469368325453437</v>
      </c>
      <c r="BF14" s="6">
        <v>3.8044316817608084</v>
      </c>
      <c r="BG14" s="6"/>
      <c r="BH14" s="6"/>
      <c r="BI14" t="s">
        <v>202</v>
      </c>
      <c r="BJ14" s="6">
        <v>2.2283279194492907</v>
      </c>
      <c r="BK14" s="6">
        <v>2.1022986891399693</v>
      </c>
      <c r="BL14" s="6">
        <v>1.1385990262760151</v>
      </c>
      <c r="BM14" s="6"/>
      <c r="BO14" t="s">
        <v>202</v>
      </c>
      <c r="BP14" s="6">
        <v>0.45499618202533659</v>
      </c>
      <c r="BQ14" s="6">
        <v>0.92320224981622745</v>
      </c>
      <c r="BR14" s="6">
        <v>0.67742623284409931</v>
      </c>
      <c r="BS14" s="6"/>
      <c r="BU14" t="s">
        <v>202</v>
      </c>
      <c r="BV14" s="6">
        <v>0.51677934187887931</v>
      </c>
      <c r="BW14" s="6">
        <v>0.70478243924749995</v>
      </c>
      <c r="BX14" s="6">
        <v>1.0386707831858846</v>
      </c>
      <c r="BY14" s="6"/>
      <c r="BZ14" s="6"/>
      <c r="CA14" t="s">
        <v>202</v>
      </c>
      <c r="CB14" s="6">
        <v>1.1747780167850734</v>
      </c>
      <c r="CC14" s="6">
        <v>1.0399308789391164</v>
      </c>
      <c r="CD14" s="6">
        <v>0.61997777359800532</v>
      </c>
      <c r="CE14" s="6"/>
      <c r="CF14" s="6"/>
      <c r="CG14" t="s">
        <v>202</v>
      </c>
      <c r="CH14" s="6">
        <v>1.1929333431527711</v>
      </c>
      <c r="CI14" s="6">
        <v>1.4030542004068443</v>
      </c>
      <c r="CJ14" s="6">
        <v>0.67323159274924038</v>
      </c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</row>
    <row r="15" spans="1:99">
      <c r="B15" t="s">
        <v>209</v>
      </c>
      <c r="C15">
        <v>8.9532099961890896</v>
      </c>
      <c r="D15">
        <v>30.427305009473162</v>
      </c>
      <c r="E15">
        <v>8.2857195864509752</v>
      </c>
      <c r="H15" t="s">
        <v>209</v>
      </c>
      <c r="I15">
        <v>3.4214545693003267</v>
      </c>
      <c r="J15">
        <v>1.6982290886324032</v>
      </c>
      <c r="K15">
        <v>0.58224049517487786</v>
      </c>
      <c r="N15" t="s">
        <v>210</v>
      </c>
      <c r="O15">
        <v>3.4214545693003267</v>
      </c>
      <c r="P15">
        <v>1.6982290886324032</v>
      </c>
      <c r="Q15">
        <v>0.58224049517487786</v>
      </c>
      <c r="S15" t="s">
        <v>81</v>
      </c>
      <c r="T15" s="3">
        <v>1.6037387439999999</v>
      </c>
      <c r="U15" s="3">
        <v>3.081813473</v>
      </c>
      <c r="V15" s="3">
        <v>5.5632833609999999</v>
      </c>
      <c r="W15" s="3"/>
      <c r="Y15" t="s">
        <v>81</v>
      </c>
      <c r="Z15" s="3">
        <v>1.8300126219999999</v>
      </c>
      <c r="AA15" s="3">
        <v>4.3849676909999999</v>
      </c>
      <c r="AB15" s="3">
        <v>9.865232228</v>
      </c>
      <c r="AE15" t="s">
        <v>81</v>
      </c>
      <c r="AF15" s="6">
        <v>2.2142756180779601</v>
      </c>
      <c r="AG15" s="6">
        <v>2.8278761163935036</v>
      </c>
      <c r="AH15" s="6">
        <v>3.2277220604443073</v>
      </c>
      <c r="AI15" s="2"/>
      <c r="AK15" t="s">
        <v>202</v>
      </c>
      <c r="AL15" s="3">
        <v>1.064165104</v>
      </c>
      <c r="AM15" s="3">
        <v>1.361132545</v>
      </c>
      <c r="AN15" s="3">
        <v>1.119540822</v>
      </c>
      <c r="AO15" s="6"/>
      <c r="AP15" s="6"/>
      <c r="AQ15" t="s">
        <v>202</v>
      </c>
      <c r="AR15" s="6">
        <v>2.0315865083645566</v>
      </c>
      <c r="AS15" s="6">
        <v>1.3079560010097764</v>
      </c>
      <c r="AT15" s="6">
        <v>1.4347036058048697</v>
      </c>
      <c r="AU15" s="6"/>
      <c r="AW15" t="s">
        <v>202</v>
      </c>
      <c r="AX15" s="6">
        <v>1.1034435509047664</v>
      </c>
      <c r="AY15" s="6">
        <v>0.83989790053028168</v>
      </c>
      <c r="AZ15" s="6">
        <v>0.91718745376306943</v>
      </c>
      <c r="BA15" s="6"/>
      <c r="BC15" t="s">
        <v>202</v>
      </c>
      <c r="BD15" s="6">
        <v>1.9418200227746565</v>
      </c>
      <c r="BE15" s="6">
        <v>2.0374754703544187</v>
      </c>
      <c r="BF15" s="6">
        <v>0.93137363938520412</v>
      </c>
      <c r="BG15" s="6"/>
      <c r="BH15" s="6"/>
      <c r="BI15" t="s">
        <v>210</v>
      </c>
      <c r="BJ15" s="6">
        <v>0.5979809122782711</v>
      </c>
      <c r="BK15" s="6">
        <v>0.34604301993180631</v>
      </c>
      <c r="BL15" s="6">
        <v>0.64430616979971789</v>
      </c>
      <c r="BM15" s="6"/>
      <c r="BO15" t="s">
        <v>210</v>
      </c>
      <c r="BP15" s="6">
        <v>0.60901098776037621</v>
      </c>
      <c r="BQ15" s="6">
        <v>1.5804967693449186</v>
      </c>
      <c r="BR15" s="6">
        <v>0.60521151377273052</v>
      </c>
      <c r="BS15" s="6"/>
      <c r="BU15" t="s">
        <v>210</v>
      </c>
      <c r="BV15" s="6">
        <v>0.9092463236516537</v>
      </c>
      <c r="BW15" s="6">
        <v>1.0038716590230845</v>
      </c>
      <c r="BX15" s="6">
        <v>0.82566928135942508</v>
      </c>
      <c r="BY15" s="6"/>
      <c r="BZ15" s="6"/>
      <c r="CA15" t="s">
        <v>210</v>
      </c>
      <c r="CB15" s="6">
        <v>1.4983776835607077</v>
      </c>
      <c r="CC15" s="6">
        <v>1.2692657316516498</v>
      </c>
      <c r="CD15" s="6">
        <v>1.1475198557872384</v>
      </c>
      <c r="CE15" s="6"/>
      <c r="CF15" s="6"/>
      <c r="CG15" t="s">
        <v>81</v>
      </c>
      <c r="CH15" s="6">
        <v>1.2442453482653528</v>
      </c>
      <c r="CI15" s="6">
        <v>1.655867088879635</v>
      </c>
      <c r="CJ15" s="6">
        <v>1.4653860550389659</v>
      </c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</row>
    <row r="16" spans="1:99">
      <c r="B16" t="s">
        <v>81</v>
      </c>
      <c r="C16">
        <v>72.934369924216298</v>
      </c>
      <c r="D16">
        <v>18.293359248951752</v>
      </c>
      <c r="E16">
        <v>16.031179796668791</v>
      </c>
      <c r="H16" t="s">
        <v>110</v>
      </c>
      <c r="I16">
        <v>18.187857247981857</v>
      </c>
      <c r="J16">
        <v>8.0325620954774362</v>
      </c>
      <c r="K16">
        <v>2.7969470576849229</v>
      </c>
      <c r="N16" t="s">
        <v>81</v>
      </c>
      <c r="O16">
        <v>12.188195174416167</v>
      </c>
      <c r="P16">
        <v>6.1452330490879259</v>
      </c>
      <c r="Q16">
        <v>3.1165935953548107</v>
      </c>
      <c r="T16">
        <f>AVERAGE(T12:T15)</f>
        <v>4.5976111579739918</v>
      </c>
      <c r="U16">
        <f t="shared" ref="U16:V16" si="0">AVERAGE(U12:U15)</f>
        <v>4.0875958697288848</v>
      </c>
      <c r="V16">
        <f t="shared" si="0"/>
        <v>6.4573783102425635</v>
      </c>
      <c r="W16" s="3"/>
      <c r="AE16" t="s">
        <v>233</v>
      </c>
      <c r="AF16">
        <v>0.65031741176602709</v>
      </c>
      <c r="AG16">
        <v>0.73328027938134366</v>
      </c>
      <c r="AH16">
        <v>0.69313664284752874</v>
      </c>
      <c r="AI16" s="2"/>
      <c r="AK16" t="s">
        <v>210</v>
      </c>
      <c r="AL16" s="3">
        <v>1.197655932</v>
      </c>
      <c r="AM16" s="3">
        <v>1.4175989010000001</v>
      </c>
      <c r="AN16" s="3">
        <v>2.158461344</v>
      </c>
      <c r="AO16" s="6"/>
      <c r="AP16" s="6"/>
      <c r="AQ16" t="s">
        <v>210</v>
      </c>
      <c r="AR16" s="6">
        <v>2.5215849215747865</v>
      </c>
      <c r="AS16" s="6">
        <v>2.3761079058126939</v>
      </c>
      <c r="AT16" s="6">
        <v>3.0976569837916581</v>
      </c>
      <c r="AU16" s="6"/>
      <c r="AW16" t="s">
        <v>210</v>
      </c>
      <c r="AX16" s="6">
        <v>0.95309972188453518</v>
      </c>
      <c r="AY16" s="6">
        <v>0.84448577288552762</v>
      </c>
      <c r="AZ16" s="6">
        <v>0.85628059308174287</v>
      </c>
      <c r="BA16" s="6"/>
      <c r="BC16" t="s">
        <v>210</v>
      </c>
      <c r="BD16" s="6">
        <v>2.185322610467467</v>
      </c>
      <c r="BE16" s="6">
        <v>1.1393617206857427</v>
      </c>
      <c r="BF16" s="6">
        <v>0.85628059308174287</v>
      </c>
      <c r="BG16" s="6"/>
      <c r="BH16" s="6"/>
      <c r="BI16" t="s">
        <v>81</v>
      </c>
      <c r="BJ16" s="6">
        <v>1.6096179629264842</v>
      </c>
      <c r="BK16" s="6">
        <v>1.500963939592125</v>
      </c>
      <c r="BL16" s="6">
        <v>4.8705790521375192E-2</v>
      </c>
      <c r="BM16" s="6"/>
      <c r="BO16" t="s">
        <v>81</v>
      </c>
      <c r="BP16" s="6">
        <v>0.46420583649639491</v>
      </c>
      <c r="BQ16" s="6">
        <v>0.5927760281333122</v>
      </c>
      <c r="BR16" s="6">
        <v>0.67266926076749078</v>
      </c>
      <c r="BS16" s="6"/>
      <c r="BU16" t="s">
        <v>81</v>
      </c>
      <c r="BV16" s="6">
        <v>0.87540514763784305</v>
      </c>
      <c r="BW16" s="6">
        <v>0.75472128792286519</v>
      </c>
      <c r="BX16" s="6">
        <v>0.4996373418283519</v>
      </c>
      <c r="BY16" s="6"/>
      <c r="BZ16" s="6"/>
      <c r="CA16" t="s">
        <v>81</v>
      </c>
      <c r="CB16" s="6">
        <v>1.033510864884871</v>
      </c>
      <c r="CC16" s="6">
        <v>1.2966723449122706</v>
      </c>
      <c r="CD16" s="6">
        <v>1.2601494604241743</v>
      </c>
      <c r="CE16" s="6"/>
      <c r="CF16" s="6"/>
      <c r="CG16" t="s">
        <v>233</v>
      </c>
      <c r="CH16" s="6">
        <v>1.4973945069797765</v>
      </c>
      <c r="CI16" s="6">
        <v>1.6584256074227697</v>
      </c>
      <c r="CJ16" s="6">
        <v>0.91322840116991733</v>
      </c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</row>
    <row r="17" spans="20:99">
      <c r="W17" s="3"/>
      <c r="AC17" s="2"/>
      <c r="AI17" s="2"/>
      <c r="AK17" t="s">
        <v>81</v>
      </c>
      <c r="AL17" s="3">
        <v>1.3440243510000001</v>
      </c>
      <c r="AM17" s="3">
        <v>1.1404057729999999</v>
      </c>
      <c r="AN17" s="3">
        <v>1.128485725</v>
      </c>
      <c r="AO17" s="6"/>
      <c r="AP17" s="6"/>
      <c r="AQ17" t="s">
        <v>81</v>
      </c>
      <c r="AR17" s="6">
        <v>5.6235902894455858</v>
      </c>
      <c r="AS17" s="6">
        <v>4.8821399195491884</v>
      </c>
      <c r="AT17" s="6">
        <v>3.7004259990502089</v>
      </c>
      <c r="AW17" t="s">
        <v>81</v>
      </c>
      <c r="AX17" s="6">
        <v>1.4529016598870514</v>
      </c>
      <c r="AY17" s="6">
        <v>1.3713016469905062</v>
      </c>
      <c r="AZ17" s="6">
        <v>1.789013550002859</v>
      </c>
      <c r="BA17" s="6"/>
      <c r="BC17" t="s">
        <v>81</v>
      </c>
      <c r="BD17" s="6">
        <v>1.8990684406961993</v>
      </c>
      <c r="BE17" s="6">
        <v>1.971838958389565</v>
      </c>
      <c r="BF17" s="6">
        <v>1.689220464135665</v>
      </c>
      <c r="BG17" s="6"/>
      <c r="BH17" s="6"/>
      <c r="BI17" t="s">
        <v>233</v>
      </c>
      <c r="BJ17" s="6">
        <v>0.36921318672815812</v>
      </c>
      <c r="BK17" s="6">
        <v>0.30662927061954831</v>
      </c>
      <c r="BL17" s="6">
        <v>0.31375630195150134</v>
      </c>
      <c r="BM17" s="6"/>
      <c r="BO17" t="s">
        <v>137</v>
      </c>
      <c r="BP17" s="7">
        <v>0.54447055240579334</v>
      </c>
      <c r="BQ17" s="6">
        <v>1.063071239440871</v>
      </c>
      <c r="BR17" s="6">
        <f>AVERAGE(BR13:BR16)</f>
        <v>0.70374424411690562</v>
      </c>
      <c r="BS17" s="6"/>
      <c r="BU17" t="s">
        <v>233</v>
      </c>
      <c r="BV17" s="6">
        <v>0.60872581367911827</v>
      </c>
      <c r="BW17" s="6">
        <v>0.61331070275690946</v>
      </c>
      <c r="BX17" s="6">
        <v>0.24384309138847743</v>
      </c>
      <c r="BY17" s="6"/>
      <c r="BZ17" s="6"/>
      <c r="CA17" t="s">
        <v>233</v>
      </c>
      <c r="CB17" s="6">
        <v>2.2595013305131304</v>
      </c>
      <c r="CC17" s="6">
        <v>1.2844245178810616</v>
      </c>
      <c r="CD17" s="6">
        <v>1.2167183333024125</v>
      </c>
      <c r="CE17" s="6"/>
      <c r="CF17" s="6"/>
      <c r="CG17" s="7" t="s">
        <v>140</v>
      </c>
      <c r="CH17" s="7">
        <v>1.1857627116081755</v>
      </c>
      <c r="CI17" s="7">
        <v>1.5477064098230189</v>
      </c>
      <c r="CJ17" s="7">
        <v>1.2423700552965453</v>
      </c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</row>
    <row r="18" spans="20:99">
      <c r="T18" s="3"/>
      <c r="U18" s="3"/>
      <c r="V18" s="3"/>
      <c r="W18" s="3"/>
      <c r="Z18" s="3"/>
      <c r="AA18" s="3"/>
      <c r="AB18" s="3"/>
      <c r="AC18" s="2"/>
      <c r="AI18" s="2"/>
      <c r="AK18" t="s">
        <v>233</v>
      </c>
      <c r="AL18" s="2">
        <v>1.1596138181330011</v>
      </c>
      <c r="AM18" s="2">
        <v>1.0984886167018042</v>
      </c>
      <c r="AN18" s="2">
        <v>0.80410026817653524</v>
      </c>
      <c r="AO18" s="6"/>
      <c r="AP18" s="6"/>
      <c r="AQ18" t="s">
        <v>233</v>
      </c>
      <c r="AR18" s="6">
        <v>1.9013521708463761</v>
      </c>
      <c r="AS18" s="6">
        <v>3.6229945710294515</v>
      </c>
      <c r="AT18" s="6">
        <v>2.7424803418219068</v>
      </c>
      <c r="AW18" s="7" t="s">
        <v>140</v>
      </c>
      <c r="AX18" s="6">
        <f>AVERAGE(AX13:AX17)</f>
        <v>1.7109639301096449</v>
      </c>
      <c r="AY18" s="6">
        <f t="shared" ref="AY18" si="1">AVERAGE(AY13:AY17)</f>
        <v>1.409085018274719</v>
      </c>
      <c r="AZ18" s="6">
        <f>AVERAGE(AZ14:AZ17)</f>
        <v>1.9802159802750721</v>
      </c>
      <c r="BA18" s="6"/>
      <c r="BC18" t="s">
        <v>233</v>
      </c>
      <c r="BD18" s="6">
        <v>4.8978661746682173</v>
      </c>
      <c r="BE18" s="6">
        <v>3.4113143808908566</v>
      </c>
      <c r="BF18" s="6">
        <v>1.8834401816054296</v>
      </c>
      <c r="BG18" s="6"/>
      <c r="BH18" s="6"/>
      <c r="BI18" s="7" t="s">
        <v>140</v>
      </c>
      <c r="BJ18" s="6">
        <f>AVERAGE(BJ13:BJ17)</f>
        <v>1.3793552712948416</v>
      </c>
      <c r="BK18" s="6">
        <f t="shared" ref="BK18:BL18" si="2">AVERAGE(BK13:BK17)</f>
        <v>1.19416019187969</v>
      </c>
      <c r="BL18" s="6">
        <f t="shared" si="2"/>
        <v>0.80747203761175024</v>
      </c>
      <c r="BM18" s="6"/>
      <c r="BP18" s="7"/>
      <c r="BQ18" s="6"/>
      <c r="BR18" s="6"/>
      <c r="BS18" s="6"/>
      <c r="BU18" s="7" t="s">
        <v>140</v>
      </c>
      <c r="BV18" s="6">
        <v>0.72753915671187364</v>
      </c>
      <c r="BW18" s="7">
        <v>0.76917152223758978</v>
      </c>
      <c r="BX18" s="7">
        <v>0.65195512444053472</v>
      </c>
      <c r="BY18" s="6"/>
      <c r="BZ18" s="6"/>
      <c r="CA18" s="7" t="s">
        <v>140</v>
      </c>
      <c r="CB18" s="6">
        <f>AVERAGE(CB14:CB17)</f>
        <v>1.4915419739359455</v>
      </c>
      <c r="CC18" s="6">
        <f t="shared" ref="CC18" si="3">AVERAGE(CC14:CC17)</f>
        <v>1.2225733683460245</v>
      </c>
      <c r="CD18" s="6">
        <f t="shared" ref="CD18" si="4">AVERAGE(CD14:CD17)</f>
        <v>1.0610913557779575</v>
      </c>
      <c r="CE18" s="6"/>
      <c r="CF18" s="6"/>
      <c r="CG18" s="7"/>
      <c r="CH18" s="7"/>
      <c r="CI18" s="7"/>
      <c r="CJ18" s="7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</row>
    <row r="19" spans="20:99">
      <c r="T19" s="3"/>
      <c r="U19" s="3"/>
      <c r="V19" s="3"/>
      <c r="W19" s="3"/>
      <c r="Z19" s="3"/>
      <c r="AA19" s="3"/>
      <c r="AB19" s="3"/>
      <c r="AC19" s="3"/>
      <c r="AF19" s="2"/>
      <c r="AG19" s="2"/>
      <c r="AH19" s="2"/>
      <c r="AI19" s="2"/>
      <c r="AK19" s="7" t="s">
        <v>140</v>
      </c>
      <c r="AL19" s="6">
        <f>AVERAGE(AL14:AL18)</f>
        <v>1.3547166674266002</v>
      </c>
      <c r="AM19" s="6">
        <f t="shared" ref="AM19" si="5">AVERAGE(AM14:AM18)</f>
        <v>1.3798216613403607</v>
      </c>
      <c r="AN19" s="6">
        <f>AVERAGE(AN15:AN18)</f>
        <v>1.3026470397941339</v>
      </c>
      <c r="AO19" s="6"/>
      <c r="AP19" s="6"/>
      <c r="AQ19" s="7" t="s">
        <v>140</v>
      </c>
      <c r="AR19" s="6">
        <f>AVERAGE(AR14:AR18)</f>
        <v>3.1796553883720313</v>
      </c>
      <c r="AS19" s="6">
        <f>AVERAGE(AS14:AS18)</f>
        <v>3.3759852084651163</v>
      </c>
      <c r="AT19" s="6">
        <f>AVERAGE(AT14:AT18)</f>
        <v>3.0734283333997339</v>
      </c>
      <c r="AW19" s="7"/>
      <c r="AX19" s="6"/>
      <c r="AY19" s="6"/>
      <c r="AZ19" s="6"/>
      <c r="BA19" s="6"/>
      <c r="BC19" s="7" t="s">
        <v>140</v>
      </c>
      <c r="BD19" s="6">
        <f>AVERAGE(BD14:BD18)</f>
        <v>3.0479152986916276</v>
      </c>
      <c r="BE19" s="6">
        <f t="shared" ref="BE19" si="6">AVERAGE(BE14:BE18)</f>
        <v>2.3813854725731849</v>
      </c>
      <c r="BF19" s="6">
        <f t="shared" ref="BF19" si="7">AVERAGE(BF14:BF18)</f>
        <v>1.8329493119937699</v>
      </c>
      <c r="BG19" s="6"/>
      <c r="BH19" s="6"/>
      <c r="BI19" s="7"/>
      <c r="BJ19" s="6"/>
      <c r="BK19" s="6"/>
      <c r="BL19" s="6"/>
      <c r="BM19" s="6"/>
      <c r="BN19" s="6"/>
      <c r="BS19" s="6"/>
      <c r="BU19" s="7"/>
      <c r="BV19" s="6"/>
      <c r="BW19" s="6"/>
      <c r="BX19" s="7"/>
      <c r="BY19" s="6"/>
      <c r="BZ19" s="6"/>
      <c r="CA19" s="7"/>
      <c r="CB19" s="6"/>
      <c r="CC19" s="6"/>
      <c r="CD19" s="6"/>
      <c r="CE19" s="6"/>
      <c r="CF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</row>
    <row r="20" spans="20:99">
      <c r="T20" s="3"/>
      <c r="U20" s="3"/>
      <c r="V20" s="3"/>
      <c r="W20" s="3"/>
      <c r="Z20" s="3"/>
      <c r="AA20" s="3"/>
      <c r="AB20" s="3"/>
      <c r="AC20" s="3"/>
      <c r="AF20" s="2"/>
      <c r="AG20" s="2"/>
      <c r="AH20" s="2"/>
      <c r="AI20" s="2"/>
      <c r="AK20" s="7"/>
      <c r="AL20" s="6"/>
      <c r="AM20" s="6"/>
      <c r="AN20" s="6"/>
      <c r="AO20" s="6"/>
      <c r="AP20" s="6"/>
      <c r="AQ20" s="6"/>
      <c r="AW20" s="6"/>
      <c r="AX20" s="6"/>
      <c r="AY20" s="6"/>
      <c r="AZ20" s="6"/>
      <c r="BA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P20" s="6"/>
      <c r="BQ20" s="6"/>
      <c r="BR20" s="6"/>
      <c r="BS20" s="6"/>
      <c r="BY20" s="6"/>
      <c r="BZ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</row>
    <row r="21" spans="20:99">
      <c r="T21" s="3"/>
      <c r="U21" s="3"/>
      <c r="V21" s="3"/>
      <c r="W21" s="3"/>
      <c r="Z21" s="3"/>
      <c r="AA21" s="3"/>
      <c r="AB21" s="3"/>
      <c r="AC21" s="3"/>
      <c r="AE21" s="2"/>
      <c r="AK21" s="3"/>
      <c r="AL21" s="3"/>
      <c r="AM21" s="3"/>
      <c r="AN21" s="3"/>
      <c r="AO21" s="6"/>
      <c r="AP21" s="7"/>
      <c r="AW21" s="7"/>
      <c r="AX21" s="6"/>
      <c r="AY21" s="7"/>
      <c r="AZ21" s="7"/>
      <c r="BC21" s="7"/>
      <c r="BD21" s="7"/>
      <c r="BE21" s="7"/>
      <c r="BF21" s="6"/>
      <c r="BH21" s="7"/>
      <c r="BI21" s="6"/>
      <c r="BJ21" s="7"/>
      <c r="BK21" s="7"/>
      <c r="BL21" s="7"/>
      <c r="BM21" s="6"/>
      <c r="BN21" s="7"/>
      <c r="BO21" s="7"/>
      <c r="BP21" s="7"/>
      <c r="BQ21" s="6"/>
      <c r="BR21" s="7"/>
      <c r="BS21" s="6"/>
      <c r="BZ21" s="7"/>
      <c r="CA21" s="7"/>
      <c r="CB21" s="7"/>
      <c r="CC21" s="7"/>
      <c r="CD21" s="6"/>
      <c r="CF21" s="7"/>
      <c r="CK21" s="6"/>
      <c r="CL21" s="6"/>
      <c r="CM21" s="7"/>
      <c r="CN21" s="7"/>
      <c r="CO21" s="7"/>
      <c r="CP21" s="6"/>
      <c r="CQ21" s="6"/>
      <c r="CR21" s="7"/>
      <c r="CS21" s="7"/>
      <c r="CT21" s="7"/>
      <c r="CU21" s="6"/>
    </row>
    <row r="22" spans="20:99">
      <c r="T22" s="3"/>
      <c r="U22" s="3"/>
      <c r="V22" s="3"/>
      <c r="W22" s="3"/>
      <c r="Z22" s="3"/>
      <c r="AA22" s="3"/>
      <c r="AB22" s="3"/>
      <c r="AC22" s="3"/>
      <c r="AE22" s="2"/>
      <c r="AK22" s="3"/>
      <c r="AL22" s="3"/>
      <c r="AM22" s="3"/>
      <c r="AN22" s="3"/>
      <c r="AO22" s="6"/>
      <c r="AP22" s="7"/>
      <c r="AW22" s="7"/>
      <c r="AX22" s="6"/>
      <c r="AY22" s="6"/>
      <c r="AZ22" s="7"/>
      <c r="BC22" s="7"/>
      <c r="BD22" s="7"/>
      <c r="BE22" s="7"/>
      <c r="BF22" s="6"/>
      <c r="BH22" s="7"/>
      <c r="BI22" s="6"/>
      <c r="BJ22" s="6"/>
      <c r="BK22" s="7"/>
      <c r="BL22" s="6"/>
      <c r="BM22" s="6"/>
      <c r="BN22" s="7"/>
      <c r="BO22" s="7"/>
      <c r="BP22" s="7"/>
      <c r="BQ22" s="6"/>
      <c r="BR22" s="6"/>
      <c r="BS22" s="6"/>
      <c r="BZ22" s="6"/>
      <c r="CA22" s="7"/>
      <c r="CB22" s="7"/>
      <c r="CC22" s="7"/>
      <c r="CD22" s="6"/>
      <c r="CF22" s="6"/>
      <c r="CK22" s="6"/>
      <c r="CL22" s="6"/>
      <c r="CM22" s="7"/>
      <c r="CN22" s="7"/>
      <c r="CO22" s="7"/>
      <c r="CP22" s="6"/>
      <c r="CQ22" s="6"/>
      <c r="CR22" s="7"/>
      <c r="CS22" s="7"/>
      <c r="CT22" s="7"/>
      <c r="CU22" s="6"/>
    </row>
    <row r="23" spans="20:99">
      <c r="T23" s="4"/>
      <c r="U23" s="3"/>
      <c r="V23" s="3"/>
      <c r="W23" s="3"/>
      <c r="Z23" s="4"/>
      <c r="AA23" s="3"/>
      <c r="AB23" s="3"/>
      <c r="AC23" s="3"/>
      <c r="AE23" s="10"/>
      <c r="AK23" s="4"/>
      <c r="AL23" s="3"/>
      <c r="AM23" s="3"/>
      <c r="AN23" s="3"/>
      <c r="AO23" s="8"/>
      <c r="AP23" s="7"/>
      <c r="AW23" s="7"/>
      <c r="AX23" s="6"/>
      <c r="AY23" s="6"/>
      <c r="AZ23" s="7"/>
      <c r="BC23" s="7"/>
      <c r="BD23" s="7"/>
      <c r="BE23" s="7"/>
      <c r="BF23" s="6"/>
      <c r="BH23" s="7"/>
      <c r="BI23" s="6"/>
      <c r="BJ23" s="6"/>
      <c r="BN23" s="7"/>
      <c r="BO23" s="7"/>
      <c r="BP23" s="7"/>
      <c r="BQ23" s="6"/>
      <c r="BR23" s="6"/>
      <c r="BS23" s="8"/>
      <c r="BU23" s="7"/>
      <c r="BV23" s="6"/>
      <c r="BW23" s="6"/>
      <c r="BX23" s="7"/>
      <c r="BZ23" s="6"/>
      <c r="CA23" s="7"/>
      <c r="CB23" s="7"/>
      <c r="CC23" s="7"/>
      <c r="CD23" s="6"/>
      <c r="CF23" s="6"/>
      <c r="CH23" s="7"/>
      <c r="CI23" s="7"/>
      <c r="CJ23" s="7"/>
      <c r="CK23" s="8"/>
      <c r="CL23" s="8"/>
      <c r="CM23" s="7"/>
      <c r="CN23" s="7"/>
      <c r="CO23" s="7"/>
      <c r="CP23" s="6"/>
      <c r="CQ23" s="8"/>
      <c r="CR23" s="7"/>
      <c r="CS23" s="7"/>
      <c r="CT23" s="7"/>
      <c r="CU23" s="6"/>
    </row>
    <row r="24" spans="20:99">
      <c r="T24" s="3"/>
      <c r="U24" s="3"/>
      <c r="V24" s="3"/>
      <c r="W24" s="3"/>
      <c r="Z24" s="3"/>
      <c r="AA24" s="3"/>
      <c r="AB24" s="3"/>
      <c r="AC24" s="3"/>
      <c r="AE24" s="2"/>
      <c r="AK24" s="3"/>
      <c r="AL24" s="3"/>
      <c r="AM24" s="3"/>
      <c r="AN24" s="3"/>
      <c r="AO24" s="6"/>
      <c r="AP24" s="7"/>
      <c r="AW24" s="7"/>
      <c r="AX24" s="6"/>
      <c r="AY24" s="6"/>
      <c r="AZ24" s="7"/>
      <c r="BC24" s="7"/>
      <c r="BD24" s="7"/>
      <c r="BE24" s="7"/>
      <c r="BF24" s="6"/>
      <c r="BH24" s="7"/>
      <c r="BI24" s="6"/>
      <c r="BJ24" s="6"/>
      <c r="BN24" s="7"/>
      <c r="BO24" s="7"/>
      <c r="BP24" s="7"/>
      <c r="BQ24" s="6"/>
      <c r="BR24" s="6"/>
      <c r="BS24" s="6"/>
      <c r="BU24" s="7"/>
      <c r="BV24" s="6"/>
      <c r="BW24" s="6"/>
      <c r="BX24" s="7"/>
      <c r="BZ24" s="6"/>
      <c r="CA24" s="7"/>
      <c r="CB24" s="7"/>
      <c r="CC24" s="7"/>
      <c r="CD24" s="6"/>
      <c r="CF24" s="6"/>
      <c r="CH24" s="7"/>
      <c r="CI24" s="7"/>
      <c r="CJ24" s="7"/>
      <c r="CK24" s="6"/>
      <c r="CL24" s="6"/>
      <c r="CM24" s="7"/>
      <c r="CN24" s="7"/>
      <c r="CO24" s="7"/>
      <c r="CP24" s="6"/>
      <c r="CQ24" s="6"/>
      <c r="CR24" s="7"/>
      <c r="CS24" s="7"/>
      <c r="CT24" s="7"/>
      <c r="CU24" s="6"/>
    </row>
    <row r="25" spans="20:99">
      <c r="T25" s="4"/>
      <c r="U25" s="3"/>
      <c r="V25" s="3"/>
      <c r="W25" s="3"/>
      <c r="Z25" s="4"/>
      <c r="AA25" s="3"/>
      <c r="AB25" s="3"/>
      <c r="AC25" s="3"/>
      <c r="AE25" s="10"/>
      <c r="AK25" s="4"/>
      <c r="AL25" s="3"/>
      <c r="AM25" s="3"/>
      <c r="AN25" s="3"/>
      <c r="AO25" s="8"/>
      <c r="AP25" s="7"/>
      <c r="AQ25" s="6"/>
      <c r="AR25" s="7"/>
      <c r="AS25" s="7"/>
      <c r="AT25" s="7"/>
      <c r="AW25" s="7"/>
      <c r="AX25" s="6"/>
      <c r="AY25" s="9"/>
      <c r="AZ25" s="7"/>
      <c r="BC25" s="7"/>
      <c r="BD25" s="7"/>
      <c r="BE25" s="7"/>
      <c r="BF25" s="6"/>
      <c r="BH25" s="7"/>
      <c r="BI25" s="6"/>
      <c r="BJ25" s="9"/>
      <c r="BK25" s="7"/>
      <c r="BL25" s="9"/>
      <c r="BM25" s="8"/>
      <c r="BN25" s="7"/>
      <c r="BO25" s="7"/>
      <c r="BP25" s="7"/>
      <c r="BQ25" s="6"/>
      <c r="BR25" s="9"/>
      <c r="BS25" s="8"/>
      <c r="BU25" s="7"/>
      <c r="BV25" s="6"/>
      <c r="BW25" s="9"/>
      <c r="BX25" s="7"/>
      <c r="BZ25" s="9"/>
      <c r="CA25" s="7"/>
      <c r="CB25" s="7"/>
      <c r="CC25" s="7"/>
      <c r="CD25" s="6"/>
      <c r="CF25" s="9"/>
      <c r="CH25" s="7"/>
      <c r="CI25" s="7"/>
      <c r="CJ25" s="7"/>
      <c r="CK25" s="8"/>
      <c r="CL25" s="8"/>
      <c r="CM25" s="7"/>
      <c r="CN25" s="7"/>
      <c r="CO25" s="7"/>
      <c r="CP25" s="6"/>
      <c r="CQ25" s="8"/>
      <c r="CR25" s="7"/>
      <c r="CS25" s="7"/>
      <c r="CT25" s="7"/>
      <c r="CU25" s="6"/>
    </row>
    <row r="26" spans="20:99">
      <c r="T26" s="3"/>
      <c r="U26" s="3"/>
      <c r="V26" s="3"/>
      <c r="W26" s="3"/>
      <c r="Z26" s="3"/>
      <c r="AA26" s="3"/>
      <c r="AB26" s="3"/>
      <c r="AC26" s="3"/>
      <c r="AE26" s="2"/>
      <c r="AK26" s="3"/>
      <c r="AL26" s="3"/>
      <c r="AM26" s="3"/>
      <c r="AN26" s="3"/>
      <c r="AO26" s="6"/>
      <c r="AP26" s="7"/>
      <c r="AQ26" s="6"/>
      <c r="AR26" s="7"/>
      <c r="AS26" s="7"/>
      <c r="AT26" s="7"/>
      <c r="AW26" s="7"/>
      <c r="AX26" s="6"/>
      <c r="AY26" s="6"/>
      <c r="AZ26" s="7"/>
      <c r="BC26" s="7"/>
      <c r="BD26" s="7"/>
      <c r="BE26" s="7"/>
      <c r="BF26" s="6"/>
      <c r="BH26" s="7"/>
      <c r="BI26" s="6"/>
      <c r="BJ26" s="6"/>
      <c r="BK26" s="7"/>
      <c r="BL26" s="6"/>
      <c r="BM26" s="6"/>
      <c r="BN26" s="7"/>
      <c r="BO26" s="7"/>
      <c r="BP26" s="7"/>
      <c r="BQ26" s="6"/>
      <c r="BR26" s="6"/>
      <c r="BS26" s="6"/>
      <c r="BU26" s="7"/>
      <c r="BV26" s="6"/>
      <c r="BW26" s="6"/>
      <c r="BX26" s="7"/>
      <c r="BZ26" s="6"/>
      <c r="CA26" s="7"/>
      <c r="CB26" s="7"/>
      <c r="CC26" s="7"/>
      <c r="CD26" s="6"/>
      <c r="CF26" s="6"/>
      <c r="CH26" s="7"/>
      <c r="CI26" s="7"/>
      <c r="CJ26" s="7"/>
      <c r="CK26" s="6"/>
      <c r="CL26" s="6"/>
      <c r="CM26" s="7"/>
      <c r="CN26" s="7"/>
      <c r="CO26" s="7"/>
      <c r="CP26" s="6"/>
      <c r="CQ26" s="6"/>
      <c r="CR26" s="7"/>
      <c r="CS26" s="7"/>
      <c r="CT26" s="7"/>
      <c r="CU26" s="6"/>
    </row>
    <row r="27" spans="20:99">
      <c r="T27" s="3"/>
      <c r="U27" s="3"/>
      <c r="V27" s="3"/>
      <c r="W27" s="3"/>
      <c r="Z27" s="3"/>
      <c r="AA27" s="3"/>
      <c r="AB27" s="3"/>
      <c r="AC27" s="3"/>
      <c r="AK27" s="3"/>
      <c r="AL27" s="3"/>
      <c r="AM27" s="3"/>
      <c r="AN27" s="3"/>
      <c r="AO27" s="7"/>
      <c r="AP27" s="7"/>
      <c r="AQ27" s="8"/>
      <c r="AR27" s="7"/>
      <c r="AS27" s="7"/>
      <c r="AT27" s="7"/>
      <c r="BH27" s="7"/>
      <c r="BM27" s="7"/>
      <c r="BN27" s="7"/>
      <c r="BS27" s="7"/>
      <c r="CK27" s="7"/>
      <c r="CL27" s="7"/>
      <c r="CM27" s="7"/>
      <c r="CN27" s="7"/>
      <c r="CO27" s="7"/>
      <c r="CP27" s="6"/>
      <c r="CQ27" s="7"/>
      <c r="CR27" s="7"/>
      <c r="CS27" s="7"/>
      <c r="CT27" s="7"/>
      <c r="CU27" s="6"/>
    </row>
    <row r="28" spans="20:99">
      <c r="T28" s="3"/>
      <c r="U28" s="3"/>
      <c r="V28" s="3"/>
      <c r="W28" s="3"/>
      <c r="Z28" s="3"/>
      <c r="AA28" s="3"/>
      <c r="AB28" s="3"/>
      <c r="AC28" s="3"/>
      <c r="AK28" s="3"/>
      <c r="AL28" s="3"/>
      <c r="AM28" s="3"/>
      <c r="AN28" s="3"/>
      <c r="AO28" s="7"/>
      <c r="AP28" s="7"/>
      <c r="AQ28" s="6"/>
      <c r="AR28" s="7"/>
      <c r="AS28" s="7"/>
      <c r="AT28" s="7"/>
      <c r="BH28" s="7"/>
      <c r="BN28" s="7"/>
      <c r="CK28" s="7"/>
      <c r="CL28" s="7"/>
      <c r="CM28" s="7"/>
      <c r="CN28" s="7"/>
      <c r="CO28" s="7"/>
      <c r="CP28" s="6"/>
      <c r="CQ28" s="7"/>
      <c r="CR28" s="7"/>
      <c r="CS28" s="7"/>
      <c r="CT28" s="7"/>
      <c r="CU28" s="6"/>
    </row>
    <row r="29" spans="20:99">
      <c r="T29" s="3"/>
      <c r="U29" s="3"/>
      <c r="V29" s="3"/>
      <c r="W29" s="3"/>
      <c r="Z29" s="3"/>
      <c r="AA29" s="3"/>
      <c r="AB29" s="3"/>
      <c r="AC29" s="3"/>
      <c r="AE29" s="2"/>
      <c r="AK29" s="3"/>
      <c r="AL29" s="3"/>
      <c r="AM29" s="3"/>
      <c r="AN29" s="3"/>
      <c r="AO29" s="6"/>
      <c r="AP29" s="7"/>
      <c r="AQ29" s="8"/>
      <c r="AR29" s="7"/>
      <c r="AS29" s="7"/>
      <c r="AT29" s="7"/>
      <c r="BH29" s="7"/>
      <c r="BN29" s="7"/>
      <c r="CK29" s="6"/>
      <c r="CL29" s="6"/>
      <c r="CM29" s="7"/>
      <c r="CN29" s="7"/>
      <c r="CO29" s="7"/>
      <c r="CP29" s="6"/>
      <c r="CQ29" s="6"/>
      <c r="CR29" s="7"/>
      <c r="CS29" s="7"/>
      <c r="CT29" s="7"/>
      <c r="CU29" s="6"/>
    </row>
    <row r="30" spans="20:99">
      <c r="T30" s="3"/>
      <c r="U30" s="3"/>
      <c r="V30" s="3"/>
      <c r="W30" s="3"/>
      <c r="Z30" s="3"/>
      <c r="AA30" s="3"/>
      <c r="AB30" s="3"/>
      <c r="AC30" s="3"/>
      <c r="AE30" s="2"/>
      <c r="AK30" s="3"/>
      <c r="AL30" s="3"/>
      <c r="AM30" s="3"/>
      <c r="AN30" s="3"/>
      <c r="AO30" s="6"/>
      <c r="AP30" s="7"/>
      <c r="AQ30" s="6"/>
      <c r="AR30" s="7"/>
      <c r="AS30" s="7"/>
      <c r="AT30" s="7"/>
      <c r="BH30" s="7"/>
      <c r="BN30" s="7"/>
      <c r="CK30" s="6"/>
      <c r="CL30" s="6"/>
      <c r="CM30" s="7"/>
      <c r="CN30" s="7"/>
      <c r="CO30" s="7"/>
      <c r="CP30" s="6"/>
      <c r="CQ30" s="6"/>
      <c r="CR30" s="7"/>
      <c r="CS30" s="7"/>
      <c r="CT30" s="7"/>
      <c r="CU30" s="6"/>
    </row>
    <row r="31" spans="20:99">
      <c r="T31" s="4"/>
      <c r="U31" s="3"/>
      <c r="V31" s="3"/>
      <c r="W31" s="3"/>
      <c r="Z31" s="4"/>
      <c r="AA31" s="3"/>
      <c r="AB31" s="3"/>
      <c r="AC31" s="3"/>
      <c r="AE31" s="2"/>
      <c r="AK31" s="4"/>
      <c r="AL31" s="3"/>
      <c r="AM31" s="3"/>
      <c r="AN31" s="3"/>
      <c r="AO31" s="6"/>
      <c r="AP31" s="7"/>
      <c r="AQ31" s="7"/>
      <c r="AR31" s="7"/>
      <c r="AS31" s="7"/>
      <c r="AT31" s="7"/>
      <c r="BH31" s="7"/>
      <c r="BN31" s="7"/>
      <c r="CK31" s="6"/>
      <c r="CL31" s="6"/>
      <c r="CM31" s="7"/>
      <c r="CN31" s="7"/>
      <c r="CO31" s="7"/>
      <c r="CP31" s="6"/>
      <c r="CQ31" s="6"/>
      <c r="CR31" s="7"/>
      <c r="CS31" s="7"/>
      <c r="CT31" s="7"/>
      <c r="CU31" s="6"/>
    </row>
    <row r="32" spans="20:99">
      <c r="T32" s="3"/>
      <c r="U32" s="3"/>
      <c r="V32" s="3"/>
      <c r="W32" s="3"/>
      <c r="Z32" s="3"/>
      <c r="AA32" s="3"/>
      <c r="AB32" s="3"/>
      <c r="AC32" s="3"/>
      <c r="AE32" s="11"/>
      <c r="AK32" s="3"/>
      <c r="AL32" s="3"/>
      <c r="AM32" s="3"/>
      <c r="AN32" s="3"/>
      <c r="AO32" s="9"/>
      <c r="AP32" s="7"/>
      <c r="AQ32" s="7"/>
      <c r="AR32" s="7"/>
      <c r="AS32" s="7"/>
      <c r="AT32" s="7"/>
      <c r="BH32" s="7"/>
      <c r="BN32" s="7"/>
      <c r="CK32" s="9"/>
      <c r="CL32" s="9"/>
      <c r="CM32" s="7"/>
      <c r="CN32" s="7"/>
      <c r="CO32" s="7"/>
      <c r="CP32" s="6"/>
      <c r="CQ32" s="9"/>
      <c r="CR32" s="7"/>
      <c r="CS32" s="7"/>
      <c r="CT32" s="7"/>
      <c r="CU32" s="6"/>
    </row>
    <row r="33" spans="2:99">
      <c r="AE33" s="2"/>
      <c r="AO33" s="6"/>
      <c r="AP33" s="7"/>
      <c r="AQ33" s="6"/>
      <c r="AR33" s="7"/>
      <c r="AS33" s="7"/>
      <c r="AT33" s="7"/>
      <c r="BH33" s="7"/>
      <c r="BN33" s="7"/>
      <c r="CK33" s="6"/>
      <c r="CL33" s="6"/>
      <c r="CM33" s="7"/>
      <c r="CN33" s="7"/>
      <c r="CO33" s="7"/>
      <c r="CP33" s="6"/>
      <c r="CQ33" s="6"/>
      <c r="CR33" s="7"/>
      <c r="CS33" s="7"/>
      <c r="CT33" s="7"/>
      <c r="CU33" s="6"/>
    </row>
    <row r="34" spans="2:99">
      <c r="AQ34" s="7"/>
      <c r="AR34" s="6"/>
      <c r="AS34" s="6"/>
      <c r="AT34" s="7"/>
    </row>
    <row r="40" spans="2:99">
      <c r="B40" s="14"/>
      <c r="C40" s="14"/>
      <c r="D40" s="14"/>
    </row>
    <row r="54" spans="2:4">
      <c r="B54" s="14"/>
      <c r="C54" s="14"/>
      <c r="D54" s="14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E517-7D22-F149-8D8C-EF69B06856A3}">
  <dimension ref="A1:AX122"/>
  <sheetViews>
    <sheetView topLeftCell="A38" zoomScale="75" workbookViewId="0">
      <selection activeCell="A52" sqref="A52"/>
    </sheetView>
  </sheetViews>
  <sheetFormatPr defaultColWidth="10.69140625" defaultRowHeight="20"/>
  <sheetData>
    <row r="1" spans="1:50">
      <c r="A1" s="7" t="s">
        <v>211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50">
      <c r="A2" s="17" t="s">
        <v>171</v>
      </c>
      <c r="B2" s="6"/>
      <c r="C2" s="6"/>
      <c r="D2" s="6"/>
      <c r="E2" s="6"/>
      <c r="F2" s="6"/>
      <c r="G2" s="6"/>
      <c r="H2" s="17" t="s">
        <v>172</v>
      </c>
      <c r="I2" s="6"/>
      <c r="J2" s="6"/>
      <c r="K2" s="6"/>
      <c r="L2" s="6"/>
      <c r="M2" s="6"/>
      <c r="N2" s="6"/>
      <c r="O2" s="17" t="s">
        <v>173</v>
      </c>
      <c r="P2" s="6"/>
      <c r="Q2" s="6"/>
      <c r="R2" s="6"/>
      <c r="S2" s="6"/>
      <c r="T2" s="6"/>
      <c r="U2" s="6"/>
      <c r="V2" s="17" t="s">
        <v>174</v>
      </c>
      <c r="W2" s="6"/>
      <c r="X2" s="6"/>
      <c r="Y2" s="6"/>
      <c r="Z2" s="6"/>
      <c r="AA2" s="6"/>
      <c r="AB2" s="6"/>
      <c r="AC2" s="17" t="s">
        <v>175</v>
      </c>
      <c r="AD2" s="6"/>
      <c r="AE2" s="6"/>
      <c r="AF2" s="6"/>
      <c r="AG2" s="6"/>
      <c r="AH2" s="6"/>
      <c r="AI2" s="6"/>
      <c r="AJ2" s="17" t="s">
        <v>180</v>
      </c>
      <c r="AK2" s="6"/>
      <c r="AL2" s="6"/>
      <c r="AM2" s="6"/>
      <c r="AN2" s="6"/>
      <c r="AO2" s="6"/>
      <c r="AP2" s="6"/>
      <c r="AQ2" s="17" t="s">
        <v>182</v>
      </c>
      <c r="AR2" s="6"/>
      <c r="AS2" s="6"/>
      <c r="AT2" s="6"/>
      <c r="AU2" s="6"/>
      <c r="AV2" s="6"/>
      <c r="AW2" t="s">
        <v>183</v>
      </c>
      <c r="AX2">
        <v>9.8491111142054902E-2</v>
      </c>
    </row>
    <row r="3" spans="1:50">
      <c r="A3" s="17" t="s">
        <v>176</v>
      </c>
      <c r="B3" s="6">
        <v>31.235494613647461</v>
      </c>
      <c r="C3" s="6">
        <v>24.460086822509766</v>
      </c>
      <c r="D3" s="6">
        <v>9.1284916368347957E-3</v>
      </c>
      <c r="E3" s="6"/>
      <c r="F3" s="6"/>
      <c r="G3" s="6"/>
      <c r="H3" s="17" t="s">
        <v>176</v>
      </c>
      <c r="I3" s="6">
        <v>30.200593948364258</v>
      </c>
      <c r="J3" s="6">
        <v>24.460086822509766</v>
      </c>
      <c r="K3" s="6">
        <v>1.8704028897367671E-2</v>
      </c>
      <c r="L3" s="6"/>
      <c r="M3" s="6"/>
      <c r="N3" s="6"/>
      <c r="O3" s="17" t="s">
        <v>176</v>
      </c>
      <c r="P3" s="18">
        <v>34.637275695800781</v>
      </c>
      <c r="Q3" s="18">
        <v>24.429576873779297</v>
      </c>
      <c r="R3" s="6">
        <v>8.4562237903161748E-4</v>
      </c>
      <c r="S3" s="6"/>
      <c r="T3" s="6"/>
      <c r="U3" s="6"/>
      <c r="V3" s="17" t="s">
        <v>176</v>
      </c>
      <c r="W3" s="18">
        <v>32.386882781982422</v>
      </c>
      <c r="X3" s="18">
        <v>24.429576873779297</v>
      </c>
      <c r="Y3" s="6">
        <v>4.0235762591405329E-3</v>
      </c>
      <c r="Z3" s="6"/>
      <c r="AA3" s="6"/>
      <c r="AB3" s="6"/>
      <c r="AC3" s="17" t="s">
        <v>176</v>
      </c>
      <c r="AD3" s="18">
        <v>28.780294418334961</v>
      </c>
      <c r="AE3" s="18">
        <v>24.429576873779297</v>
      </c>
      <c r="AF3" s="6">
        <v>4.901212319051753E-2</v>
      </c>
      <c r="AG3" s="6"/>
      <c r="AH3" s="6"/>
      <c r="AI3" s="6"/>
      <c r="AJ3" s="17" t="s">
        <v>176</v>
      </c>
      <c r="AK3" s="18">
        <v>28.726436614990234</v>
      </c>
      <c r="AL3" s="18">
        <v>24.257308959960938</v>
      </c>
      <c r="AM3" s="6">
        <v>4.5150079711181096E-2</v>
      </c>
      <c r="AN3" s="6"/>
      <c r="AO3" s="6"/>
      <c r="AP3" s="6"/>
      <c r="AQ3" s="17" t="s">
        <v>176</v>
      </c>
      <c r="AR3" s="6">
        <v>25.485296249389648</v>
      </c>
      <c r="AS3" s="6">
        <v>24.460086822509766</v>
      </c>
      <c r="AT3" s="6">
        <v>0.49133896953665251</v>
      </c>
      <c r="AU3" s="6"/>
      <c r="AV3" s="6"/>
      <c r="AW3" t="s">
        <v>23</v>
      </c>
      <c r="AX3">
        <v>0.32786340886093368</v>
      </c>
    </row>
    <row r="4" spans="1:50">
      <c r="A4" s="6"/>
      <c r="B4" s="6">
        <v>31.098583221435547</v>
      </c>
      <c r="C4" s="6">
        <v>24.558101654052734</v>
      </c>
      <c r="D4" s="6">
        <v>1.0742833929136057E-2</v>
      </c>
      <c r="E4" s="6"/>
      <c r="F4" s="6"/>
      <c r="G4" s="6"/>
      <c r="H4" s="6"/>
      <c r="I4" s="6">
        <v>30.216375350952148</v>
      </c>
      <c r="J4" s="6">
        <v>24.558101654052734</v>
      </c>
      <c r="K4" s="6">
        <v>1.9801126284530575E-2</v>
      </c>
      <c r="L4" s="6"/>
      <c r="M4" s="6"/>
      <c r="N4" s="6"/>
      <c r="O4" s="6"/>
      <c r="P4" s="18">
        <v>34.387611389160156</v>
      </c>
      <c r="Q4" s="18">
        <v>24.545650482177734</v>
      </c>
      <c r="R4" s="6">
        <v>1.0896187071902281E-3</v>
      </c>
      <c r="S4" s="6"/>
      <c r="T4" s="6"/>
      <c r="U4" s="6"/>
      <c r="V4" s="6"/>
      <c r="W4" s="18">
        <v>32.754890441894531</v>
      </c>
      <c r="X4" s="18">
        <v>24.545650482177734</v>
      </c>
      <c r="Y4" s="6">
        <v>3.3788781508354029E-3</v>
      </c>
      <c r="Z4" s="6"/>
      <c r="AA4" s="6"/>
      <c r="AB4" s="6"/>
      <c r="AC4" s="6"/>
      <c r="AD4" s="18">
        <v>28.766069412231445</v>
      </c>
      <c r="AE4" s="18">
        <v>24.545650482177734</v>
      </c>
      <c r="AF4" s="6">
        <v>5.3644760140055169E-2</v>
      </c>
      <c r="AG4" s="6"/>
      <c r="AH4" s="6"/>
      <c r="AI4" s="6"/>
      <c r="AJ4" s="6"/>
      <c r="AK4" s="18">
        <v>28.831026077270508</v>
      </c>
      <c r="AL4" s="18">
        <v>24.231077194213867</v>
      </c>
      <c r="AM4" s="6">
        <v>4.1236083244740228E-2</v>
      </c>
      <c r="AN4" s="6"/>
      <c r="AO4" s="6"/>
      <c r="AP4" s="6"/>
      <c r="AQ4" s="6"/>
      <c r="AR4" s="6">
        <v>25.451919555664063</v>
      </c>
      <c r="AS4" s="6">
        <v>24.558101654052734</v>
      </c>
      <c r="AT4" s="6">
        <v>0.53818798872283036</v>
      </c>
      <c r="AU4" s="6"/>
      <c r="AV4" s="6"/>
      <c r="AW4" t="s">
        <v>22</v>
      </c>
      <c r="AX4">
        <v>0.93317988466923296</v>
      </c>
    </row>
    <row r="5" spans="1:50">
      <c r="A5" s="6"/>
      <c r="B5" s="6">
        <v>31.216363906860352</v>
      </c>
      <c r="C5" s="6">
        <v>24.591302871704102</v>
      </c>
      <c r="D5" s="6">
        <v>1.0131130400531546E-2</v>
      </c>
      <c r="E5" s="6"/>
      <c r="F5" s="6"/>
      <c r="G5" s="6"/>
      <c r="H5" s="6"/>
      <c r="I5" s="6">
        <v>30.336307525634766</v>
      </c>
      <c r="J5" s="6">
        <v>24.591302871704102</v>
      </c>
      <c r="K5" s="6">
        <v>1.8645810836018469E-2</v>
      </c>
      <c r="L5" s="6"/>
      <c r="M5" s="6"/>
      <c r="N5" s="6"/>
      <c r="O5" s="6"/>
      <c r="P5" s="18">
        <v>34.469161987304688</v>
      </c>
      <c r="Q5" s="18">
        <v>24.602510452270508</v>
      </c>
      <c r="R5" s="6">
        <v>1.0711293786593303E-3</v>
      </c>
      <c r="S5" s="6"/>
      <c r="T5" s="6"/>
      <c r="U5" s="6"/>
      <c r="V5" s="6"/>
      <c r="W5" s="18">
        <v>32.668979644775391</v>
      </c>
      <c r="X5" s="18">
        <v>24.602510452270508</v>
      </c>
      <c r="Y5" s="6">
        <v>3.7303605870838601E-3</v>
      </c>
      <c r="Z5" s="6"/>
      <c r="AA5" s="6"/>
      <c r="AB5" s="6"/>
      <c r="AC5" s="6"/>
      <c r="AD5" s="18">
        <v>28.719749450683594</v>
      </c>
      <c r="AE5" s="18">
        <v>24.602510452270508</v>
      </c>
      <c r="AF5" s="6">
        <v>5.7621898373123308E-2</v>
      </c>
      <c r="AG5" s="6"/>
      <c r="AH5" s="6"/>
      <c r="AI5" s="6"/>
      <c r="AJ5" s="6"/>
      <c r="AK5" s="18">
        <v>28.709836959838867</v>
      </c>
      <c r="AL5" s="18">
        <v>24.274499893188477</v>
      </c>
      <c r="AM5" s="6">
        <v>4.622005969567209E-2</v>
      </c>
      <c r="AN5" s="6"/>
      <c r="AO5" s="6"/>
      <c r="AP5" s="6"/>
      <c r="AQ5" s="6"/>
      <c r="AR5" s="6">
        <v>25.3924560546875</v>
      </c>
      <c r="AS5" s="6">
        <v>24.591302871704102</v>
      </c>
      <c r="AT5" s="6">
        <v>0.57389026896882023</v>
      </c>
      <c r="AU5" s="6"/>
      <c r="AV5" s="6"/>
      <c r="AW5" t="s">
        <v>26</v>
      </c>
      <c r="AX5">
        <v>0.23168988320228159</v>
      </c>
    </row>
    <row r="6" spans="1:50">
      <c r="A6" s="17" t="s">
        <v>177</v>
      </c>
      <c r="B6" s="6">
        <v>35.417686462402344</v>
      </c>
      <c r="C6" s="6">
        <v>25.912624359130859</v>
      </c>
      <c r="D6" s="6">
        <v>1.3762305564740077E-3</v>
      </c>
      <c r="E6" s="6"/>
      <c r="F6" s="6"/>
      <c r="G6" s="6"/>
      <c r="H6" s="17" t="s">
        <v>177</v>
      </c>
      <c r="I6" s="6">
        <v>31.856250762939453</v>
      </c>
      <c r="J6" s="6">
        <v>25.912624359130859</v>
      </c>
      <c r="K6" s="6">
        <v>1.6247635571236062E-2</v>
      </c>
      <c r="L6" s="6"/>
      <c r="M6" s="6"/>
      <c r="N6" s="6"/>
      <c r="O6" s="17" t="s">
        <v>177</v>
      </c>
      <c r="P6" s="18">
        <v>37.637168884277344</v>
      </c>
      <c r="Q6" s="18">
        <v>25.850614547729492</v>
      </c>
      <c r="R6" s="6">
        <v>2.8306983983589706E-4</v>
      </c>
      <c r="S6" s="6"/>
      <c r="T6" s="6"/>
      <c r="U6" s="6"/>
      <c r="V6" s="17" t="s">
        <v>177</v>
      </c>
      <c r="W6" s="18">
        <v>34.269340515136719</v>
      </c>
      <c r="X6" s="18">
        <v>25.850614547729492</v>
      </c>
      <c r="Y6" s="6">
        <v>2.9222068774384432E-3</v>
      </c>
      <c r="Z6" s="6"/>
      <c r="AA6" s="6"/>
      <c r="AB6" s="6"/>
      <c r="AC6" s="17" t="s">
        <v>177</v>
      </c>
      <c r="AD6" s="18">
        <v>30.319974899291992</v>
      </c>
      <c r="AE6" s="18">
        <v>25.850614547729492</v>
      </c>
      <c r="AF6" s="6">
        <v>4.5142797909083578E-2</v>
      </c>
      <c r="AG6" s="6"/>
      <c r="AH6" s="6"/>
      <c r="AI6" s="6"/>
      <c r="AJ6" s="17" t="s">
        <v>177</v>
      </c>
      <c r="AK6" s="18">
        <v>32.19305419921875</v>
      </c>
      <c r="AL6" s="18">
        <v>25.922637939453125</v>
      </c>
      <c r="AM6" s="6">
        <v>1.2954379646208223E-2</v>
      </c>
      <c r="AN6" s="6"/>
      <c r="AO6" s="6"/>
      <c r="AP6" s="6"/>
      <c r="AQ6" s="17" t="s">
        <v>177</v>
      </c>
      <c r="AR6" s="6">
        <v>28.753824234008789</v>
      </c>
      <c r="AS6" s="6">
        <v>25.912624359130859</v>
      </c>
      <c r="AT6" s="6">
        <v>0.13954478599598935</v>
      </c>
      <c r="AU6" s="6"/>
      <c r="AV6" s="6"/>
      <c r="AW6" t="s">
        <v>24</v>
      </c>
      <c r="AX6">
        <v>0.53312338317821806</v>
      </c>
    </row>
    <row r="7" spans="1:50">
      <c r="A7" s="6">
        <v>194</v>
      </c>
      <c r="B7" s="6">
        <v>37.400672912597656</v>
      </c>
      <c r="C7" s="6">
        <v>25.879917144775391</v>
      </c>
      <c r="D7" s="6">
        <v>3.4033525625000189E-4</v>
      </c>
      <c r="E7" s="6"/>
      <c r="F7" s="6"/>
      <c r="G7" s="6"/>
      <c r="H7" s="6">
        <v>194</v>
      </c>
      <c r="I7" s="6">
        <v>31.928993225097656</v>
      </c>
      <c r="J7" s="6">
        <v>25.879917144775391</v>
      </c>
      <c r="K7" s="6">
        <v>1.5102423821421089E-2</v>
      </c>
      <c r="L7" s="6"/>
      <c r="M7" s="6"/>
      <c r="N7" s="6"/>
      <c r="O7" s="6">
        <v>194</v>
      </c>
      <c r="P7" s="18">
        <v>38.170001983642578</v>
      </c>
      <c r="Q7" s="18">
        <v>25.892656326293945</v>
      </c>
      <c r="R7" s="6">
        <v>2.0144230861980259E-4</v>
      </c>
      <c r="S7" s="6"/>
      <c r="T7" s="6"/>
      <c r="U7" s="6"/>
      <c r="V7" s="6">
        <v>194</v>
      </c>
      <c r="W7" s="18">
        <v>34.245536804199219</v>
      </c>
      <c r="X7" s="18">
        <v>25.892656326293945</v>
      </c>
      <c r="Y7" s="6">
        <v>3.0586686089479273E-3</v>
      </c>
      <c r="Z7" s="6"/>
      <c r="AA7" s="6"/>
      <c r="AB7" s="6"/>
      <c r="AC7" s="6">
        <v>194</v>
      </c>
      <c r="AD7" s="18">
        <v>30.402294158935547</v>
      </c>
      <c r="AE7" s="18">
        <v>25.892656326293945</v>
      </c>
      <c r="AF7" s="6">
        <v>4.3899921412881446E-2</v>
      </c>
      <c r="AG7" s="6"/>
      <c r="AH7" s="6"/>
      <c r="AI7" s="6"/>
      <c r="AJ7" s="6">
        <v>194</v>
      </c>
      <c r="AK7" s="18">
        <v>32.298679351806641</v>
      </c>
      <c r="AL7" s="18">
        <v>25.912817001342773</v>
      </c>
      <c r="AM7" s="6">
        <v>1.1958146903204283E-2</v>
      </c>
      <c r="AN7" s="6"/>
      <c r="AO7" s="6"/>
      <c r="AP7" s="6"/>
      <c r="AQ7" s="6">
        <v>194</v>
      </c>
      <c r="AR7" s="6">
        <v>28.668031692504883</v>
      </c>
      <c r="AS7" s="6">
        <v>25.879917144775391</v>
      </c>
      <c r="AT7" s="6">
        <v>0.1447751054010766</v>
      </c>
      <c r="AU7" s="6"/>
      <c r="AV7" s="6"/>
      <c r="AW7" t="s">
        <v>25</v>
      </c>
      <c r="AX7">
        <v>0.53077089722850745</v>
      </c>
    </row>
    <row r="8" spans="1:50">
      <c r="A8" s="6"/>
      <c r="B8" s="6">
        <v>37.097305297851563</v>
      </c>
      <c r="C8" s="6">
        <v>25.956150054931641</v>
      </c>
      <c r="D8" s="6">
        <v>4.4276989607829959E-4</v>
      </c>
      <c r="E8" s="6"/>
      <c r="F8" s="6"/>
      <c r="G8" s="6"/>
      <c r="H8" s="6"/>
      <c r="I8" s="6">
        <v>31.608545303344727</v>
      </c>
      <c r="J8" s="6">
        <v>25.956150054931641</v>
      </c>
      <c r="K8" s="6">
        <v>1.9881973146279944E-2</v>
      </c>
      <c r="L8" s="6"/>
      <c r="M8" s="6"/>
      <c r="N8" s="6"/>
      <c r="O8" s="6"/>
      <c r="P8" s="18" t="s">
        <v>178</v>
      </c>
      <c r="Q8" s="18">
        <v>25.9556884765625</v>
      </c>
      <c r="R8" s="6">
        <v>0</v>
      </c>
      <c r="S8" s="6"/>
      <c r="T8" s="6"/>
      <c r="U8" s="6"/>
      <c r="V8" s="6"/>
      <c r="W8" s="18">
        <v>34.3660888671875</v>
      </c>
      <c r="X8" s="18">
        <v>25.9556884765625</v>
      </c>
      <c r="Y8" s="6">
        <v>2.9391192476516453E-3</v>
      </c>
      <c r="Z8" s="6"/>
      <c r="AA8" s="6"/>
      <c r="AB8" s="6"/>
      <c r="AC8" s="6"/>
      <c r="AD8" s="18">
        <v>30.284250259399414</v>
      </c>
      <c r="AE8" s="18">
        <v>25.9556884765625</v>
      </c>
      <c r="AF8" s="6">
        <v>4.9770621654013719E-2</v>
      </c>
      <c r="AG8" s="6"/>
      <c r="AH8" s="6"/>
      <c r="AI8" s="6"/>
      <c r="AJ8" s="6"/>
      <c r="AK8" s="18">
        <v>31.906646728515625</v>
      </c>
      <c r="AL8" s="18">
        <v>25.831579208374023</v>
      </c>
      <c r="AM8" s="6">
        <v>1.4832776428966769E-2</v>
      </c>
      <c r="AN8" s="6"/>
      <c r="AO8" s="6"/>
      <c r="AP8" s="6"/>
      <c r="AQ8" s="6"/>
      <c r="AR8" s="6">
        <v>28.63636589050293</v>
      </c>
      <c r="AS8" s="6">
        <v>25.956150054931641</v>
      </c>
      <c r="AT8" s="6">
        <v>0.1560179756697985</v>
      </c>
      <c r="AU8" s="6"/>
      <c r="AV8" s="6"/>
      <c r="AW8" t="s">
        <v>49</v>
      </c>
      <c r="AX8">
        <v>0.30828357065362472</v>
      </c>
    </row>
    <row r="9" spans="1:50">
      <c r="A9" s="17" t="s">
        <v>179</v>
      </c>
      <c r="B9" s="6">
        <v>33.929943084716797</v>
      </c>
      <c r="C9" s="6">
        <v>24.344215393066406</v>
      </c>
      <c r="D9" s="6">
        <v>1.30139290455298E-3</v>
      </c>
      <c r="E9" s="6"/>
      <c r="F9" s="6"/>
      <c r="G9" s="6"/>
      <c r="H9" s="17" t="s">
        <v>179</v>
      </c>
      <c r="I9" s="6">
        <v>30.45628547668457</v>
      </c>
      <c r="J9" s="6">
        <v>24.344215393066406</v>
      </c>
      <c r="K9" s="6">
        <v>1.4457179366380924E-2</v>
      </c>
      <c r="L9" s="6"/>
      <c r="M9" s="6"/>
      <c r="N9" s="6"/>
      <c r="O9" s="17" t="s">
        <v>179</v>
      </c>
      <c r="P9" s="18">
        <v>34.960010528564453</v>
      </c>
      <c r="Q9" s="18">
        <v>24.28026008605957</v>
      </c>
      <c r="R9" s="6">
        <v>6.0964184760249694E-4</v>
      </c>
      <c r="S9" s="6"/>
      <c r="T9" s="6"/>
      <c r="U9" s="6"/>
      <c r="V9" s="17" t="s">
        <v>179</v>
      </c>
      <c r="W9" s="18">
        <v>34.579013824462891</v>
      </c>
      <c r="X9" s="18">
        <v>24.28026008605957</v>
      </c>
      <c r="Y9" s="6">
        <v>7.9390074005625971E-4</v>
      </c>
      <c r="Z9" s="6"/>
      <c r="AA9" s="6"/>
      <c r="AB9" s="6"/>
      <c r="AC9" s="17" t="s">
        <v>179</v>
      </c>
      <c r="AD9" s="18">
        <v>30.932901382446289</v>
      </c>
      <c r="AE9" s="18">
        <v>24.28026008605957</v>
      </c>
      <c r="AF9" s="6">
        <v>9.9392913077036363E-3</v>
      </c>
      <c r="AG9" s="6"/>
      <c r="AH9" s="6"/>
      <c r="AI9" s="6"/>
      <c r="AJ9" s="17" t="s">
        <v>179</v>
      </c>
      <c r="AK9" s="18">
        <v>30.051301956176758</v>
      </c>
      <c r="AL9" s="18">
        <v>23.948783874511719</v>
      </c>
      <c r="AM9" s="6">
        <v>1.4553217109512922E-2</v>
      </c>
      <c r="AN9" s="6"/>
      <c r="AO9" s="6"/>
      <c r="AP9" s="6"/>
      <c r="AQ9" s="17" t="s">
        <v>179</v>
      </c>
      <c r="AR9" s="6">
        <v>26.861581802368164</v>
      </c>
      <c r="AS9" s="6">
        <v>24.344215393066406</v>
      </c>
      <c r="AT9" s="6">
        <v>0.17466150609141617</v>
      </c>
      <c r="AU9" s="6"/>
      <c r="AV9" s="6"/>
    </row>
    <row r="10" spans="1:50">
      <c r="A10" s="6">
        <v>2939</v>
      </c>
      <c r="B10" s="6">
        <v>33.298385620117188</v>
      </c>
      <c r="C10" s="6">
        <v>24.520252227783203</v>
      </c>
      <c r="D10" s="6">
        <v>2.2778154951257168E-3</v>
      </c>
      <c r="E10" s="6"/>
      <c r="F10" s="6"/>
      <c r="G10" s="6"/>
      <c r="H10" s="6">
        <v>2939</v>
      </c>
      <c r="I10" s="6">
        <v>30.124334335327148</v>
      </c>
      <c r="J10" s="6">
        <v>24.520252227783203</v>
      </c>
      <c r="K10" s="6">
        <v>2.0559056850644037E-2</v>
      </c>
      <c r="L10" s="6"/>
      <c r="M10" s="6"/>
      <c r="N10" s="6"/>
      <c r="O10" s="6">
        <v>2939</v>
      </c>
      <c r="P10" s="18">
        <v>36.363765716552734</v>
      </c>
      <c r="Q10" s="18">
        <v>24.430479049682617</v>
      </c>
      <c r="R10" s="6">
        <v>2.556953124770591E-4</v>
      </c>
      <c r="S10" s="6"/>
      <c r="T10" s="6"/>
      <c r="U10" s="6"/>
      <c r="V10" s="6">
        <v>2939</v>
      </c>
      <c r="W10" s="18">
        <v>33.938674926757813</v>
      </c>
      <c r="X10" s="18">
        <v>24.430479049682617</v>
      </c>
      <c r="Y10" s="6">
        <v>1.3732443989849538E-3</v>
      </c>
      <c r="Z10" s="6"/>
      <c r="AA10" s="6"/>
      <c r="AB10" s="6"/>
      <c r="AC10" s="6">
        <v>2939</v>
      </c>
      <c r="AD10" s="18">
        <v>31.028728485107422</v>
      </c>
      <c r="AE10" s="18">
        <v>24.430479049682617</v>
      </c>
      <c r="AF10" s="6">
        <v>1.0321171656195689E-2</v>
      </c>
      <c r="AG10" s="6"/>
      <c r="AH10" s="6"/>
      <c r="AI10" s="6"/>
      <c r="AJ10" s="6">
        <v>2939</v>
      </c>
      <c r="AK10" s="18">
        <v>30.226079940795898</v>
      </c>
      <c r="AL10" s="18">
        <v>23.895210266113281</v>
      </c>
      <c r="AM10" s="6">
        <v>1.2422766701379791E-2</v>
      </c>
      <c r="AN10" s="6"/>
      <c r="AO10" s="6"/>
      <c r="AP10" s="6"/>
      <c r="AQ10" s="6">
        <v>2939</v>
      </c>
      <c r="AR10" s="6">
        <v>26.77366828918457</v>
      </c>
      <c r="AS10" s="6">
        <v>24.520252227783203</v>
      </c>
      <c r="AT10" s="6">
        <v>0.20972691703387386</v>
      </c>
      <c r="AU10" s="6"/>
      <c r="AV10" s="6"/>
    </row>
    <row r="11" spans="1:50">
      <c r="A11" s="6"/>
      <c r="B11" s="6">
        <v>34.340530395507813</v>
      </c>
      <c r="C11" s="6">
        <v>24.454132080078125</v>
      </c>
      <c r="D11" s="6">
        <v>1.0565682549313487E-3</v>
      </c>
      <c r="E11" s="6"/>
      <c r="F11" s="6"/>
      <c r="G11" s="6"/>
      <c r="H11" s="6"/>
      <c r="I11" s="6">
        <v>30.151161193847656</v>
      </c>
      <c r="J11" s="6">
        <v>24.454132080078125</v>
      </c>
      <c r="K11" s="6">
        <v>1.9276285526453208E-2</v>
      </c>
      <c r="L11" s="6"/>
      <c r="M11" s="6"/>
      <c r="N11" s="6"/>
      <c r="O11" s="6"/>
      <c r="P11" s="18">
        <v>35.923141479492188</v>
      </c>
      <c r="Q11" s="18">
        <v>24.4241943359375</v>
      </c>
      <c r="R11" s="6">
        <v>3.4551904545016601E-4</v>
      </c>
      <c r="S11" s="6"/>
      <c r="T11" s="6"/>
      <c r="U11" s="6"/>
      <c r="V11" s="6"/>
      <c r="W11" s="18">
        <v>34.697101593017578</v>
      </c>
      <c r="X11" s="18">
        <v>24.4241943359375</v>
      </c>
      <c r="Y11" s="6">
        <v>8.0825197209997426E-4</v>
      </c>
      <c r="Z11" s="6"/>
      <c r="AA11" s="6"/>
      <c r="AB11" s="6"/>
      <c r="AC11" s="6"/>
      <c r="AD11" s="18">
        <v>30.940561294555664</v>
      </c>
      <c r="AE11" s="18">
        <v>24.4241943359375</v>
      </c>
      <c r="AF11" s="6">
        <v>1.0923909227513975E-2</v>
      </c>
      <c r="AG11" s="6"/>
      <c r="AH11" s="6"/>
      <c r="AI11" s="6"/>
      <c r="AJ11" s="6"/>
      <c r="AK11" s="18">
        <v>30.129987716674805</v>
      </c>
      <c r="AL11" s="18">
        <v>23.961122512817383</v>
      </c>
      <c r="AM11" s="6">
        <v>1.3899095355408876E-2</v>
      </c>
      <c r="AN11" s="6"/>
      <c r="AO11" s="6"/>
      <c r="AP11" s="6"/>
      <c r="AQ11" s="6"/>
      <c r="AR11" s="6">
        <v>26.713663101196289</v>
      </c>
      <c r="AS11" s="6">
        <v>24.454132080078125</v>
      </c>
      <c r="AT11" s="6">
        <v>0.20883985668652205</v>
      </c>
      <c r="AU11" s="6"/>
      <c r="AV11" s="6"/>
    </row>
    <row r="12" spans="1:50">
      <c r="AG12" s="6"/>
      <c r="AH12" s="6"/>
      <c r="AI12" s="6"/>
      <c r="AN12" s="6"/>
      <c r="AO12" s="6"/>
      <c r="AP12" s="6"/>
      <c r="AQ12" s="17"/>
      <c r="AR12" s="18"/>
      <c r="AS12" s="6"/>
      <c r="AT12" s="6"/>
      <c r="AU12" s="6"/>
      <c r="AV12" s="6"/>
    </row>
    <row r="13" spans="1:50">
      <c r="A13" s="17" t="s">
        <v>176</v>
      </c>
      <c r="B13" s="6">
        <v>1</v>
      </c>
      <c r="C13" s="6">
        <v>4.1460792981053742E-2</v>
      </c>
      <c r="D13" s="6">
        <v>31.157473564147949</v>
      </c>
      <c r="E13" s="6">
        <v>24.574702262878418</v>
      </c>
      <c r="F13" s="6">
        <v>1.043249976790472E-2</v>
      </c>
      <c r="G13" s="6"/>
      <c r="H13" s="17" t="s">
        <v>176</v>
      </c>
      <c r="I13" s="6">
        <v>1</v>
      </c>
      <c r="J13" s="6">
        <v>2.2043701537034781E-3</v>
      </c>
      <c r="K13" s="6">
        <v>30.268450736999512</v>
      </c>
      <c r="L13" s="6">
        <v>24.525694847106934</v>
      </c>
      <c r="M13" s="6">
        <v>1.8674897180218707E-2</v>
      </c>
      <c r="N13" s="6"/>
      <c r="O13" s="17" t="s">
        <v>176</v>
      </c>
      <c r="P13" s="6">
        <v>1</v>
      </c>
      <c r="Q13" s="6">
        <v>0.17973919141087605</v>
      </c>
      <c r="R13" s="6">
        <v>34.512443542480469</v>
      </c>
      <c r="S13" s="6">
        <v>24.487613677978516</v>
      </c>
      <c r="T13" s="6">
        <v>9.5989893395688117E-4</v>
      </c>
      <c r="U13" s="6"/>
      <c r="V13" s="17" t="s">
        <v>176</v>
      </c>
      <c r="W13" s="6">
        <v>1</v>
      </c>
      <c r="X13" s="6">
        <v>0.12363715822068208</v>
      </c>
      <c r="Y13" s="6">
        <v>32.570886611938477</v>
      </c>
      <c r="Z13" s="6">
        <v>24.487613677978516</v>
      </c>
      <c r="AA13" s="6">
        <v>3.687163396193609E-3</v>
      </c>
      <c r="AB13" s="6"/>
      <c r="AC13" s="17" t="s">
        <v>176</v>
      </c>
      <c r="AD13" s="6">
        <v>1</v>
      </c>
      <c r="AE13" s="6">
        <v>8.0830421071828723E-2</v>
      </c>
      <c r="AF13" s="6">
        <v>28.75537109375</v>
      </c>
      <c r="AG13" s="6">
        <v>24.525912602742512</v>
      </c>
      <c r="AH13" s="6">
        <v>5.3309686528009076E-2</v>
      </c>
      <c r="AI13" s="6"/>
      <c r="AJ13" s="17" t="s">
        <v>176</v>
      </c>
      <c r="AK13" s="6">
        <v>1</v>
      </c>
      <c r="AL13" s="6">
        <v>6.3693685621546731E-2</v>
      </c>
      <c r="AM13" s="6">
        <v>28.778731346130371</v>
      </c>
      <c r="AN13" s="6">
        <v>24.254295349121094</v>
      </c>
      <c r="AO13" s="6">
        <v>4.3451928020071681E-2</v>
      </c>
      <c r="AP13" s="6"/>
      <c r="AQ13" s="17" t="s">
        <v>176</v>
      </c>
      <c r="AR13" s="6">
        <v>1</v>
      </c>
      <c r="AS13" s="6">
        <v>6.3208984229559506E-2</v>
      </c>
      <c r="AT13" s="6">
        <v>25.468607902526855</v>
      </c>
      <c r="AU13" s="6">
        <v>24.536497116088867</v>
      </c>
      <c r="AV13" s="6">
        <v>0.52409099058094266</v>
      </c>
    </row>
    <row r="14" spans="1:50">
      <c r="A14" s="17" t="s">
        <v>177</v>
      </c>
      <c r="B14" s="6">
        <v>5.6737521100873156E-2</v>
      </c>
      <c r="C14" s="6">
        <v>5.4714264726783243E-2</v>
      </c>
      <c r="D14" s="6">
        <v>36.638554890950523</v>
      </c>
      <c r="E14" s="6">
        <v>25.916230519612629</v>
      </c>
      <c r="F14" s="6">
        <v>5.919141757163484E-4</v>
      </c>
      <c r="G14" s="6"/>
      <c r="H14" s="17" t="s">
        <v>177</v>
      </c>
      <c r="I14" s="6">
        <v>0.90818407579305438</v>
      </c>
      <c r="J14" s="6">
        <v>4.3362326784130406E-2</v>
      </c>
      <c r="K14" s="6">
        <v>31.797929763793945</v>
      </c>
      <c r="L14" s="6">
        <v>25.916230519612629</v>
      </c>
      <c r="M14" s="6">
        <v>1.6960244236147243E-2</v>
      </c>
      <c r="N14" s="6"/>
      <c r="O14" s="17" t="s">
        <v>177</v>
      </c>
      <c r="P14" s="6">
        <v>6.9952610458485151E-2</v>
      </c>
      <c r="Q14" s="6">
        <v>0.12116147543617029</v>
      </c>
      <c r="R14" s="6">
        <v>38.170001983642578</v>
      </c>
      <c r="S14" s="6">
        <v>25.924172401428223</v>
      </c>
      <c r="T14" s="6">
        <v>6.7147436206600869E-5</v>
      </c>
      <c r="U14" s="6"/>
      <c r="V14" s="17" t="s">
        <v>177</v>
      </c>
      <c r="W14" s="6">
        <v>0.80623407001663483</v>
      </c>
      <c r="X14" s="6">
        <v>2.0174383053086321E-2</v>
      </c>
      <c r="Y14" s="6">
        <v>34.293655395507813</v>
      </c>
      <c r="Z14" s="6">
        <v>25.89965311686198</v>
      </c>
      <c r="AA14" s="6">
        <v>2.9727167517295313E-3</v>
      </c>
      <c r="AB14" s="6"/>
      <c r="AC14" s="17" t="s">
        <v>177</v>
      </c>
      <c r="AD14" s="6">
        <v>0.86670033577412464</v>
      </c>
      <c r="AE14" s="6">
        <v>0.34042386760609383</v>
      </c>
      <c r="AF14" s="6">
        <v>30.335506439208984</v>
      </c>
      <c r="AG14" s="6">
        <v>25.89965311686198</v>
      </c>
      <c r="AH14" s="6">
        <v>4.6203523213838797E-2</v>
      </c>
      <c r="AI14" s="6"/>
      <c r="AJ14" s="17" t="s">
        <v>177</v>
      </c>
      <c r="AK14" s="6">
        <v>0.30368634669238204</v>
      </c>
      <c r="AL14" s="6">
        <v>0.87757887430839798</v>
      </c>
      <c r="AM14" s="6">
        <v>32.132793426513672</v>
      </c>
      <c r="AN14" s="6">
        <v>25.889011383056641</v>
      </c>
      <c r="AO14" s="6">
        <v>1.3195757277155917E-2</v>
      </c>
      <c r="AP14" s="6"/>
      <c r="AQ14" s="17" t="s">
        <v>177</v>
      </c>
      <c r="AR14" s="6">
        <v>0.2797611171038602</v>
      </c>
      <c r="AS14" s="6">
        <v>0.10020630814906677</v>
      </c>
      <c r="AT14" s="6">
        <v>28.686073939005535</v>
      </c>
      <c r="AU14" s="6">
        <v>25.916230519612629</v>
      </c>
      <c r="AV14" s="6">
        <v>0.14662028098899318</v>
      </c>
    </row>
    <row r="15" spans="1:50">
      <c r="A15" s="17" t="s">
        <v>179</v>
      </c>
      <c r="B15" s="6">
        <v>0.14024470118323665</v>
      </c>
      <c r="C15" s="6">
        <v>6.1932871801537372E-2</v>
      </c>
      <c r="D15" s="6">
        <v>33.856286366780601</v>
      </c>
      <c r="E15" s="6">
        <v>24.439533233642578</v>
      </c>
      <c r="F15" s="6">
        <v>1.4631028125439832E-3</v>
      </c>
      <c r="G15" s="6"/>
      <c r="H15" s="17" t="s">
        <v>179</v>
      </c>
      <c r="I15" s="6">
        <v>0.95817569354541154</v>
      </c>
      <c r="J15" s="6">
        <v>0.17227395798523965</v>
      </c>
      <c r="K15" s="6">
        <v>30.243927001953125</v>
      </c>
      <c r="L15" s="6">
        <v>24.439533233642578</v>
      </c>
      <c r="M15" s="6">
        <v>1.789383255754531E-2</v>
      </c>
      <c r="N15" s="6"/>
      <c r="O15" s="17" t="s">
        <v>179</v>
      </c>
      <c r="P15" s="6">
        <v>0.39342715594607802</v>
      </c>
      <c r="Q15" s="6">
        <v>0.19167330869173529</v>
      </c>
      <c r="R15" s="6">
        <v>35.748972574869789</v>
      </c>
      <c r="S15" s="6">
        <v>24.378311157226563</v>
      </c>
      <c r="T15" s="6">
        <v>3.7765030758232793E-4</v>
      </c>
      <c r="U15" s="6"/>
      <c r="V15" s="17" t="s">
        <v>179</v>
      </c>
      <c r="W15" s="6">
        <v>0.26001269633980123</v>
      </c>
      <c r="X15" s="6">
        <v>8.9613413516155677E-2</v>
      </c>
      <c r="Y15" s="6">
        <v>34.404930114746094</v>
      </c>
      <c r="Z15" s="6">
        <v>24.378311157226563</v>
      </c>
      <c r="AA15" s="6">
        <v>9.5870929648971903E-4</v>
      </c>
      <c r="AB15" s="6"/>
      <c r="AC15" s="17" t="s">
        <v>179</v>
      </c>
      <c r="AD15" s="6">
        <v>0.19484145868289027</v>
      </c>
      <c r="AE15" s="6">
        <v>9.3120060327578913E-3</v>
      </c>
      <c r="AF15" s="6">
        <v>30.967397054036457</v>
      </c>
      <c r="AG15" s="6">
        <v>24.378311157226563</v>
      </c>
      <c r="AH15" s="6">
        <v>1.0386937085044913E-2</v>
      </c>
      <c r="AI15" s="6"/>
      <c r="AJ15" s="17" t="s">
        <v>179</v>
      </c>
      <c r="AK15" s="6">
        <v>0.3128807946148674</v>
      </c>
      <c r="AL15" s="6">
        <v>2.5116211843732555E-2</v>
      </c>
      <c r="AM15" s="6">
        <v>30.13578987121582</v>
      </c>
      <c r="AN15" s="6">
        <v>23.935038884480793</v>
      </c>
      <c r="AO15" s="6">
        <v>1.359527376646805E-2</v>
      </c>
      <c r="AP15" s="6"/>
      <c r="AQ15" s="17" t="s">
        <v>179</v>
      </c>
      <c r="AR15" s="6">
        <v>0.37596570061800721</v>
      </c>
      <c r="AS15" s="6">
        <v>3.8149620254965343E-2</v>
      </c>
      <c r="AT15" s="6">
        <v>26.782971064249676</v>
      </c>
      <c r="AU15" s="6">
        <v>24.439533233642578</v>
      </c>
      <c r="AV15" s="6">
        <v>0.19704023646134952</v>
      </c>
    </row>
    <row r="16" spans="1:50">
      <c r="AI16" s="6"/>
      <c r="AJ16" s="6"/>
    </row>
    <row r="17" spans="1:50">
      <c r="A17" s="6"/>
      <c r="B17" s="17" t="s">
        <v>171</v>
      </c>
      <c r="C17" s="17" t="s">
        <v>182</v>
      </c>
      <c r="D17" s="17" t="s">
        <v>172</v>
      </c>
      <c r="E17" s="17" t="s">
        <v>173</v>
      </c>
      <c r="F17" s="17" t="s">
        <v>174</v>
      </c>
      <c r="G17" s="17" t="s">
        <v>175</v>
      </c>
      <c r="H17" s="17" t="s">
        <v>180</v>
      </c>
      <c r="I17" s="17" t="s">
        <v>181</v>
      </c>
      <c r="J17" s="6"/>
      <c r="K17" s="6"/>
      <c r="L17" s="6"/>
      <c r="M17" s="6"/>
      <c r="N17" s="6"/>
      <c r="O17" s="17"/>
      <c r="P17" s="6"/>
      <c r="Q17" s="6"/>
      <c r="R17" s="6"/>
      <c r="S17" s="6"/>
      <c r="T17" s="6"/>
      <c r="U17" s="6"/>
      <c r="V17" s="17"/>
      <c r="W17" s="6"/>
      <c r="X17" s="6"/>
      <c r="Y17" s="6"/>
      <c r="Z17" s="6"/>
      <c r="AA17" s="6"/>
      <c r="AB17" s="6"/>
      <c r="AC17" s="17"/>
      <c r="AD17" s="6"/>
      <c r="AE17" s="6"/>
      <c r="AF17" s="6"/>
      <c r="AG17" s="6"/>
      <c r="AH17" s="6"/>
      <c r="AI17" s="6"/>
      <c r="AJ17" s="6"/>
    </row>
    <row r="18" spans="1:50">
      <c r="A18" s="17" t="s">
        <v>176</v>
      </c>
      <c r="B18" s="6">
        <v>1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50">
      <c r="A19" s="17" t="s">
        <v>177</v>
      </c>
      <c r="B19" s="6">
        <v>5.6737521100873156E-2</v>
      </c>
      <c r="C19" s="6">
        <v>0.2797611171038602</v>
      </c>
      <c r="D19" s="6">
        <v>0.90818407579305438</v>
      </c>
      <c r="E19" s="6">
        <v>6.9952610458485151E-2</v>
      </c>
      <c r="F19" s="6">
        <v>0.80623407001663483</v>
      </c>
      <c r="G19" s="6">
        <v>0.86670033577412464</v>
      </c>
      <c r="H19" s="6">
        <v>0.30368634669238204</v>
      </c>
      <c r="I19" s="6">
        <v>0.93909214765603877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50">
      <c r="A20" s="17" t="s">
        <v>179</v>
      </c>
      <c r="B20" s="6">
        <v>0.14024470118323665</v>
      </c>
      <c r="C20" s="6">
        <v>0.37596570061800721</v>
      </c>
      <c r="D20" s="6">
        <v>0.95817569354541154</v>
      </c>
      <c r="E20" s="6">
        <v>0.39342715594607802</v>
      </c>
      <c r="F20" s="6">
        <v>0.26001269633980123</v>
      </c>
      <c r="G20" s="6">
        <v>0.19484145868289027</v>
      </c>
      <c r="H20" s="6">
        <v>0.3128807946148674</v>
      </c>
      <c r="I20" s="6">
        <v>0.57028806732266313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AI20" s="6"/>
      <c r="AJ20" s="6"/>
    </row>
    <row r="21" spans="1:50"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AI21" s="6"/>
      <c r="AJ21" s="6"/>
    </row>
    <row r="22" spans="1:50">
      <c r="A22" s="17" t="s">
        <v>176</v>
      </c>
      <c r="B22" s="6">
        <v>4.1460792981053742E-2</v>
      </c>
      <c r="C22" s="6">
        <v>6.3208984229559506E-2</v>
      </c>
      <c r="D22" s="6">
        <v>2.2043701537034781E-3</v>
      </c>
      <c r="E22" s="6">
        <v>0.17973919141087605</v>
      </c>
      <c r="F22" s="6">
        <v>0.12363715822068208</v>
      </c>
      <c r="G22" s="6">
        <v>8.0830421071828723E-2</v>
      </c>
      <c r="H22" s="6">
        <v>6.3693685621546731E-2</v>
      </c>
      <c r="I22" s="6">
        <v>8.7578510980376695E-2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AI22" s="6"/>
      <c r="AJ22" s="6"/>
    </row>
    <row r="23" spans="1:50">
      <c r="A23" s="17" t="s">
        <v>177</v>
      </c>
      <c r="B23" s="6">
        <v>5.4714264726783243E-2</v>
      </c>
      <c r="C23" s="6">
        <v>0.10020630814906677</v>
      </c>
      <c r="D23" s="6">
        <v>4.3362326784130406E-2</v>
      </c>
      <c r="E23" s="6">
        <v>0.12116147543617029</v>
      </c>
      <c r="F23" s="6">
        <v>2.0174383053086321E-2</v>
      </c>
      <c r="G23" s="6">
        <v>0.34042386760609383</v>
      </c>
      <c r="H23" s="6">
        <v>0.87757887430839798</v>
      </c>
      <c r="I23" s="6">
        <v>0.92580761946440093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AI23" s="6"/>
      <c r="AJ23" s="6"/>
    </row>
    <row r="24" spans="1:50">
      <c r="A24" s="17" t="s">
        <v>179</v>
      </c>
      <c r="B24" s="6">
        <v>6.1932871801537372E-2</v>
      </c>
      <c r="C24" s="6">
        <v>3.8149620254965343E-2</v>
      </c>
      <c r="D24" s="6">
        <v>0.17227395798523965</v>
      </c>
      <c r="E24" s="6">
        <v>0.19167330869173529</v>
      </c>
      <c r="F24" s="6">
        <v>8.9613413516155677E-2</v>
      </c>
      <c r="G24" s="6">
        <v>9.3120060327578913E-3</v>
      </c>
      <c r="H24" s="6">
        <v>2.5116211843732555E-2</v>
      </c>
      <c r="I24" s="6">
        <v>0.36865195433708964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AI24" s="6"/>
      <c r="AJ24" s="6"/>
    </row>
    <row r="25" spans="1:50"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AI25" s="6"/>
      <c r="AJ25" s="6"/>
    </row>
    <row r="26" spans="1:50">
      <c r="A26" s="17" t="s">
        <v>212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AI26" s="6"/>
      <c r="AJ26" s="6"/>
      <c r="AW26" s="7" t="s">
        <v>183</v>
      </c>
      <c r="AX26" s="7">
        <v>0.26174815449625966</v>
      </c>
    </row>
    <row r="27" spans="1:50">
      <c r="A27" t="s">
        <v>183</v>
      </c>
      <c r="H27" t="s">
        <v>22</v>
      </c>
      <c r="J27" s="6"/>
      <c r="K27" s="6"/>
      <c r="L27" s="6"/>
      <c r="M27" s="6"/>
      <c r="N27" s="6"/>
      <c r="O27" s="6" t="s">
        <v>26</v>
      </c>
      <c r="P27" s="6"/>
      <c r="Q27" s="6"/>
      <c r="R27" s="6"/>
      <c r="S27" s="6"/>
      <c r="T27" s="6"/>
      <c r="U27" s="6"/>
      <c r="V27" t="s">
        <v>24</v>
      </c>
      <c r="AC27" t="s">
        <v>25</v>
      </c>
      <c r="AI27" s="6"/>
      <c r="AJ27" t="s">
        <v>49</v>
      </c>
      <c r="AQ27" s="17" t="s">
        <v>23</v>
      </c>
      <c r="AR27" s="6"/>
      <c r="AS27" s="6"/>
      <c r="AT27" s="6"/>
      <c r="AU27" s="6"/>
      <c r="AV27" s="6"/>
      <c r="AW27" s="7" t="s">
        <v>23</v>
      </c>
      <c r="AX27" s="7">
        <v>1.7631096590935977</v>
      </c>
    </row>
    <row r="28" spans="1:50">
      <c r="A28" t="s">
        <v>130</v>
      </c>
      <c r="B28">
        <v>40.928401947021484</v>
      </c>
      <c r="C28">
        <v>24.532737731933594</v>
      </c>
      <c r="D28">
        <v>1.159880567625924E-5</v>
      </c>
      <c r="H28" t="s">
        <v>130</v>
      </c>
      <c r="I28">
        <v>28.914005279541016</v>
      </c>
      <c r="J28" s="6">
        <v>24.532737731933594</v>
      </c>
      <c r="K28" s="6">
        <v>4.7985171259234891E-2</v>
      </c>
      <c r="L28" s="6"/>
      <c r="M28" s="6"/>
      <c r="N28" s="6"/>
      <c r="O28" s="6" t="s">
        <v>130</v>
      </c>
      <c r="P28" s="6">
        <v>34.577865600585938</v>
      </c>
      <c r="Q28" s="6">
        <v>24.606193542480469</v>
      </c>
      <c r="R28" s="6">
        <v>9.9592722278316775E-4</v>
      </c>
      <c r="S28" s="6"/>
      <c r="T28" s="6"/>
      <c r="U28" s="6"/>
      <c r="V28" t="s">
        <v>130</v>
      </c>
      <c r="W28">
        <v>33.928237915039063</v>
      </c>
      <c r="X28">
        <v>24.606193542480469</v>
      </c>
      <c r="Y28">
        <v>1.5623740714186224E-3</v>
      </c>
      <c r="AC28" t="s">
        <v>130</v>
      </c>
      <c r="AD28">
        <v>28.064453125</v>
      </c>
      <c r="AE28">
        <v>24.606193542480469</v>
      </c>
      <c r="AF28">
        <v>9.0982974873777031E-2</v>
      </c>
      <c r="AI28" s="6"/>
      <c r="AJ28" t="s">
        <v>130</v>
      </c>
      <c r="AK28">
        <v>28.729822158813477</v>
      </c>
      <c r="AL28">
        <v>24.162969589233398</v>
      </c>
      <c r="AM28">
        <v>4.219299855865017E-2</v>
      </c>
      <c r="AQ28" s="17" t="s">
        <v>130</v>
      </c>
      <c r="AR28" s="6">
        <v>27.888561248779297</v>
      </c>
      <c r="AS28" s="6">
        <v>24.532737731933594</v>
      </c>
      <c r="AT28" s="6">
        <v>9.7677933115151064E-2</v>
      </c>
      <c r="AU28" s="6"/>
      <c r="AV28" s="6"/>
      <c r="AW28" s="7" t="s">
        <v>22</v>
      </c>
      <c r="AX28" s="7">
        <v>0.77561787198417598</v>
      </c>
    </row>
    <row r="29" spans="1:50">
      <c r="B29">
        <v>30.473138809204102</v>
      </c>
      <c r="C29">
        <v>24.574676513671875</v>
      </c>
      <c r="D29">
        <v>1.6764319175047351E-2</v>
      </c>
      <c r="I29">
        <v>28.625249862670898</v>
      </c>
      <c r="J29" s="6">
        <v>24.574676513671875</v>
      </c>
      <c r="K29" s="6">
        <v>6.0347032960883062E-2</v>
      </c>
      <c r="L29" s="6"/>
      <c r="M29" s="6"/>
      <c r="N29" s="6"/>
      <c r="O29" s="6"/>
      <c r="P29" s="6">
        <v>34.300876617431641</v>
      </c>
      <c r="Q29" s="6">
        <v>24.644412994384766</v>
      </c>
      <c r="R29" s="6">
        <v>1.2391240819531934E-3</v>
      </c>
      <c r="S29" s="6"/>
      <c r="T29" s="6"/>
      <c r="U29" s="6"/>
      <c r="W29">
        <v>33.825286865234375</v>
      </c>
      <c r="X29">
        <v>24.644412994384766</v>
      </c>
      <c r="Y29">
        <v>1.7229853248932391E-3</v>
      </c>
      <c r="AD29">
        <v>28.038967132568359</v>
      </c>
      <c r="AE29">
        <v>24.644412994384766</v>
      </c>
      <c r="AF29">
        <v>9.5090555069595684E-2</v>
      </c>
      <c r="AI29" s="6"/>
      <c r="AK29">
        <v>28.739709854125977</v>
      </c>
      <c r="AL29">
        <v>24.20966911315918</v>
      </c>
      <c r="AM29">
        <v>4.3283448558856415E-2</v>
      </c>
      <c r="AQ29" s="17"/>
      <c r="AR29" s="6">
        <v>27.785776138305664</v>
      </c>
      <c r="AS29" s="6">
        <v>24.574676513671875</v>
      </c>
      <c r="AT29" s="6">
        <v>0.10798481632639118</v>
      </c>
      <c r="AU29" s="6"/>
      <c r="AV29" s="6"/>
      <c r="AW29" s="7" t="s">
        <v>26</v>
      </c>
      <c r="AX29" s="7">
        <v>0.56200538402792666</v>
      </c>
    </row>
    <row r="30" spans="1:50">
      <c r="B30">
        <v>29.671804428100586</v>
      </c>
      <c r="C30">
        <v>24.595020294189453</v>
      </c>
      <c r="D30">
        <v>2.9630275817018738E-2</v>
      </c>
      <c r="I30">
        <v>28.686929702758789</v>
      </c>
      <c r="J30" s="6">
        <v>24.595020294189453</v>
      </c>
      <c r="K30" s="6">
        <v>5.8642507016044641E-2</v>
      </c>
      <c r="L30" s="6"/>
      <c r="M30" s="6"/>
      <c r="N30" s="6"/>
      <c r="O30" s="6"/>
      <c r="P30" s="6">
        <v>33.914600372314453</v>
      </c>
      <c r="Q30" s="6">
        <v>24.656187057495117</v>
      </c>
      <c r="R30" s="6">
        <v>1.6328258977897643E-3</v>
      </c>
      <c r="S30" s="6"/>
      <c r="T30" s="6"/>
      <c r="U30" s="6"/>
      <c r="W30">
        <v>34.003814697265625</v>
      </c>
      <c r="X30">
        <v>24.656187057495117</v>
      </c>
      <c r="Y30">
        <v>1.5349127446557234E-3</v>
      </c>
      <c r="AD30">
        <v>28.127239227294922</v>
      </c>
      <c r="AE30">
        <v>24.656187057495117</v>
      </c>
      <c r="AF30">
        <v>9.0179781847267299E-2</v>
      </c>
      <c r="AI30" s="6"/>
      <c r="AK30">
        <v>28.740922927856445</v>
      </c>
      <c r="AL30">
        <v>24.230112075805664</v>
      </c>
      <c r="AM30">
        <v>4.3864241987046748E-2</v>
      </c>
      <c r="AQ30" s="7"/>
      <c r="AR30" s="7">
        <v>27.905258178710938</v>
      </c>
      <c r="AS30" s="7">
        <v>24.595020294189453</v>
      </c>
      <c r="AT30" s="7">
        <v>0.10081359548074154</v>
      </c>
      <c r="AU30" s="7"/>
      <c r="AV30" s="7"/>
      <c r="AW30" s="7" t="s">
        <v>24</v>
      </c>
      <c r="AX30" s="7">
        <v>1.7359728943804247</v>
      </c>
    </row>
    <row r="31" spans="1:50">
      <c r="A31" t="s">
        <v>184</v>
      </c>
      <c r="B31">
        <v>33.873897552490234</v>
      </c>
      <c r="C31">
        <v>25.552980422973633</v>
      </c>
      <c r="D31">
        <v>3.1271906043046378E-3</v>
      </c>
      <c r="H31" t="s">
        <v>184</v>
      </c>
      <c r="I31">
        <v>30.843790054321289</v>
      </c>
      <c r="J31" s="6">
        <v>25.552980422973633</v>
      </c>
      <c r="K31" s="6">
        <v>2.55450995580341E-2</v>
      </c>
      <c r="L31" s="6"/>
      <c r="M31" s="6"/>
      <c r="N31" s="6"/>
      <c r="O31" s="6" t="s">
        <v>184</v>
      </c>
      <c r="P31" s="6">
        <v>38.247703552246094</v>
      </c>
      <c r="Q31" s="6">
        <v>25.601194381713867</v>
      </c>
      <c r="R31" s="6">
        <v>1.5596293494059618E-4</v>
      </c>
      <c r="S31" s="6"/>
      <c r="T31" s="6"/>
      <c r="U31" s="6"/>
      <c r="V31" t="s">
        <v>184</v>
      </c>
      <c r="W31">
        <v>34.622936248779297</v>
      </c>
      <c r="X31">
        <v>25.601194381713867</v>
      </c>
      <c r="Y31">
        <v>1.9239114746458042E-3</v>
      </c>
      <c r="AC31" t="s">
        <v>184</v>
      </c>
      <c r="AD31">
        <v>29.030380249023438</v>
      </c>
      <c r="AE31">
        <v>25.601194381713867</v>
      </c>
      <c r="AF31">
        <v>9.2835096509558165E-2</v>
      </c>
      <c r="AI31" s="6"/>
      <c r="AJ31" t="s">
        <v>184</v>
      </c>
      <c r="AK31">
        <v>31.521038055419922</v>
      </c>
      <c r="AL31">
        <v>25.249927520751953</v>
      </c>
      <c r="AM31">
        <v>1.2948147049112131E-2</v>
      </c>
      <c r="AQ31" s="7" t="s">
        <v>184</v>
      </c>
      <c r="AR31" s="7">
        <v>27.859081268310547</v>
      </c>
      <c r="AS31" s="7">
        <v>25.552980422973633</v>
      </c>
      <c r="AT31" s="7">
        <v>0.20220620224923683</v>
      </c>
      <c r="AU31" s="7"/>
      <c r="AV31" s="7"/>
      <c r="AW31" s="7" t="s">
        <v>25</v>
      </c>
      <c r="AX31" s="7">
        <v>0.60801309603608866</v>
      </c>
    </row>
    <row r="32" spans="1:50">
      <c r="A32">
        <v>194</v>
      </c>
      <c r="B32">
        <v>34.861862182617188</v>
      </c>
      <c r="C32">
        <v>25.575839996337891</v>
      </c>
      <c r="D32">
        <v>1.6018755827771998E-3</v>
      </c>
      <c r="H32">
        <v>194</v>
      </c>
      <c r="I32">
        <v>31.105241775512695</v>
      </c>
      <c r="J32" s="6">
        <v>25.575839996337891</v>
      </c>
      <c r="K32" s="6">
        <v>2.1651311404366297E-2</v>
      </c>
      <c r="L32" s="6"/>
      <c r="M32" s="6"/>
      <c r="N32" s="6"/>
      <c r="O32" s="6">
        <v>194</v>
      </c>
      <c r="P32" s="6">
        <v>36.984512329101563</v>
      </c>
      <c r="Q32" s="6">
        <v>25.593582153320313</v>
      </c>
      <c r="R32" s="6">
        <v>3.7238170714218663E-4</v>
      </c>
      <c r="S32" s="6"/>
      <c r="T32" s="6"/>
      <c r="U32" s="6"/>
      <c r="V32">
        <v>194</v>
      </c>
      <c r="W32">
        <v>33.664939880371094</v>
      </c>
      <c r="X32">
        <v>25.593582153320313</v>
      </c>
      <c r="Y32">
        <v>3.717741748832961E-3</v>
      </c>
      <c r="AC32">
        <v>194</v>
      </c>
      <c r="AD32">
        <v>29.070493698120117</v>
      </c>
      <c r="AE32">
        <v>25.593582153320313</v>
      </c>
      <c r="AF32">
        <v>8.9814267600014874E-2</v>
      </c>
      <c r="AI32" s="6"/>
      <c r="AJ32" s="17">
        <v>194</v>
      </c>
      <c r="AK32" s="6">
        <v>31.730100631713867</v>
      </c>
      <c r="AL32" s="6">
        <v>25.249780654907227</v>
      </c>
      <c r="AM32" s="6">
        <v>1.1200290975649986E-2</v>
      </c>
      <c r="AQ32" s="7">
        <v>194</v>
      </c>
      <c r="AR32" s="7">
        <v>27.910768508911133</v>
      </c>
      <c r="AS32" s="7">
        <v>25.575839996337891</v>
      </c>
      <c r="AT32" s="7">
        <v>0.19820585526868637</v>
      </c>
      <c r="AU32" s="7"/>
      <c r="AV32" s="7"/>
      <c r="AW32" s="7" t="s">
        <v>49</v>
      </c>
      <c r="AX32" s="7">
        <v>0.69672829646440348</v>
      </c>
    </row>
    <row r="33" spans="1:48">
      <c r="A33" s="17"/>
      <c r="B33" s="6">
        <v>32.455757141113281</v>
      </c>
      <c r="C33" s="6">
        <v>25.667388916015625</v>
      </c>
      <c r="D33" s="6">
        <v>9.0468531874647214E-3</v>
      </c>
      <c r="E33" s="6"/>
      <c r="F33" s="6"/>
      <c r="G33" s="6"/>
      <c r="H33" s="6"/>
      <c r="I33" s="6">
        <v>31.339923858642578</v>
      </c>
      <c r="J33" s="6">
        <v>25.667388916015625</v>
      </c>
      <c r="K33" s="6">
        <v>1.9606353598044766E-2</v>
      </c>
      <c r="L33" s="6"/>
      <c r="M33" s="6"/>
      <c r="N33" s="6"/>
      <c r="O33" s="6"/>
      <c r="P33" s="6">
        <v>36.684814453125</v>
      </c>
      <c r="Q33" s="6">
        <v>25.726129531860352</v>
      </c>
      <c r="R33" s="6">
        <v>5.0246651562703686E-4</v>
      </c>
      <c r="S33" s="6"/>
      <c r="T33" s="6"/>
      <c r="U33" s="6"/>
      <c r="W33">
        <v>34.021438598632813</v>
      </c>
      <c r="X33">
        <v>25.726129531860352</v>
      </c>
      <c r="Y33">
        <v>3.1831942936253162E-3</v>
      </c>
      <c r="AD33">
        <v>28.990139007568359</v>
      </c>
      <c r="AE33">
        <v>25.726129531860352</v>
      </c>
      <c r="AF33">
        <v>0.10409628764713012</v>
      </c>
      <c r="AI33" s="6"/>
      <c r="AJ33" s="6"/>
      <c r="AK33" s="6">
        <v>31.624092102050781</v>
      </c>
      <c r="AL33" s="6">
        <v>25.269922256469727</v>
      </c>
      <c r="AM33" s="6">
        <v>1.2223744928052513E-2</v>
      </c>
      <c r="AQ33" s="7"/>
      <c r="AR33" s="7">
        <v>28.103889465332031</v>
      </c>
      <c r="AS33" s="7">
        <v>25.667388916015625</v>
      </c>
      <c r="AT33" s="7">
        <v>0.18473119949645561</v>
      </c>
      <c r="AU33" s="7"/>
      <c r="AV33" s="7"/>
    </row>
    <row r="34" spans="1:48">
      <c r="A34" s="6" t="s">
        <v>186</v>
      </c>
      <c r="B34" s="6">
        <v>30.506397247314453</v>
      </c>
      <c r="C34" s="6">
        <v>22.962480545043945</v>
      </c>
      <c r="D34" s="6">
        <v>5.358642544711946E-3</v>
      </c>
      <c r="E34" s="6"/>
      <c r="F34" s="6"/>
      <c r="G34" s="6"/>
      <c r="H34" s="6" t="s">
        <v>186</v>
      </c>
      <c r="I34" s="6">
        <v>27.38618278503418</v>
      </c>
      <c r="J34" s="6">
        <v>22.962480545043945</v>
      </c>
      <c r="K34" s="6">
        <v>4.659431526627849E-2</v>
      </c>
      <c r="L34" s="6"/>
      <c r="M34" s="6"/>
      <c r="N34" s="6"/>
      <c r="O34" s="6" t="s">
        <v>186</v>
      </c>
      <c r="P34" s="6">
        <v>33.526493072509766</v>
      </c>
      <c r="Q34" s="6">
        <v>23.030223846435547</v>
      </c>
      <c r="R34" s="6">
        <v>6.9232198075544038E-4</v>
      </c>
      <c r="S34" s="6"/>
      <c r="T34" s="6"/>
      <c r="U34" s="6"/>
      <c r="V34" t="s">
        <v>186</v>
      </c>
      <c r="W34">
        <v>31.646993637084961</v>
      </c>
      <c r="X34">
        <v>23.030223846435547</v>
      </c>
      <c r="Y34">
        <v>2.5473805427423573E-3</v>
      </c>
      <c r="AC34" t="s">
        <v>186</v>
      </c>
      <c r="AD34">
        <v>29.041780471801758</v>
      </c>
      <c r="AE34">
        <v>23.030223846435547</v>
      </c>
      <c r="AF34">
        <v>1.5500336809481575E-2</v>
      </c>
      <c r="AG34" s="6"/>
      <c r="AH34" s="6"/>
      <c r="AI34" s="6"/>
      <c r="AJ34" t="s">
        <v>186</v>
      </c>
      <c r="AK34">
        <v>27.301868438720703</v>
      </c>
      <c r="AL34">
        <v>22.854965209960938</v>
      </c>
      <c r="AM34">
        <v>4.5850992435912376E-2</v>
      </c>
      <c r="AQ34" t="s">
        <v>186</v>
      </c>
      <c r="AR34">
        <v>25.787456512451172</v>
      </c>
      <c r="AS34">
        <v>22.962480545043945</v>
      </c>
      <c r="AT34">
        <v>0.14112290142396641</v>
      </c>
    </row>
    <row r="35" spans="1:48">
      <c r="A35" s="6">
        <v>2939</v>
      </c>
      <c r="B35" s="6">
        <v>29.156967163085938</v>
      </c>
      <c r="C35" s="6">
        <v>23.110820770263672</v>
      </c>
      <c r="D35" s="6">
        <v>1.5133123543892152E-2</v>
      </c>
      <c r="E35" s="6"/>
      <c r="F35" s="6"/>
      <c r="G35" s="6"/>
      <c r="H35" s="6">
        <v>2939</v>
      </c>
      <c r="I35" s="6">
        <v>27.084331512451172</v>
      </c>
      <c r="J35" s="6">
        <v>23.110820770263672</v>
      </c>
      <c r="K35" s="6">
        <v>6.3658159568658321E-2</v>
      </c>
      <c r="L35" s="6"/>
      <c r="M35" s="6"/>
      <c r="N35" s="6"/>
      <c r="O35" s="6">
        <v>2939</v>
      </c>
      <c r="P35" s="6">
        <v>33.034076690673828</v>
      </c>
      <c r="Q35" s="6">
        <v>23.157192230224609</v>
      </c>
      <c r="R35" s="6">
        <v>1.0635588204586433E-3</v>
      </c>
      <c r="S35" s="6"/>
      <c r="T35" s="6"/>
      <c r="U35" s="6"/>
      <c r="V35">
        <v>2939</v>
      </c>
      <c r="W35">
        <v>31.488296508789063</v>
      </c>
      <c r="X35">
        <v>23.157192230224609</v>
      </c>
      <c r="Y35">
        <v>3.1051866842940782E-3</v>
      </c>
      <c r="AC35">
        <v>2939</v>
      </c>
      <c r="AD35">
        <v>28.935998916625977</v>
      </c>
      <c r="AE35">
        <v>23.157192230224609</v>
      </c>
      <c r="AF35">
        <v>1.8214021641094306E-2</v>
      </c>
      <c r="AG35" s="6"/>
      <c r="AH35" s="6"/>
      <c r="AI35" s="6"/>
      <c r="AJ35">
        <v>2939</v>
      </c>
      <c r="AK35">
        <v>27.22728157043457</v>
      </c>
      <c r="AL35">
        <v>22.835470199584961</v>
      </c>
      <c r="AM35">
        <v>4.763575380925527E-2</v>
      </c>
      <c r="AQ35">
        <v>2939</v>
      </c>
      <c r="AR35">
        <v>25.667499542236328</v>
      </c>
      <c r="AS35">
        <v>23.110820770263672</v>
      </c>
      <c r="AT35">
        <v>0.16996637044881871</v>
      </c>
    </row>
    <row r="36" spans="1:48">
      <c r="A36" s="6"/>
      <c r="B36" s="6">
        <v>30.422834396362305</v>
      </c>
      <c r="C36" s="6">
        <v>23.170448303222656</v>
      </c>
      <c r="D36" s="6">
        <v>6.5586468327983889E-3</v>
      </c>
      <c r="E36" s="6"/>
      <c r="F36" s="6"/>
      <c r="G36" s="6"/>
      <c r="H36" s="6"/>
      <c r="I36" s="6">
        <v>26.938817977905273</v>
      </c>
      <c r="J36" s="6">
        <v>23.170448303222656</v>
      </c>
      <c r="K36" s="6">
        <v>7.3385066678017086E-2</v>
      </c>
      <c r="L36" s="6"/>
      <c r="M36" s="6"/>
      <c r="N36" s="6"/>
      <c r="O36" s="6"/>
      <c r="P36" s="6">
        <v>33.563373565673828</v>
      </c>
      <c r="Q36" s="6">
        <v>23.159582138061523</v>
      </c>
      <c r="R36" s="6">
        <v>7.3815354814867127E-4</v>
      </c>
      <c r="S36" s="6"/>
      <c r="T36" s="6"/>
      <c r="U36" s="6"/>
      <c r="W36">
        <v>31.55769157409668</v>
      </c>
      <c r="X36">
        <v>23.159582138061523</v>
      </c>
      <c r="Y36">
        <v>2.964265864721656E-3</v>
      </c>
      <c r="AB36" s="6"/>
      <c r="AC36" s="17"/>
      <c r="AD36" s="6">
        <v>29.118204116821289</v>
      </c>
      <c r="AE36" s="6">
        <v>23.159582138061523</v>
      </c>
      <c r="AF36" s="6">
        <v>1.6079630013610523E-2</v>
      </c>
      <c r="AH36" s="6"/>
      <c r="AI36" s="6"/>
      <c r="AK36">
        <v>27.207149505615234</v>
      </c>
      <c r="AL36">
        <v>22.9080810546875</v>
      </c>
      <c r="AM36">
        <v>5.0798564849301467E-2</v>
      </c>
      <c r="AR36">
        <v>25.381887435913086</v>
      </c>
      <c r="AS36">
        <v>23.170448303222656</v>
      </c>
      <c r="AT36">
        <v>0.21591881470352245</v>
      </c>
    </row>
    <row r="37" spans="1:48">
      <c r="AH37" s="6"/>
      <c r="AI37" s="6"/>
      <c r="AJ37" s="6"/>
    </row>
    <row r="38" spans="1:48">
      <c r="A38" s="6" t="s">
        <v>130</v>
      </c>
      <c r="B38" s="6">
        <v>1</v>
      </c>
      <c r="C38" s="6">
        <v>0.40819368177314841</v>
      </c>
      <c r="D38" s="6">
        <v>30.072471618652344</v>
      </c>
      <c r="E38" s="6">
        <v>24.584848403930664</v>
      </c>
      <c r="F38" s="6">
        <v>2.2287471840502442E-2</v>
      </c>
      <c r="G38" s="6"/>
      <c r="H38" s="6" t="s">
        <v>130</v>
      </c>
      <c r="I38" s="6">
        <v>1</v>
      </c>
      <c r="J38" s="6">
        <v>0.14206067101142536</v>
      </c>
      <c r="K38" s="6">
        <v>28.800467491149902</v>
      </c>
      <c r="L38" s="6">
        <v>24.563879013061523</v>
      </c>
      <c r="M38" s="6">
        <v>5.3046873067465396E-2</v>
      </c>
      <c r="N38" s="6"/>
      <c r="O38" s="6" t="s">
        <v>130</v>
      </c>
      <c r="P38" s="6">
        <v>1</v>
      </c>
      <c r="Q38" s="6">
        <v>0.1548002876981342</v>
      </c>
      <c r="R38" s="6">
        <v>34.439371109008789</v>
      </c>
      <c r="S38" s="6">
        <v>24.625303268432617</v>
      </c>
      <c r="T38" s="6">
        <v>1.1108903661583291E-3</v>
      </c>
      <c r="U38" s="6"/>
      <c r="V38" t="s">
        <v>130</v>
      </c>
      <c r="W38">
        <v>1</v>
      </c>
      <c r="X38">
        <v>6.9219374898576519E-2</v>
      </c>
      <c r="Y38">
        <v>33.876762390136719</v>
      </c>
      <c r="Z38" s="6">
        <v>24.625303268432617</v>
      </c>
      <c r="AA38" s="6">
        <v>1.6407155746953799E-3</v>
      </c>
      <c r="AB38" s="6"/>
      <c r="AC38" s="6" t="s">
        <v>130</v>
      </c>
      <c r="AD38" s="6">
        <v>1</v>
      </c>
      <c r="AE38" s="6">
        <v>1.0692524804991737E-4</v>
      </c>
      <c r="AF38" s="6">
        <v>28.076886494954426</v>
      </c>
      <c r="AG38" s="6">
        <v>24.635597864786785</v>
      </c>
      <c r="AH38" s="6">
        <v>9.2059560791933406E-2</v>
      </c>
      <c r="AI38" s="6"/>
      <c r="AJ38" s="6" t="s">
        <v>130</v>
      </c>
      <c r="AK38" s="6">
        <v>1</v>
      </c>
      <c r="AL38" s="6">
        <v>1.7861393075531768E-2</v>
      </c>
      <c r="AM38" s="6">
        <v>28.734766006469727</v>
      </c>
      <c r="AN38" s="6">
        <v>24.200916926066082</v>
      </c>
      <c r="AO38" s="6">
        <v>4.316934219128659E-2</v>
      </c>
      <c r="AQ38" s="7" t="s">
        <v>130</v>
      </c>
      <c r="AR38" s="7">
        <v>1</v>
      </c>
      <c r="AS38" s="7">
        <v>4.8600104211427915E-2</v>
      </c>
      <c r="AT38" s="7">
        <v>27.845517158508301</v>
      </c>
      <c r="AU38" s="7">
        <v>24.584848403930664</v>
      </c>
      <c r="AV38" s="7">
        <v>0.10433761350151234</v>
      </c>
    </row>
    <row r="39" spans="1:48">
      <c r="A39" s="6" t="s">
        <v>184</v>
      </c>
      <c r="B39" s="6">
        <v>0.15996786606251318</v>
      </c>
      <c r="C39" s="6">
        <v>0.17645330315665492</v>
      </c>
      <c r="D39" s="6">
        <v>33.730505625406899</v>
      </c>
      <c r="E39" s="6">
        <v>25.598736445109051</v>
      </c>
      <c r="F39" s="6">
        <v>3.5652793102535288E-3</v>
      </c>
      <c r="G39" s="6"/>
      <c r="H39" s="6" t="s">
        <v>184</v>
      </c>
      <c r="I39" s="6">
        <v>0.417256480121385</v>
      </c>
      <c r="J39" s="6">
        <v>5.190360616469613E-2</v>
      </c>
      <c r="K39" s="6">
        <v>31.09631856282552</v>
      </c>
      <c r="L39" s="6">
        <v>25.598736445109051</v>
      </c>
      <c r="M39" s="6">
        <v>2.2134151537576509E-2</v>
      </c>
      <c r="N39" s="6"/>
      <c r="O39" s="6" t="s">
        <v>184</v>
      </c>
      <c r="P39" s="6">
        <v>0.38938259187458224</v>
      </c>
      <c r="Q39" s="6">
        <v>8.2801915482522956E-2</v>
      </c>
      <c r="R39" s="6">
        <v>36.834663391113281</v>
      </c>
      <c r="S39" s="6">
        <v>25.659855842590332</v>
      </c>
      <c r="T39" s="6">
        <v>4.3256137006323389E-4</v>
      </c>
      <c r="U39" s="6"/>
      <c r="V39" t="s">
        <v>184</v>
      </c>
      <c r="W39">
        <v>1.7274647056045573</v>
      </c>
      <c r="X39">
        <v>0.54271894194546655</v>
      </c>
      <c r="Y39">
        <v>34.10310490926107</v>
      </c>
      <c r="Z39" s="6">
        <v>25.640302022298176</v>
      </c>
      <c r="AA39" s="6">
        <v>2.8342782472219664E-3</v>
      </c>
      <c r="AB39" s="6"/>
      <c r="AC39" s="6" t="s">
        <v>184</v>
      </c>
      <c r="AD39" s="6">
        <v>1.0361644565323471</v>
      </c>
      <c r="AE39" s="6">
        <v>9.933557201343534E-5</v>
      </c>
      <c r="AF39" s="6">
        <v>29.030337651570637</v>
      </c>
      <c r="AG39" s="6">
        <v>25.640302022298176</v>
      </c>
      <c r="AH39" s="6">
        <v>9.5388844776580259E-2</v>
      </c>
      <c r="AI39" s="6"/>
      <c r="AJ39" s="17" t="s">
        <v>184</v>
      </c>
      <c r="AK39" s="6">
        <v>0.28035284746749123</v>
      </c>
      <c r="AL39" s="6">
        <v>2.0342713859119694E-2</v>
      </c>
      <c r="AM39" s="6">
        <v>31.625076929728191</v>
      </c>
      <c r="AN39" s="6">
        <v>25.256543477376301</v>
      </c>
      <c r="AO39" s="6">
        <v>1.2102648006625702E-2</v>
      </c>
      <c r="AQ39" s="7" t="s">
        <v>184</v>
      </c>
      <c r="AR39" s="7">
        <v>1.8679969750774814</v>
      </c>
      <c r="AS39" s="7">
        <v>0.48133335077223094</v>
      </c>
      <c r="AT39" s="7">
        <v>27.957913080851238</v>
      </c>
      <c r="AU39" s="7">
        <v>25.598736445109051</v>
      </c>
      <c r="AV39" s="7">
        <v>0.19490234640762844</v>
      </c>
    </row>
    <row r="40" spans="1:48">
      <c r="A40" s="6" t="s">
        <v>186</v>
      </c>
      <c r="B40" s="6">
        <v>0.36352844293000613</v>
      </c>
      <c r="C40" s="6">
        <v>0.23918199524337672</v>
      </c>
      <c r="D40" s="6">
        <v>30.028732935587566</v>
      </c>
      <c r="E40" s="6">
        <v>23.081249872843426</v>
      </c>
      <c r="F40" s="6">
        <v>8.1021299350242104E-3</v>
      </c>
      <c r="G40" s="6"/>
      <c r="H40" s="6" t="s">
        <v>186</v>
      </c>
      <c r="I40" s="6">
        <v>1.133979263846967</v>
      </c>
      <c r="J40" s="6">
        <v>0.25565660957245978</v>
      </c>
      <c r="K40" s="6">
        <v>27.136444091796875</v>
      </c>
      <c r="L40" s="6">
        <v>23.081249872843426</v>
      </c>
      <c r="M40" s="6">
        <v>6.0154054070427905E-2</v>
      </c>
      <c r="N40" s="6"/>
      <c r="O40" s="6" t="s">
        <v>186</v>
      </c>
      <c r="P40" s="6">
        <v>0.73462817618127096</v>
      </c>
      <c r="Q40" s="6">
        <v>0.18220040541146665</v>
      </c>
      <c r="R40" s="6">
        <v>33.374647776285805</v>
      </c>
      <c r="S40" s="6">
        <v>23.115666071573894</v>
      </c>
      <c r="T40" s="6">
        <v>8.1609136362823767E-4</v>
      </c>
      <c r="U40" s="6"/>
      <c r="V40" t="s">
        <v>186</v>
      </c>
      <c r="W40">
        <v>1.744481083156292</v>
      </c>
      <c r="X40">
        <v>0.17678712601110813</v>
      </c>
      <c r="Y40">
        <v>31.564327239990234</v>
      </c>
      <c r="Z40" s="6">
        <v>23.115666071573894</v>
      </c>
      <c r="AA40" s="6">
        <v>2.8621972828959943E-3</v>
      </c>
      <c r="AB40" s="6"/>
      <c r="AC40" s="6" t="s">
        <v>186</v>
      </c>
      <c r="AD40" s="6">
        <v>0.17986173553983026</v>
      </c>
      <c r="AE40" s="6">
        <v>5.8565587113168594E-5</v>
      </c>
      <c r="AF40" s="6">
        <v>29.031994501749676</v>
      </c>
      <c r="AG40" s="6">
        <v>23.115666071573894</v>
      </c>
      <c r="AH40" s="6">
        <v>1.6557992377071652E-2</v>
      </c>
      <c r="AI40" s="6"/>
      <c r="AJ40" s="17" t="s">
        <v>186</v>
      </c>
      <c r="AK40" s="6">
        <v>1.1131037454613157</v>
      </c>
      <c r="AL40" s="6">
        <v>5.8040443984483547E-2</v>
      </c>
      <c r="AM40" s="6">
        <v>27.245433171590168</v>
      </c>
      <c r="AN40" s="6">
        <v>22.866172154744465</v>
      </c>
      <c r="AO40" s="6">
        <v>4.8051956482222304E-2</v>
      </c>
      <c r="AQ40" s="7" t="s">
        <v>186</v>
      </c>
      <c r="AR40" s="7">
        <v>1.6582223431097141</v>
      </c>
      <c r="AS40" s="7">
        <v>0.3615443581176605</v>
      </c>
      <c r="AT40" s="7">
        <v>25.612281163533527</v>
      </c>
      <c r="AU40" s="7">
        <v>23.081249872843426</v>
      </c>
      <c r="AV40" s="7">
        <v>0.17301496193495353</v>
      </c>
    </row>
    <row r="41" spans="1:48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Z41" s="6"/>
      <c r="AA41" s="6"/>
      <c r="AB41" s="6"/>
      <c r="AC41" s="17"/>
      <c r="AD41" s="6"/>
      <c r="AE41" s="6"/>
      <c r="AF41" s="6"/>
      <c r="AG41" s="6"/>
      <c r="AH41" s="6"/>
      <c r="AI41" s="6"/>
      <c r="AQ41" s="7"/>
      <c r="AR41" s="7"/>
      <c r="AS41" s="7"/>
      <c r="AT41" s="7"/>
      <c r="AU41" s="7"/>
      <c r="AV41" s="7"/>
    </row>
    <row r="42" spans="1:48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17"/>
      <c r="AK42" s="6"/>
      <c r="AL42" s="6"/>
      <c r="AM42" s="6"/>
      <c r="AN42" s="6"/>
      <c r="AO42" s="6"/>
      <c r="AQ42" s="7"/>
      <c r="AR42" s="7"/>
      <c r="AS42" s="7"/>
      <c r="AT42" s="7"/>
      <c r="AU42" s="7"/>
      <c r="AV42" s="7"/>
    </row>
    <row r="43" spans="1:48">
      <c r="A43" s="6"/>
      <c r="B43" s="6" t="s">
        <v>183</v>
      </c>
      <c r="C43" s="6" t="s">
        <v>23</v>
      </c>
      <c r="D43" s="6" t="s">
        <v>22</v>
      </c>
      <c r="E43" s="6" t="s">
        <v>26</v>
      </c>
      <c r="F43" s="6" t="s">
        <v>24</v>
      </c>
      <c r="G43" s="6" t="s">
        <v>25</v>
      </c>
      <c r="H43" s="6" t="s">
        <v>49</v>
      </c>
      <c r="I43" s="6" t="s">
        <v>46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Q43" s="7"/>
      <c r="AR43" s="7"/>
      <c r="AS43" s="7"/>
      <c r="AT43" s="7"/>
      <c r="AU43" s="7"/>
      <c r="AV43" s="7"/>
    </row>
    <row r="44" spans="1:48">
      <c r="A44" s="6" t="s">
        <v>130</v>
      </c>
      <c r="B44" s="6">
        <v>1</v>
      </c>
      <c r="C44" s="6">
        <v>1</v>
      </c>
      <c r="D44" s="6">
        <v>1</v>
      </c>
      <c r="E44" s="6">
        <v>1</v>
      </c>
      <c r="F44" s="6">
        <v>1</v>
      </c>
      <c r="G44" s="6">
        <v>1</v>
      </c>
      <c r="H44" s="6">
        <v>1</v>
      </c>
      <c r="I44" s="6">
        <v>1</v>
      </c>
    </row>
    <row r="45" spans="1:48">
      <c r="A45" s="6" t="s">
        <v>184</v>
      </c>
      <c r="B45" s="6">
        <v>0.15996786606251318</v>
      </c>
      <c r="C45" s="6">
        <v>1.8679969750774814</v>
      </c>
      <c r="D45" s="6">
        <v>0.417256480121385</v>
      </c>
      <c r="E45" s="6">
        <v>0.38938259187458224</v>
      </c>
      <c r="F45" s="6">
        <v>1.7274647056045573</v>
      </c>
      <c r="G45" s="6">
        <v>1.0361644565323471</v>
      </c>
      <c r="H45" s="6">
        <v>0.28035284746749123</v>
      </c>
      <c r="I45" s="6">
        <v>1.0934065749972008</v>
      </c>
    </row>
    <row r="46" spans="1:48">
      <c r="A46" s="6" t="s">
        <v>186</v>
      </c>
      <c r="B46" s="6">
        <v>0.36352844293000613</v>
      </c>
      <c r="C46" s="6">
        <v>1.6582223431097141</v>
      </c>
      <c r="D46" s="6">
        <v>1.133979263846967</v>
      </c>
      <c r="E46" s="6">
        <v>0.73462817618127096</v>
      </c>
      <c r="F46" s="6">
        <v>1.744481083156292</v>
      </c>
      <c r="G46" s="6">
        <v>0.17986173553983026</v>
      </c>
      <c r="H46" s="6">
        <v>1.1131037454613157</v>
      </c>
      <c r="I46" s="6">
        <v>2.3842564222892562</v>
      </c>
    </row>
    <row r="48" spans="1:48">
      <c r="A48" s="6" t="s">
        <v>130</v>
      </c>
      <c r="B48" s="6">
        <v>0.40819368177314841</v>
      </c>
      <c r="C48" s="6">
        <v>4.8600104211427915E-2</v>
      </c>
      <c r="D48" s="6">
        <v>0.14206067101142536</v>
      </c>
      <c r="E48" s="6">
        <v>0.1548002876981342</v>
      </c>
      <c r="F48" s="6">
        <v>6.9219374898576519E-2</v>
      </c>
      <c r="G48" s="6">
        <v>1.0692524804991737E-4</v>
      </c>
      <c r="H48" s="6">
        <v>1.7861393075531768E-2</v>
      </c>
      <c r="I48" s="6">
        <v>6.1151411092897365E-5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Q48" s="7"/>
      <c r="AR48" s="7"/>
      <c r="AS48" s="7"/>
      <c r="AT48" s="7"/>
      <c r="AU48" s="7"/>
      <c r="AV48" s="7"/>
    </row>
    <row r="49" spans="1:50">
      <c r="A49" s="6" t="s">
        <v>184</v>
      </c>
      <c r="B49" s="6">
        <v>0.17645330315665492</v>
      </c>
      <c r="C49" s="6">
        <v>0.48133335077223094</v>
      </c>
      <c r="D49" s="6">
        <v>5.190360616469613E-2</v>
      </c>
      <c r="E49" s="6">
        <v>8.2801915482522956E-2</v>
      </c>
      <c r="F49" s="6">
        <v>0.54271894194546655</v>
      </c>
      <c r="G49" s="6">
        <v>9.933557201343534E-5</v>
      </c>
      <c r="H49" s="6">
        <v>2.0342713859119694E-2</v>
      </c>
      <c r="I49" s="6">
        <v>4.7534818091542327E-4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Q49" s="7"/>
      <c r="AR49" s="7"/>
      <c r="AS49" s="7"/>
      <c r="AT49" s="7"/>
      <c r="AU49" s="7"/>
      <c r="AV49" s="7"/>
    </row>
    <row r="50" spans="1:50">
      <c r="A50" s="6" t="s">
        <v>186</v>
      </c>
      <c r="B50" s="6">
        <v>0.23918199524337672</v>
      </c>
      <c r="C50" s="6">
        <v>0.3615443581176605</v>
      </c>
      <c r="D50" s="6">
        <v>0.25565660957245978</v>
      </c>
      <c r="E50" s="6">
        <v>0.18220040541146665</v>
      </c>
      <c r="F50" s="6">
        <v>0.17678712601110813</v>
      </c>
      <c r="G50" s="6">
        <v>5.8565587113168594E-5</v>
      </c>
      <c r="H50" s="6">
        <v>5.8040443984483547E-2</v>
      </c>
      <c r="I50" s="6">
        <v>5.9996670240459907E-5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Q50" s="7"/>
      <c r="AR50" s="7"/>
      <c r="AS50" s="7"/>
      <c r="AT50" s="7"/>
      <c r="AU50" s="7"/>
      <c r="AV50" s="7"/>
    </row>
    <row r="51" spans="1:50"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Q51" s="7"/>
      <c r="AR51" s="7"/>
      <c r="AS51" s="7"/>
      <c r="AT51" s="7"/>
      <c r="AU51" s="7"/>
      <c r="AV51" s="7"/>
    </row>
    <row r="52" spans="1:50">
      <c r="A52" s="6" t="s">
        <v>213</v>
      </c>
      <c r="AQ52" s="7"/>
      <c r="AR52" s="7"/>
      <c r="AS52" s="7"/>
      <c r="AT52" s="7"/>
      <c r="AU52" s="7"/>
      <c r="AV52" s="7"/>
    </row>
    <row r="53" spans="1:50">
      <c r="A53" t="s">
        <v>183</v>
      </c>
      <c r="H53" t="s">
        <v>22</v>
      </c>
      <c r="J53" s="6"/>
      <c r="K53" s="6"/>
      <c r="L53" s="6"/>
      <c r="M53" s="6"/>
      <c r="N53" s="6"/>
      <c r="O53" s="6" t="s">
        <v>26</v>
      </c>
      <c r="P53" s="6"/>
      <c r="Q53" s="6"/>
      <c r="R53" s="6"/>
      <c r="S53" s="6"/>
      <c r="T53" s="6"/>
      <c r="U53" s="6"/>
      <c r="V53" t="s">
        <v>24</v>
      </c>
      <c r="Z53" s="6"/>
      <c r="AA53" s="6"/>
      <c r="AB53" s="6"/>
      <c r="AC53" s="6" t="s">
        <v>25</v>
      </c>
      <c r="AD53" s="6"/>
      <c r="AE53" s="6"/>
      <c r="AF53" s="6"/>
      <c r="AG53" s="6"/>
      <c r="AH53" s="6"/>
      <c r="AI53" s="6"/>
      <c r="AJ53" t="s">
        <v>49</v>
      </c>
      <c r="AQ53" t="s">
        <v>23</v>
      </c>
      <c r="AW53" t="s">
        <v>183</v>
      </c>
      <c r="AX53">
        <v>0.32687493612777863</v>
      </c>
    </row>
    <row r="54" spans="1:50">
      <c r="A54" t="s">
        <v>130</v>
      </c>
      <c r="B54">
        <v>32.773014068603516</v>
      </c>
      <c r="C54">
        <v>23.660955429077148</v>
      </c>
      <c r="D54">
        <v>1.8071617559428921E-3</v>
      </c>
      <c r="H54" t="s">
        <v>130</v>
      </c>
      <c r="I54">
        <v>28.325250625610352</v>
      </c>
      <c r="J54" s="6">
        <v>23.660955429077148</v>
      </c>
      <c r="K54" s="6">
        <v>3.9437305727584047E-2</v>
      </c>
      <c r="L54" s="6"/>
      <c r="M54" s="6"/>
      <c r="N54" s="6"/>
      <c r="O54" s="6" t="s">
        <v>130</v>
      </c>
      <c r="P54" s="6">
        <v>33.80975341796875</v>
      </c>
      <c r="Q54" s="6">
        <v>23.772754669189453</v>
      </c>
      <c r="R54" s="6">
        <v>9.5183640255094317E-4</v>
      </c>
      <c r="S54" s="6"/>
      <c r="T54" s="6"/>
      <c r="U54" s="6"/>
      <c r="V54" t="s">
        <v>130</v>
      </c>
      <c r="W54">
        <v>32.419937133789063</v>
      </c>
      <c r="X54">
        <v>23.772754669189453</v>
      </c>
      <c r="Y54">
        <v>2.4942426445824302E-3</v>
      </c>
      <c r="Z54" s="6"/>
      <c r="AA54" s="6"/>
      <c r="AB54" s="6"/>
      <c r="AC54" s="6" t="s">
        <v>130</v>
      </c>
      <c r="AD54" s="6">
        <v>27.892124176025391</v>
      </c>
      <c r="AE54" s="6">
        <v>23.772754669189453</v>
      </c>
      <c r="AF54" s="6">
        <v>5.7536867694590786E-2</v>
      </c>
      <c r="AG54" s="6"/>
      <c r="AH54" s="6"/>
      <c r="AI54" s="6"/>
      <c r="AJ54" t="s">
        <v>130</v>
      </c>
      <c r="AK54">
        <v>27.618108749389648</v>
      </c>
      <c r="AL54">
        <v>24.357131958007813</v>
      </c>
      <c r="AM54">
        <v>0.10431533825054848</v>
      </c>
      <c r="AQ54" t="s">
        <v>130</v>
      </c>
      <c r="AR54">
        <v>26.912708282470703</v>
      </c>
      <c r="AS54">
        <v>23.660955429077148</v>
      </c>
      <c r="AT54">
        <v>0.1049844198508211</v>
      </c>
      <c r="AW54" t="s">
        <v>23</v>
      </c>
      <c r="AX54">
        <v>0.69306215022663353</v>
      </c>
    </row>
    <row r="55" spans="1:50">
      <c r="B55">
        <v>32.145088195800781</v>
      </c>
      <c r="C55">
        <v>23.718990325927734</v>
      </c>
      <c r="D55">
        <v>2.9073130303471886E-3</v>
      </c>
      <c r="I55">
        <v>28.362953186035156</v>
      </c>
      <c r="J55" s="6">
        <v>23.718990325927734</v>
      </c>
      <c r="K55" s="6">
        <v>3.9997042579720234E-2</v>
      </c>
      <c r="L55" s="6"/>
      <c r="M55" s="6"/>
      <c r="N55" s="6"/>
      <c r="O55" s="6"/>
      <c r="P55" s="6">
        <v>33.040508270263672</v>
      </c>
      <c r="Q55" s="6">
        <v>23.858293533325195</v>
      </c>
      <c r="R55" s="6">
        <v>1.7213846960370985E-3</v>
      </c>
      <c r="S55" s="6"/>
      <c r="T55" s="6"/>
      <c r="U55" s="6"/>
      <c r="W55">
        <v>32.059341430664063</v>
      </c>
      <c r="X55">
        <v>23.858293533325195</v>
      </c>
      <c r="Y55">
        <v>3.3981190274151645E-3</v>
      </c>
      <c r="Z55" s="6"/>
      <c r="AA55" s="6"/>
      <c r="AB55" s="6"/>
      <c r="AC55" s="6"/>
      <c r="AD55" s="6">
        <v>27.933631896972656</v>
      </c>
      <c r="AE55" s="6">
        <v>23.858293533325195</v>
      </c>
      <c r="AF55" s="6">
        <v>5.9319968271068502E-2</v>
      </c>
      <c r="AG55" s="6"/>
      <c r="AH55" s="6"/>
      <c r="AI55" s="6"/>
      <c r="AK55">
        <v>27.59979248046875</v>
      </c>
      <c r="AL55">
        <v>24.296318054199219</v>
      </c>
      <c r="AM55">
        <v>0.10128732645158207</v>
      </c>
      <c r="AR55">
        <v>26.921010971069336</v>
      </c>
      <c r="AS55">
        <v>23.718990325927734</v>
      </c>
      <c r="AT55">
        <v>0.10866651496907311</v>
      </c>
      <c r="AW55" t="s">
        <v>22</v>
      </c>
      <c r="AX55">
        <v>0.58617616084442814</v>
      </c>
    </row>
    <row r="56" spans="1:50">
      <c r="B56">
        <v>32.297172546386719</v>
      </c>
      <c r="C56">
        <v>23.781545639038086</v>
      </c>
      <c r="D56">
        <v>2.7323785605191868E-3</v>
      </c>
      <c r="I56">
        <v>28.307058334350586</v>
      </c>
      <c r="J56" s="6">
        <v>23.781545639038086</v>
      </c>
      <c r="K56" s="6">
        <v>4.3419511492486393E-2</v>
      </c>
      <c r="L56" s="6"/>
      <c r="M56" s="6"/>
      <c r="N56" s="6"/>
      <c r="O56" s="6"/>
      <c r="P56" s="6">
        <v>33.911685943603516</v>
      </c>
      <c r="Q56" s="6">
        <v>23.886226654052734</v>
      </c>
      <c r="R56" s="6">
        <v>9.5948023656251759E-4</v>
      </c>
      <c r="S56" s="6"/>
      <c r="T56" s="6"/>
      <c r="U56" s="6"/>
      <c r="W56">
        <v>31.953693389892578</v>
      </c>
      <c r="X56">
        <v>23.886226654052734</v>
      </c>
      <c r="Y56">
        <v>3.7277821418604507E-3</v>
      </c>
      <c r="Z56" s="6"/>
      <c r="AA56" s="6"/>
      <c r="AB56" s="6"/>
      <c r="AC56" s="6"/>
      <c r="AD56" s="6">
        <v>27.928121566772461</v>
      </c>
      <c r="AE56" s="6">
        <v>23.886226654052734</v>
      </c>
      <c r="AF56" s="6">
        <v>6.0711140567573312E-2</v>
      </c>
      <c r="AG56" s="6"/>
      <c r="AH56" s="6"/>
      <c r="AI56" s="6"/>
      <c r="AK56">
        <v>27.54222297668457</v>
      </c>
      <c r="AL56">
        <v>24.580076217651367</v>
      </c>
      <c r="AM56">
        <v>0.12832313880144425</v>
      </c>
      <c r="AR56">
        <v>26.934432983398438</v>
      </c>
      <c r="AS56">
        <v>23.781545639038086</v>
      </c>
      <c r="AT56">
        <v>0.11243106807365373</v>
      </c>
      <c r="AW56" t="s">
        <v>26</v>
      </c>
      <c r="AX56">
        <v>0.16818915629026121</v>
      </c>
    </row>
    <row r="57" spans="1:50">
      <c r="A57" t="s">
        <v>185</v>
      </c>
      <c r="B57" t="s">
        <v>178</v>
      </c>
      <c r="C57">
        <v>30.05877685546875</v>
      </c>
      <c r="D57">
        <v>0</v>
      </c>
      <c r="H57" t="s">
        <v>185</v>
      </c>
      <c r="I57">
        <v>37.315345764160156</v>
      </c>
      <c r="J57" s="6">
        <v>30.05877685546875</v>
      </c>
      <c r="K57" s="6">
        <v>6.539658842700127E-3</v>
      </c>
      <c r="L57" s="6"/>
      <c r="M57" s="6"/>
      <c r="N57" s="6"/>
      <c r="O57" s="6" t="s">
        <v>185</v>
      </c>
      <c r="P57" s="6">
        <v>0</v>
      </c>
      <c r="Q57" s="6">
        <v>30.193994522094727</v>
      </c>
      <c r="R57" s="6">
        <v>0</v>
      </c>
      <c r="S57" s="6"/>
      <c r="T57" s="6"/>
      <c r="U57" s="6"/>
      <c r="V57" t="s">
        <v>185</v>
      </c>
      <c r="W57">
        <v>37.06121826171875</v>
      </c>
      <c r="X57">
        <v>30.193994522094727</v>
      </c>
      <c r="Y57">
        <v>8.5656370353831938E-3</v>
      </c>
      <c r="Z57" s="6"/>
      <c r="AA57" s="6"/>
      <c r="AB57" s="6"/>
      <c r="AC57" s="6" t="s">
        <v>185</v>
      </c>
      <c r="AD57" s="6">
        <v>33.634265899658203</v>
      </c>
      <c r="AE57" s="6">
        <v>30.193994522094727</v>
      </c>
      <c r="AF57" s="6">
        <v>9.2124495410041973E-2</v>
      </c>
      <c r="AG57" s="6"/>
      <c r="AH57" s="6"/>
      <c r="AI57" s="6"/>
      <c r="AJ57" t="s">
        <v>185</v>
      </c>
      <c r="AK57">
        <v>33.854248046875</v>
      </c>
      <c r="AL57">
        <v>30.574541091918945</v>
      </c>
      <c r="AM57">
        <v>0.10296979060277324</v>
      </c>
      <c r="AQ57" t="s">
        <v>185</v>
      </c>
      <c r="AR57">
        <v>33.816261291503906</v>
      </c>
      <c r="AS57">
        <v>30.05877685546875</v>
      </c>
      <c r="AT57">
        <v>7.394085642521403E-2</v>
      </c>
      <c r="AW57" t="s">
        <v>24</v>
      </c>
      <c r="AX57">
        <v>2.2022177838626829</v>
      </c>
    </row>
    <row r="58" spans="1:50">
      <c r="A58">
        <v>1091</v>
      </c>
      <c r="B58" t="s">
        <v>178</v>
      </c>
      <c r="C58">
        <v>30.256687164306641</v>
      </c>
      <c r="D58">
        <v>0</v>
      </c>
      <c r="H58">
        <v>1091</v>
      </c>
      <c r="I58">
        <v>36.52801513671875</v>
      </c>
      <c r="J58" s="6">
        <v>30.256687164306641</v>
      </c>
      <c r="K58" s="6">
        <v>1.2946195698583142E-2</v>
      </c>
      <c r="L58" s="6"/>
      <c r="M58" s="6"/>
      <c r="N58" s="6"/>
      <c r="O58" s="6">
        <v>1091</v>
      </c>
      <c r="P58" s="6">
        <v>45.284553527832031</v>
      </c>
      <c r="Q58" s="6">
        <v>30.238893508911133</v>
      </c>
      <c r="R58" s="6">
        <v>2.9566848074640002E-5</v>
      </c>
      <c r="S58" s="6"/>
      <c r="T58" s="6"/>
      <c r="U58" s="6"/>
      <c r="V58">
        <v>1091</v>
      </c>
      <c r="W58">
        <v>37.546722412109375</v>
      </c>
      <c r="X58">
        <v>30.238893508911133</v>
      </c>
      <c r="Y58">
        <v>6.3113795304251636E-3</v>
      </c>
      <c r="AB58" s="6"/>
      <c r="AC58" s="6">
        <v>1091</v>
      </c>
      <c r="AD58" s="6">
        <v>33.396213531494141</v>
      </c>
      <c r="AE58" s="6">
        <v>30.238893508911133</v>
      </c>
      <c r="AF58" s="6">
        <v>0.11208615394089924</v>
      </c>
      <c r="AG58" s="6"/>
      <c r="AH58" s="6"/>
      <c r="AI58" s="6"/>
      <c r="AJ58">
        <v>1091</v>
      </c>
      <c r="AK58">
        <v>33.697826385498047</v>
      </c>
      <c r="AL58">
        <v>30.971981048583984</v>
      </c>
      <c r="AM58">
        <v>0.15116066368098441</v>
      </c>
      <c r="AQ58">
        <v>1091</v>
      </c>
      <c r="AR58">
        <v>33.816886901855469</v>
      </c>
      <c r="AS58">
        <v>30.256687164306641</v>
      </c>
      <c r="AT58">
        <v>8.4776032621588532E-2</v>
      </c>
      <c r="AW58" t="s">
        <v>25</v>
      </c>
      <c r="AX58">
        <v>0.86667518540078936</v>
      </c>
    </row>
    <row r="59" spans="1:50">
      <c r="B59">
        <v>38.750194549560547</v>
      </c>
      <c r="C59">
        <v>30.197124481201172</v>
      </c>
      <c r="D59">
        <v>2.6623757837781563E-3</v>
      </c>
      <c r="I59">
        <v>36.599620819091797</v>
      </c>
      <c r="J59" s="6">
        <v>30.197124481201172</v>
      </c>
      <c r="K59" s="6">
        <v>1.1821063633319221E-2</v>
      </c>
      <c r="L59" s="6"/>
      <c r="M59" s="6"/>
      <c r="N59" s="6"/>
      <c r="O59" s="6"/>
      <c r="P59" s="6">
        <v>0</v>
      </c>
      <c r="Q59" s="6">
        <v>30.354637145996094</v>
      </c>
      <c r="R59" s="6">
        <v>0</v>
      </c>
      <c r="S59" s="6"/>
      <c r="T59" s="6"/>
      <c r="U59" s="6"/>
      <c r="W59">
        <v>35.762859344482422</v>
      </c>
      <c r="X59">
        <v>30.354637145996094</v>
      </c>
      <c r="Y59">
        <v>2.354848083372553E-2</v>
      </c>
      <c r="AB59" s="6"/>
      <c r="AC59" s="6"/>
      <c r="AD59" s="6">
        <v>33.876651763916016</v>
      </c>
      <c r="AE59" s="6">
        <v>30.354637145996094</v>
      </c>
      <c r="AF59" s="6">
        <v>8.7049835516206084E-2</v>
      </c>
      <c r="AG59" s="6"/>
      <c r="AH59" s="6"/>
      <c r="AI59" s="6"/>
      <c r="AK59">
        <v>33.908466339111328</v>
      </c>
      <c r="AL59">
        <v>30.837358474731445</v>
      </c>
      <c r="AM59">
        <v>0.11898834196023307</v>
      </c>
      <c r="AQ59" s="7"/>
      <c r="AR59" s="7">
        <v>34.279041290283203</v>
      </c>
      <c r="AS59" s="7">
        <v>30.197124481201172</v>
      </c>
      <c r="AT59" s="7">
        <v>5.905009500227372E-2</v>
      </c>
      <c r="AW59" t="s">
        <v>49</v>
      </c>
      <c r="AX59">
        <v>0.67352890668108567</v>
      </c>
    </row>
    <row r="60" spans="1:50">
      <c r="A60" t="s">
        <v>186</v>
      </c>
      <c r="B60">
        <v>32.840782165527344</v>
      </c>
      <c r="C60">
        <v>22.651985168457031</v>
      </c>
      <c r="D60">
        <v>8.5677440520773144E-4</v>
      </c>
      <c r="H60" t="s">
        <v>186</v>
      </c>
      <c r="I60">
        <v>27.414562225341797</v>
      </c>
      <c r="J60" s="6">
        <v>22.651985168457031</v>
      </c>
      <c r="K60" s="6">
        <v>3.6840155038367017E-2</v>
      </c>
      <c r="L60" s="6"/>
      <c r="M60" s="6"/>
      <c r="N60" s="6"/>
      <c r="O60" s="6" t="s">
        <v>186</v>
      </c>
      <c r="P60" s="6">
        <v>33.962619781494141</v>
      </c>
      <c r="Q60" s="6">
        <v>22.72430419921875</v>
      </c>
      <c r="R60" s="6">
        <v>4.1393286459735659E-4</v>
      </c>
      <c r="S60" s="6"/>
      <c r="T60" s="6"/>
      <c r="U60" s="6"/>
      <c r="V60" t="s">
        <v>186</v>
      </c>
      <c r="W60">
        <v>31.96403694152832</v>
      </c>
      <c r="X60">
        <v>22.72430419921875</v>
      </c>
      <c r="Y60">
        <v>1.6541058311375649E-3</v>
      </c>
      <c r="AB60" s="6"/>
      <c r="AC60" s="6" t="s">
        <v>186</v>
      </c>
      <c r="AD60" s="6">
        <v>30.307888031005859</v>
      </c>
      <c r="AE60" s="6">
        <v>22.72430419921875</v>
      </c>
      <c r="AF60" s="6">
        <v>5.2133129022671728E-3</v>
      </c>
      <c r="AG60" s="6"/>
      <c r="AH60" s="6"/>
      <c r="AI60" s="6"/>
      <c r="AJ60" t="s">
        <v>186</v>
      </c>
      <c r="AK60">
        <v>29.287483215332031</v>
      </c>
      <c r="AL60">
        <v>23.306890487670898</v>
      </c>
      <c r="AM60">
        <v>1.5836609103588611E-2</v>
      </c>
      <c r="AQ60" s="7" t="s">
        <v>186</v>
      </c>
      <c r="AR60" s="7">
        <v>26.344757080078125</v>
      </c>
      <c r="AS60" s="7">
        <v>22.651985168457031</v>
      </c>
      <c r="AT60" s="7">
        <v>7.7333005208140557E-2</v>
      </c>
      <c r="AW60" t="s">
        <v>46</v>
      </c>
      <c r="AX60">
        <v>1.2795594822769645</v>
      </c>
    </row>
    <row r="61" spans="1:50">
      <c r="A61">
        <v>2939</v>
      </c>
      <c r="B61">
        <v>32.868625640869141</v>
      </c>
      <c r="C61">
        <v>22.791187286376953</v>
      </c>
      <c r="D61">
        <v>9.2552632461873334E-4</v>
      </c>
      <c r="H61">
        <v>2939</v>
      </c>
      <c r="I61">
        <v>27.426950454711914</v>
      </c>
      <c r="J61" s="6">
        <v>22.791187286376953</v>
      </c>
      <c r="K61" s="6">
        <v>4.0225016742801857E-2</v>
      </c>
      <c r="L61" s="6"/>
      <c r="M61" s="6"/>
      <c r="N61" s="6"/>
      <c r="O61" s="6">
        <v>2939</v>
      </c>
      <c r="P61" s="6">
        <v>33.915374755859375</v>
      </c>
      <c r="Q61" s="6">
        <v>22.88836669921875</v>
      </c>
      <c r="R61" s="6">
        <v>4.7922538231042627E-4</v>
      </c>
      <c r="S61" s="6"/>
      <c r="T61" s="6"/>
      <c r="U61" s="6"/>
      <c r="V61">
        <v>2939</v>
      </c>
      <c r="W61">
        <v>32.190093994140625</v>
      </c>
      <c r="X61">
        <v>22.88836669921875</v>
      </c>
      <c r="Y61">
        <v>1.5845322132452683E-3</v>
      </c>
      <c r="AB61" s="6"/>
      <c r="AC61" s="6">
        <v>2939</v>
      </c>
      <c r="AD61" s="6">
        <v>30.06812858581543</v>
      </c>
      <c r="AE61" s="6">
        <v>22.88836669921875</v>
      </c>
      <c r="AF61" s="6">
        <v>6.8972554402754504E-3</v>
      </c>
      <c r="AG61" s="6"/>
      <c r="AH61" s="6"/>
      <c r="AI61" s="6"/>
      <c r="AJ61">
        <v>2939</v>
      </c>
      <c r="AK61">
        <v>28.152223587036133</v>
      </c>
      <c r="AL61">
        <v>23.343454360961914</v>
      </c>
      <c r="AM61">
        <v>3.5679291411283016E-2</v>
      </c>
      <c r="AQ61" s="7">
        <v>2939</v>
      </c>
      <c r="AR61" s="7">
        <v>26.37129020690918</v>
      </c>
      <c r="AS61" s="7">
        <v>22.791187286376953</v>
      </c>
      <c r="AT61" s="7">
        <v>8.3614506979629244E-2</v>
      </c>
    </row>
    <row r="62" spans="1:50">
      <c r="A62" s="6"/>
      <c r="B62" s="6">
        <v>32.620304107666016</v>
      </c>
      <c r="C62" s="6">
        <v>22.790485382080078</v>
      </c>
      <c r="D62" s="6">
        <v>1.0988279853506471E-3</v>
      </c>
      <c r="E62" s="6"/>
      <c r="F62" s="6"/>
      <c r="G62" s="6"/>
      <c r="H62" s="6"/>
      <c r="I62" s="6">
        <v>27.488031387329102</v>
      </c>
      <c r="J62" s="6">
        <v>22.790485382080078</v>
      </c>
      <c r="K62" s="6">
        <v>3.8538760839714303E-2</v>
      </c>
      <c r="L62" s="6"/>
      <c r="M62" s="6"/>
      <c r="N62" s="6"/>
      <c r="O62" s="6"/>
      <c r="P62" s="6">
        <v>34.310466766357422</v>
      </c>
      <c r="Q62" s="6">
        <v>22.931221008300781</v>
      </c>
      <c r="R62" s="6">
        <v>3.7540988055148302E-4</v>
      </c>
      <c r="S62" s="6"/>
      <c r="T62" s="6"/>
      <c r="U62" s="6"/>
      <c r="V62" s="17"/>
      <c r="W62" s="6">
        <v>31.90742301940918</v>
      </c>
      <c r="X62" s="6">
        <v>22.931221008300781</v>
      </c>
      <c r="Y62" s="6">
        <v>1.985609982386124E-3</v>
      </c>
      <c r="Z62" s="6"/>
      <c r="AA62" s="6"/>
      <c r="AB62" s="6"/>
      <c r="AC62" s="6"/>
      <c r="AD62" s="6">
        <v>30.265356063842773</v>
      </c>
      <c r="AE62" s="6">
        <v>22.931221008300781</v>
      </c>
      <c r="AF62" s="6">
        <v>6.1973404688600089E-3</v>
      </c>
      <c r="AG62" s="6"/>
      <c r="AH62" s="6"/>
      <c r="AI62" s="6"/>
      <c r="AK62">
        <v>28.83729362487793</v>
      </c>
      <c r="AL62">
        <v>23.485273361206055</v>
      </c>
      <c r="AM62">
        <v>2.4483943195458758E-2</v>
      </c>
      <c r="AQ62" s="7"/>
      <c r="AR62" s="7">
        <v>26.37346076965332</v>
      </c>
      <c r="AS62" s="7">
        <v>22.790485382080078</v>
      </c>
      <c r="AT62" s="7">
        <v>8.3448192572871144E-2</v>
      </c>
      <c r="AU62" s="7"/>
      <c r="AV62" s="7"/>
    </row>
    <row r="63" spans="1:50">
      <c r="AH63" s="6"/>
      <c r="AI63" s="6"/>
      <c r="AU63" s="7"/>
      <c r="AV63" s="7"/>
    </row>
    <row r="64" spans="1:50">
      <c r="A64" s="6" t="s">
        <v>130</v>
      </c>
      <c r="B64" s="6">
        <v>1</v>
      </c>
      <c r="C64" s="6">
        <v>4.3887825492459558E-2</v>
      </c>
      <c r="D64" s="6">
        <v>32.22113037109375</v>
      </c>
      <c r="E64" s="6">
        <v>23.75026798248291</v>
      </c>
      <c r="F64" s="6">
        <v>2.8184889201199152E-3</v>
      </c>
      <c r="G64" s="6"/>
      <c r="H64" s="6" t="s">
        <v>130</v>
      </c>
      <c r="I64" s="6">
        <v>1</v>
      </c>
      <c r="J64" s="6">
        <v>6.8047568871924827E-2</v>
      </c>
      <c r="K64" s="6">
        <v>28.316154479980469</v>
      </c>
      <c r="L64" s="6">
        <v>23.721250534057617</v>
      </c>
      <c r="M64" s="6">
        <v>4.1380533458034767E-2</v>
      </c>
      <c r="N64" s="6"/>
      <c r="O64" s="6" t="s">
        <v>130</v>
      </c>
      <c r="P64" s="6">
        <v>1</v>
      </c>
      <c r="Q64" s="6">
        <v>0.42510944852698762</v>
      </c>
      <c r="R64" s="6">
        <v>33.425130844116211</v>
      </c>
      <c r="S64" s="6">
        <v>23.815524101257324</v>
      </c>
      <c r="T64" s="6">
        <v>1.2800299279634828E-3</v>
      </c>
      <c r="U64" s="6"/>
      <c r="V64" t="s">
        <v>130</v>
      </c>
      <c r="W64">
        <v>1</v>
      </c>
      <c r="X64">
        <v>0.20217064852929634</v>
      </c>
      <c r="Y64">
        <v>32.144323984781899</v>
      </c>
      <c r="Z64">
        <v>23.839091618855793</v>
      </c>
      <c r="AA64">
        <v>3.161374434443572E-3</v>
      </c>
      <c r="AB64" s="6"/>
      <c r="AC64" s="6" t="s">
        <v>130</v>
      </c>
      <c r="AD64" s="6">
        <v>1</v>
      </c>
      <c r="AE64" s="6">
        <v>2.6889109825614984E-2</v>
      </c>
      <c r="AF64">
        <v>27.917959213256836</v>
      </c>
      <c r="AG64">
        <v>23.839091618855793</v>
      </c>
      <c r="AH64">
        <v>5.9175032584467081E-2</v>
      </c>
      <c r="AJ64" t="s">
        <v>130</v>
      </c>
      <c r="AK64">
        <v>1</v>
      </c>
      <c r="AL64">
        <v>1.9645759417523594E-2</v>
      </c>
      <c r="AM64">
        <v>27.608950614929199</v>
      </c>
      <c r="AN64">
        <v>24.411175409952801</v>
      </c>
      <c r="AO64">
        <v>0.10898676050426338</v>
      </c>
      <c r="AQ64" s="7" t="s">
        <v>130</v>
      </c>
      <c r="AR64" s="7">
        <v>1</v>
      </c>
      <c r="AS64" s="7">
        <v>2.4082822918993475E-2</v>
      </c>
      <c r="AT64" s="7">
        <v>26.927721977233887</v>
      </c>
      <c r="AU64" s="7">
        <v>23.75026798248291</v>
      </c>
      <c r="AV64" s="7">
        <v>0.11053276591949814</v>
      </c>
    </row>
    <row r="65" spans="1:48">
      <c r="A65" s="6" t="s">
        <v>185</v>
      </c>
      <c r="B65" s="6">
        <v>0.31487035065405222</v>
      </c>
      <c r="C65" s="6">
        <v>0.5453714451298467</v>
      </c>
      <c r="D65" s="6">
        <v>38.750194549560547</v>
      </c>
      <c r="E65" s="6">
        <v>30.170862833658855</v>
      </c>
      <c r="F65" s="6">
        <v>8.8745859459271874E-4</v>
      </c>
      <c r="G65" s="6"/>
      <c r="H65" s="6" t="s">
        <v>185</v>
      </c>
      <c r="I65" s="6">
        <v>0.24172515839610428</v>
      </c>
      <c r="J65" s="6">
        <v>8.2661966582146279E-2</v>
      </c>
      <c r="K65" s="6">
        <v>36.814327239990234</v>
      </c>
      <c r="L65" s="6">
        <v>30.170862833658855</v>
      </c>
      <c r="M65" s="6">
        <v>1.0002716004658747E-2</v>
      </c>
      <c r="N65" s="6"/>
      <c r="O65" s="6" t="s">
        <v>185</v>
      </c>
      <c r="P65" s="6">
        <v>7.6995199952552716E-3</v>
      </c>
      <c r="Q65" s="6">
        <v>1.3335959825674612E-2</v>
      </c>
      <c r="R65" s="6">
        <v>22.642276763916016</v>
      </c>
      <c r="S65" s="6">
        <v>30.21644401550293</v>
      </c>
      <c r="T65" s="6">
        <v>9.8556160248800001E-6</v>
      </c>
      <c r="U65" s="6"/>
      <c r="V65" t="s">
        <v>185</v>
      </c>
      <c r="W65">
        <v>3.8562720006280404</v>
      </c>
      <c r="X65">
        <v>3.8554342335309078</v>
      </c>
      <c r="Y65">
        <v>36.654790878295898</v>
      </c>
      <c r="Z65">
        <v>30.296765327453613</v>
      </c>
      <c r="AA65">
        <v>1.2191119715046054E-2</v>
      </c>
      <c r="AB65" s="6"/>
      <c r="AC65" s="6" t="s">
        <v>185</v>
      </c>
      <c r="AD65" s="6">
        <v>1.6308969067112422</v>
      </c>
      <c r="AE65" s="6">
        <v>0.22366339764104914</v>
      </c>
      <c r="AF65">
        <v>33.635710398356117</v>
      </c>
      <c r="AG65">
        <v>30.262508392333984</v>
      </c>
      <c r="AH65">
        <v>9.6508377596544334E-2</v>
      </c>
      <c r="AJ65" t="s">
        <v>185</v>
      </c>
      <c r="AK65">
        <v>1.1267924635796345</v>
      </c>
      <c r="AL65">
        <v>0.22518811072541667</v>
      </c>
      <c r="AM65">
        <v>33.820180257161461</v>
      </c>
      <c r="AN65">
        <v>30.794626871744793</v>
      </c>
      <c r="AO65">
        <v>0.12280546036616255</v>
      </c>
      <c r="AQ65" s="7" t="s">
        <v>185</v>
      </c>
      <c r="AR65" s="7">
        <v>0.64958354870341117</v>
      </c>
      <c r="AS65" s="7">
        <v>0.11685347450322024</v>
      </c>
      <c r="AT65" s="7">
        <v>33.970729827880859</v>
      </c>
      <c r="AU65" s="7">
        <v>30.170862833658855</v>
      </c>
      <c r="AV65" s="7">
        <v>7.1800266333991059E-2</v>
      </c>
    </row>
    <row r="66" spans="1:48">
      <c r="A66" s="6" t="s">
        <v>186</v>
      </c>
      <c r="B66" s="6">
        <v>0.33887952160150503</v>
      </c>
      <c r="C66" s="6">
        <v>4.4255345306336666E-2</v>
      </c>
      <c r="D66" s="6">
        <v>32.776570638020836</v>
      </c>
      <c r="E66" s="6">
        <v>22.744552612304688</v>
      </c>
      <c r="F66" s="6">
        <v>9.5512817688937941E-4</v>
      </c>
      <c r="G66" s="6"/>
      <c r="H66" s="6" t="s">
        <v>186</v>
      </c>
      <c r="I66" s="6">
        <v>0.93062716329275197</v>
      </c>
      <c r="J66" s="6">
        <v>4.0899294081921014E-2</v>
      </c>
      <c r="K66" s="6">
        <v>27.44318135579427</v>
      </c>
      <c r="L66" s="6">
        <v>22.744552612304688</v>
      </c>
      <c r="M66" s="6">
        <v>3.8509848467591708E-2</v>
      </c>
      <c r="N66" s="6"/>
      <c r="O66" s="6" t="s">
        <v>186</v>
      </c>
      <c r="P66" s="6">
        <v>0.32867879258526717</v>
      </c>
      <c r="Q66" s="6">
        <v>4.0998903910614698E-2</v>
      </c>
      <c r="R66" s="6">
        <v>34.062820434570313</v>
      </c>
      <c r="S66" s="6">
        <v>22.847963968912762</v>
      </c>
      <c r="T66" s="6">
        <v>4.2071869119604402E-4</v>
      </c>
      <c r="U66" s="6"/>
      <c r="V66" t="s">
        <v>186</v>
      </c>
      <c r="W66">
        <v>0.54816356709732494</v>
      </c>
      <c r="X66">
        <v>6.7793358925016353E-2</v>
      </c>
      <c r="Y66">
        <v>32.020517985026039</v>
      </c>
      <c r="Z66">
        <v>22.847963968912762</v>
      </c>
      <c r="AA66">
        <v>1.7329502869148769E-3</v>
      </c>
      <c r="AB66" s="6"/>
      <c r="AC66" s="6" t="s">
        <v>186</v>
      </c>
      <c r="AD66" s="6">
        <v>0.10245346409033644</v>
      </c>
      <c r="AE66" s="6">
        <v>1.4295833786809988E-2</v>
      </c>
      <c r="AF66">
        <v>30.213790893554688</v>
      </c>
      <c r="AG66">
        <v>22.847963968912762</v>
      </c>
      <c r="AH66">
        <v>6.0626870759371869E-3</v>
      </c>
      <c r="AJ66" t="s">
        <v>186</v>
      </c>
      <c r="AK66">
        <v>0.22026534978253698</v>
      </c>
      <c r="AL66">
        <v>9.128237028018088E-2</v>
      </c>
      <c r="AM66">
        <v>28.759000142415363</v>
      </c>
      <c r="AN66">
        <v>23.378539403279621</v>
      </c>
      <c r="AO66">
        <v>2.4006006924137159E-2</v>
      </c>
      <c r="AQ66" s="7" t="s">
        <v>186</v>
      </c>
      <c r="AR66" s="7">
        <v>0.73654075174985589</v>
      </c>
      <c r="AS66" s="7">
        <v>3.2384803883706424E-2</v>
      </c>
      <c r="AT66" s="7">
        <v>26.363169352213543</v>
      </c>
      <c r="AU66" s="7">
        <v>22.744552612304688</v>
      </c>
      <c r="AV66" s="7">
        <v>8.1411886503338013E-2</v>
      </c>
    </row>
    <row r="67" spans="1:48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48">
      <c r="A68" s="7"/>
      <c r="B68" s="7" t="s">
        <v>183</v>
      </c>
      <c r="C68" s="7" t="s">
        <v>23</v>
      </c>
      <c r="D68" s="7" t="s">
        <v>22</v>
      </c>
      <c r="E68" s="7" t="s">
        <v>26</v>
      </c>
      <c r="F68" s="7" t="s">
        <v>24</v>
      </c>
      <c r="G68" s="7" t="s">
        <v>25</v>
      </c>
      <c r="H68" s="7" t="s">
        <v>49</v>
      </c>
      <c r="I68" s="7" t="s">
        <v>46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48">
      <c r="A69" s="7" t="s">
        <v>130</v>
      </c>
      <c r="B69" s="7">
        <v>1</v>
      </c>
      <c r="C69" s="7">
        <v>1</v>
      </c>
      <c r="D69" s="7">
        <v>1</v>
      </c>
      <c r="E69" s="7">
        <v>1</v>
      </c>
      <c r="F69" s="7">
        <v>1</v>
      </c>
      <c r="G69" s="7">
        <v>1</v>
      </c>
      <c r="H69" s="7">
        <v>1</v>
      </c>
      <c r="I69" s="7">
        <v>1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AB69" s="6"/>
      <c r="AC69" s="6"/>
      <c r="AD69" s="6"/>
      <c r="AE69" s="6"/>
    </row>
    <row r="70" spans="1:48">
      <c r="A70" t="s">
        <v>185</v>
      </c>
      <c r="B70">
        <v>0.31487035065405222</v>
      </c>
      <c r="C70">
        <v>0.64958354870341117</v>
      </c>
      <c r="D70">
        <v>0.24172515839610428</v>
      </c>
      <c r="E70">
        <v>7.6995199952552716E-3</v>
      </c>
      <c r="F70">
        <v>3.8562720006280404</v>
      </c>
      <c r="G70">
        <v>1.6308969067112422</v>
      </c>
      <c r="H70">
        <v>1.1267924635796345</v>
      </c>
      <c r="I70">
        <v>0.93148860683396451</v>
      </c>
    </row>
    <row r="71" spans="1:48">
      <c r="A71" t="s">
        <v>186</v>
      </c>
      <c r="B71">
        <v>0.33887952160150503</v>
      </c>
      <c r="C71">
        <v>0.73654075174985589</v>
      </c>
      <c r="D71">
        <v>0.93062716329275197</v>
      </c>
      <c r="E71">
        <v>0.32867879258526717</v>
      </c>
      <c r="F71">
        <v>0.54816356709732494</v>
      </c>
      <c r="G71">
        <v>0.10245346409033644</v>
      </c>
      <c r="H71">
        <v>0.22026534978253698</v>
      </c>
      <c r="I71">
        <v>1.6276303577199647</v>
      </c>
    </row>
    <row r="73" spans="1:48">
      <c r="A73" t="s">
        <v>130</v>
      </c>
      <c r="B73">
        <v>4.3887825492459558E-2</v>
      </c>
      <c r="C73">
        <v>2.4082822918993475E-2</v>
      </c>
      <c r="D73">
        <v>6.8047568871924827E-2</v>
      </c>
      <c r="E73">
        <v>0.42510944852698762</v>
      </c>
      <c r="F73">
        <v>0.20217064852929634</v>
      </c>
      <c r="G73">
        <v>2.6889109825614984E-2</v>
      </c>
      <c r="H73">
        <v>1.9645759417523594E-2</v>
      </c>
      <c r="I73">
        <v>5.169194221346865E-2</v>
      </c>
    </row>
    <row r="74" spans="1:48">
      <c r="A74" s="7" t="s">
        <v>185</v>
      </c>
      <c r="B74" s="7">
        <v>0.5453714451298467</v>
      </c>
      <c r="C74" s="7">
        <v>0.11685347450322024</v>
      </c>
      <c r="D74" s="7">
        <v>8.2661966582146279E-2</v>
      </c>
      <c r="E74" s="7">
        <v>1.3335959825674612E-2</v>
      </c>
      <c r="F74" s="7">
        <v>3.8554342335309078</v>
      </c>
      <c r="G74" s="7">
        <v>0.22366339764104914</v>
      </c>
      <c r="H74" s="7">
        <v>0.22518811072541667</v>
      </c>
      <c r="I74" s="7">
        <v>4.2183086217408933E-2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17"/>
      <c r="W74" s="6"/>
      <c r="X74" s="6"/>
      <c r="Y74" s="6"/>
      <c r="Z74" s="6"/>
      <c r="AA74" s="6"/>
      <c r="AB74" s="6"/>
      <c r="AC74" s="6"/>
      <c r="AD74" s="6"/>
      <c r="AE74" s="6"/>
    </row>
    <row r="75" spans="1:48">
      <c r="A75" s="7" t="s">
        <v>186</v>
      </c>
      <c r="B75" s="7">
        <v>4.4255345306336666E-2</v>
      </c>
      <c r="C75" s="7">
        <v>3.2384803883706424E-2</v>
      </c>
      <c r="D75" s="7">
        <v>4.0899294081921014E-2</v>
      </c>
      <c r="E75" s="7">
        <v>4.0998903910614698E-2</v>
      </c>
      <c r="F75" s="7">
        <v>6.7793358925016353E-2</v>
      </c>
      <c r="G75" s="7">
        <v>1.4295833786809988E-2</v>
      </c>
      <c r="H75" s="7">
        <v>9.128237028018088E-2</v>
      </c>
      <c r="I75" s="7">
        <v>3.0312274373077767E-2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B75" s="6"/>
      <c r="AC75" s="6"/>
      <c r="AD75" s="6"/>
      <c r="AE75" s="6"/>
    </row>
    <row r="76" spans="1:48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AB76" s="6"/>
      <c r="AC76" s="6"/>
      <c r="AD76" s="6"/>
      <c r="AE76" s="6"/>
    </row>
    <row r="77" spans="1:48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AB77" s="6"/>
      <c r="AC77" s="6"/>
      <c r="AD77" s="6"/>
      <c r="AE77" s="6"/>
    </row>
    <row r="78" spans="1:4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AB78" s="7"/>
      <c r="AC78" s="7"/>
      <c r="AD78" s="7"/>
      <c r="AE78" s="7"/>
    </row>
    <row r="79" spans="1:48"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AB79" s="7"/>
      <c r="AC79" s="7"/>
      <c r="AD79" s="7"/>
      <c r="AE79" s="7"/>
    </row>
    <row r="80" spans="1:48"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AB80" s="7"/>
      <c r="AC80" s="7"/>
      <c r="AD80" s="7"/>
      <c r="AE80" s="7"/>
    </row>
    <row r="81" spans="1:31"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AB81" s="7"/>
      <c r="AC81" s="7"/>
      <c r="AD81" s="7"/>
      <c r="AE81" s="7"/>
    </row>
    <row r="88" spans="1:31"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AB88" s="7"/>
      <c r="AC88" s="7"/>
      <c r="AD88" s="7"/>
      <c r="AE88" s="7"/>
    </row>
    <row r="89" spans="1:31"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AB89" s="7"/>
      <c r="AC89" s="7"/>
      <c r="AD89" s="7"/>
      <c r="AE89" s="7"/>
    </row>
    <row r="90" spans="1:3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AB90" s="7"/>
      <c r="AC90" s="7"/>
      <c r="AD90" s="7"/>
      <c r="AE90" s="7"/>
    </row>
    <row r="91" spans="1:3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AB91" s="7"/>
      <c r="AC91" s="7"/>
      <c r="AD91" s="7"/>
      <c r="AE91" s="7"/>
    </row>
    <row r="92" spans="1:3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AB92" s="7"/>
      <c r="AC92" s="7"/>
      <c r="AD92" s="7"/>
      <c r="AE92" s="7"/>
    </row>
    <row r="93" spans="1:3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AB93" s="7"/>
      <c r="AC93" s="7"/>
      <c r="AD93" s="7"/>
      <c r="AE93" s="7"/>
    </row>
    <row r="94" spans="1:3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AB94" s="7"/>
      <c r="AC94" s="7"/>
      <c r="AD94" s="7"/>
      <c r="AE94" s="7"/>
    </row>
    <row r="95" spans="1:3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AB95" s="7"/>
      <c r="AC95" s="7"/>
      <c r="AD95" s="7"/>
      <c r="AE95" s="7"/>
    </row>
    <row r="96" spans="1:3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AB96" s="7"/>
      <c r="AC96" s="7"/>
      <c r="AD96" s="7"/>
      <c r="AE96" s="7"/>
    </row>
    <row r="97" spans="1:36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AB97" s="7"/>
      <c r="AC97" s="7"/>
      <c r="AD97" s="7"/>
      <c r="AE97" s="7"/>
    </row>
    <row r="98" spans="1:3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AB98" s="7"/>
      <c r="AC98" s="7"/>
      <c r="AD98" s="7"/>
      <c r="AE98" s="7"/>
    </row>
    <row r="99" spans="1:3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AB99" s="7"/>
      <c r="AC99" s="7"/>
      <c r="AD99" s="7"/>
      <c r="AE99" s="7"/>
    </row>
    <row r="100" spans="1:3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AB100" s="7"/>
      <c r="AC100" s="7"/>
      <c r="AD100" s="7"/>
      <c r="AE100" s="7"/>
    </row>
    <row r="101" spans="1:3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AB101" s="7"/>
      <c r="AC101" s="7"/>
      <c r="AD101" s="7"/>
      <c r="AE101" s="7"/>
    </row>
    <row r="102" spans="1:3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AB102" s="7"/>
      <c r="AC102" s="7"/>
      <c r="AD102" s="7"/>
      <c r="AE102" s="7"/>
    </row>
    <row r="103" spans="1:3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36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1:36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1:36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1:36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1:36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E4DB-97E7-9749-B130-1761C2AEE02C}">
  <dimension ref="A1:AY78"/>
  <sheetViews>
    <sheetView topLeftCell="A36" zoomScale="67" workbookViewId="0">
      <selection activeCell="D53" sqref="D53"/>
    </sheetView>
  </sheetViews>
  <sheetFormatPr defaultColWidth="10.69140625" defaultRowHeight="20"/>
  <cols>
    <col min="6" max="6" width="12.69140625" bestFit="1" customWidth="1"/>
  </cols>
  <sheetData>
    <row r="1" spans="1:51">
      <c r="A1" t="s">
        <v>214</v>
      </c>
    </row>
    <row r="2" spans="1:51">
      <c r="A2" t="s">
        <v>183</v>
      </c>
      <c r="H2" t="s">
        <v>22</v>
      </c>
      <c r="O2" t="s">
        <v>26</v>
      </c>
      <c r="V2" t="s">
        <v>24</v>
      </c>
      <c r="AC2" t="s">
        <v>25</v>
      </c>
      <c r="AJ2" t="s">
        <v>49</v>
      </c>
      <c r="AQ2" t="s">
        <v>23</v>
      </c>
      <c r="AX2" t="s">
        <v>183</v>
      </c>
      <c r="AY2">
        <v>0.40299821115724999</v>
      </c>
    </row>
    <row r="3" spans="1:51">
      <c r="A3" t="s">
        <v>130</v>
      </c>
      <c r="B3">
        <v>31.268835067749023</v>
      </c>
      <c r="C3">
        <v>24.566337585449219</v>
      </c>
      <c r="D3">
        <v>9.6016796471653353E-3</v>
      </c>
      <c r="H3" t="s">
        <v>130</v>
      </c>
      <c r="I3">
        <v>27.959968566894531</v>
      </c>
      <c r="J3">
        <v>24.566337585449219</v>
      </c>
      <c r="K3">
        <v>9.5151421417482132E-2</v>
      </c>
      <c r="O3" t="s">
        <v>130</v>
      </c>
      <c r="P3">
        <v>34.462875366210938</v>
      </c>
      <c r="Q3">
        <v>24.566337585449219</v>
      </c>
      <c r="R3">
        <v>1.0491685768587917E-3</v>
      </c>
      <c r="V3" t="s">
        <v>130</v>
      </c>
      <c r="W3">
        <v>32.924369812011719</v>
      </c>
      <c r="X3">
        <v>24.545106887817383</v>
      </c>
      <c r="Y3">
        <v>3.0032433096283933E-3</v>
      </c>
      <c r="AC3" t="s">
        <v>130</v>
      </c>
      <c r="AD3">
        <v>29.988733291625977</v>
      </c>
      <c r="AE3">
        <v>24.545106887817383</v>
      </c>
      <c r="AF3">
        <v>2.297762658133758E-2</v>
      </c>
      <c r="AJ3" t="s">
        <v>130</v>
      </c>
      <c r="AK3">
        <v>26.581266403198242</v>
      </c>
      <c r="AL3">
        <v>24.385133743286133</v>
      </c>
      <c r="AM3">
        <v>0.21822183074287313</v>
      </c>
      <c r="AQ3" t="s">
        <v>130</v>
      </c>
      <c r="AR3">
        <v>27.786630630493164</v>
      </c>
      <c r="AS3">
        <v>24.854011535644531</v>
      </c>
      <c r="AT3">
        <v>0.1309765921990485</v>
      </c>
      <c r="AX3" t="s">
        <v>23</v>
      </c>
      <c r="AY3">
        <v>0.62088122172987492</v>
      </c>
    </row>
    <row r="4" spans="1:51">
      <c r="B4">
        <v>31.497655868530273</v>
      </c>
      <c r="C4">
        <v>24.567861557006836</v>
      </c>
      <c r="D4">
        <v>8.2020808977046923E-3</v>
      </c>
      <c r="I4">
        <v>27.934299468994141</v>
      </c>
      <c r="J4">
        <v>24.567861557006836</v>
      </c>
      <c r="K4">
        <v>9.6961920742038105E-2</v>
      </c>
      <c r="P4">
        <v>34.901817321777344</v>
      </c>
      <c r="Q4">
        <v>24.567861557006836</v>
      </c>
      <c r="R4">
        <v>7.7476383631759507E-4</v>
      </c>
      <c r="W4">
        <v>32.952198028564453</v>
      </c>
      <c r="X4">
        <v>24.540393829345703</v>
      </c>
      <c r="Y4">
        <v>2.9362607404708712E-3</v>
      </c>
      <c r="AD4">
        <v>30.070793151855469</v>
      </c>
      <c r="AE4">
        <v>24.540393829345703</v>
      </c>
      <c r="AF4">
        <v>2.163634590192547E-2</v>
      </c>
      <c r="AK4">
        <v>26.963773727416992</v>
      </c>
      <c r="AL4">
        <v>24.237951278686523</v>
      </c>
      <c r="AM4">
        <v>0.15116306184578654</v>
      </c>
      <c r="AR4">
        <v>27.890241622924805</v>
      </c>
      <c r="AS4">
        <v>24.494857788085938</v>
      </c>
      <c r="AT4">
        <v>9.5035884033172924E-2</v>
      </c>
      <c r="AX4" t="s">
        <v>22</v>
      </c>
      <c r="AY4">
        <v>0.36219731470967231</v>
      </c>
    </row>
    <row r="5" spans="1:51">
      <c r="B5">
        <v>31.260482788085938</v>
      </c>
      <c r="C5">
        <v>24.601705551147461</v>
      </c>
      <c r="D5">
        <v>9.8971081778389484E-3</v>
      </c>
      <c r="I5">
        <v>27.933830261230469</v>
      </c>
      <c r="J5">
        <v>24.901705551147501</v>
      </c>
      <c r="K5">
        <v>0.12224736636324506</v>
      </c>
      <c r="P5">
        <v>34.669338226318402</v>
      </c>
      <c r="Q5">
        <v>24.901705551147501</v>
      </c>
      <c r="R5">
        <v>1.147227577389302E-3</v>
      </c>
      <c r="W5">
        <v>32.770725250244141</v>
      </c>
      <c r="X5">
        <v>24.646167755126953</v>
      </c>
      <c r="Y5">
        <v>3.5831459013749485E-3</v>
      </c>
      <c r="AD5">
        <v>29.934320449829102</v>
      </c>
      <c r="AE5">
        <v>24.646167755126953</v>
      </c>
      <c r="AF5">
        <v>2.5592187990095605E-2</v>
      </c>
      <c r="AK5">
        <v>31.954505920410156</v>
      </c>
      <c r="AL5">
        <v>24.704185485839844</v>
      </c>
      <c r="AM5">
        <v>6.5680442648793609E-3</v>
      </c>
      <c r="AR5">
        <v>27.902328491210938</v>
      </c>
      <c r="AS5">
        <v>24.76603889465332</v>
      </c>
      <c r="AT5">
        <v>0.11373202094459887</v>
      </c>
      <c r="AX5" t="s">
        <v>26</v>
      </c>
      <c r="AY5">
        <v>0.23102947581316113</v>
      </c>
    </row>
    <row r="6" spans="1:51">
      <c r="A6" t="s">
        <v>186</v>
      </c>
      <c r="B6">
        <v>32.073032379150391</v>
      </c>
      <c r="C6">
        <v>24.6071273803711</v>
      </c>
      <c r="D6">
        <v>5.6563809453082847E-3</v>
      </c>
      <c r="H6" t="s">
        <v>186</v>
      </c>
      <c r="I6">
        <v>29.6202392578125</v>
      </c>
      <c r="J6">
        <v>24.6071273803711</v>
      </c>
      <c r="K6">
        <v>3.0967272323312652E-2</v>
      </c>
      <c r="O6" t="s">
        <v>186</v>
      </c>
      <c r="P6">
        <v>35.430694580078125</v>
      </c>
      <c r="Q6">
        <v>24.6071273803711</v>
      </c>
      <c r="R6">
        <v>5.5179989411127965E-4</v>
      </c>
      <c r="V6" t="s">
        <v>186</v>
      </c>
      <c r="W6">
        <v>35.766700744628906</v>
      </c>
      <c r="X6">
        <v>24.527410507202148</v>
      </c>
      <c r="Y6">
        <v>4.1365331449178683E-4</v>
      </c>
      <c r="AC6" t="s">
        <v>186</v>
      </c>
      <c r="AD6">
        <v>33.447700500488281</v>
      </c>
      <c r="AE6">
        <v>24.527410507202148</v>
      </c>
      <c r="AF6">
        <v>2.0640734234401424E-3</v>
      </c>
      <c r="AJ6" t="s">
        <v>186</v>
      </c>
      <c r="AK6">
        <v>29.287483215332031</v>
      </c>
      <c r="AL6">
        <v>23.456701278686523</v>
      </c>
      <c r="AM6">
        <v>1.7569513615323159E-2</v>
      </c>
      <c r="AQ6" t="s">
        <v>186</v>
      </c>
      <c r="AR6">
        <v>28.912225723266602</v>
      </c>
      <c r="AS6">
        <v>24.973854064941406</v>
      </c>
      <c r="AT6">
        <v>6.5227689738394212E-2</v>
      </c>
      <c r="AX6" t="s">
        <v>24</v>
      </c>
      <c r="AY6">
        <v>0.67589068028913857</v>
      </c>
    </row>
    <row r="7" spans="1:51">
      <c r="A7">
        <v>2939</v>
      </c>
      <c r="B7">
        <v>32.170307159423828</v>
      </c>
      <c r="C7">
        <v>24.568397140502899</v>
      </c>
      <c r="D7">
        <v>5.1475083522213036E-3</v>
      </c>
      <c r="H7">
        <v>2939</v>
      </c>
      <c r="I7">
        <v>29.644035339355469</v>
      </c>
      <c r="J7">
        <v>24.568397140502899</v>
      </c>
      <c r="K7">
        <v>2.9653820543706549E-2</v>
      </c>
      <c r="O7">
        <v>2939</v>
      </c>
      <c r="P7">
        <v>35.425045013427734</v>
      </c>
      <c r="Q7">
        <v>24.568397140502899</v>
      </c>
      <c r="R7">
        <v>5.392912052595946E-4</v>
      </c>
      <c r="V7">
        <v>2939</v>
      </c>
      <c r="W7">
        <v>34.941661834716797</v>
      </c>
      <c r="X7">
        <v>24.593498229980469</v>
      </c>
      <c r="Y7">
        <v>7.6717131323974206E-4</v>
      </c>
      <c r="AC7">
        <v>2939</v>
      </c>
      <c r="AD7">
        <v>33.786785125732422</v>
      </c>
      <c r="AE7">
        <v>24.593498229980469</v>
      </c>
      <c r="AF7">
        <v>1.7082242610246827E-3</v>
      </c>
      <c r="AJ7">
        <v>2939</v>
      </c>
      <c r="AK7">
        <v>28.152223587036133</v>
      </c>
      <c r="AL7">
        <v>22.603445053100586</v>
      </c>
      <c r="AM7">
        <v>2.1362458005456275E-2</v>
      </c>
      <c r="AQ7">
        <v>2939</v>
      </c>
      <c r="AR7">
        <v>29.179758071899414</v>
      </c>
      <c r="AS7">
        <v>24.895179748535156</v>
      </c>
      <c r="AT7">
        <v>5.1311345843036815E-2</v>
      </c>
      <c r="AX7" t="s">
        <v>25</v>
      </c>
      <c r="AY7">
        <v>0.37933678463306164</v>
      </c>
    </row>
    <row r="8" spans="1:51">
      <c r="B8">
        <v>32.954299926757798</v>
      </c>
      <c r="C8">
        <v>24.428895187377901</v>
      </c>
      <c r="D8">
        <v>2.7139225417429622E-3</v>
      </c>
      <c r="I8">
        <v>29.659475326538086</v>
      </c>
      <c r="J8">
        <v>24.428895187377901</v>
      </c>
      <c r="K8">
        <v>2.6634128049933436E-2</v>
      </c>
      <c r="P8">
        <v>36.0883598327637</v>
      </c>
      <c r="Q8">
        <v>24.428895187377901</v>
      </c>
      <c r="R8">
        <v>3.0913729919552623E-4</v>
      </c>
      <c r="W8">
        <v>35.971389770507813</v>
      </c>
      <c r="X8">
        <v>24.323024749755859</v>
      </c>
      <c r="Y8">
        <v>3.1152487347976625E-4</v>
      </c>
      <c r="AD8">
        <v>34.140209197998047</v>
      </c>
      <c r="AE8">
        <v>24.323024749755859</v>
      </c>
      <c r="AF8">
        <v>1.108493135714697E-3</v>
      </c>
      <c r="AK8">
        <v>28.83729362487793</v>
      </c>
      <c r="AL8">
        <v>21.886768341064453</v>
      </c>
      <c r="AM8">
        <v>8.0850629182576631E-3</v>
      </c>
      <c r="AR8">
        <v>29.237323760986328</v>
      </c>
      <c r="AS8">
        <v>24.995922088623047</v>
      </c>
      <c r="AT8">
        <v>5.2870190222051847E-2</v>
      </c>
      <c r="AX8" t="s">
        <v>49</v>
      </c>
      <c r="AY8">
        <v>0.27011725652806839</v>
      </c>
    </row>
    <row r="9" spans="1:51">
      <c r="A9" t="s">
        <v>187</v>
      </c>
      <c r="B9">
        <v>37.322837829589844</v>
      </c>
      <c r="C9">
        <v>28.683267593383789</v>
      </c>
      <c r="D9">
        <v>2.5074380345538909E-3</v>
      </c>
      <c r="H9" t="s">
        <v>187</v>
      </c>
      <c r="I9">
        <v>33.024608612060547</v>
      </c>
      <c r="J9">
        <v>28.683267593383789</v>
      </c>
      <c r="K9">
        <v>4.9331705702611167E-2</v>
      </c>
      <c r="O9" t="s">
        <v>187</v>
      </c>
      <c r="P9" t="s">
        <v>178</v>
      </c>
      <c r="Q9">
        <v>28.683267593383789</v>
      </c>
      <c r="R9">
        <v>0</v>
      </c>
      <c r="V9" t="s">
        <v>187</v>
      </c>
      <c r="W9">
        <v>36.701061248779297</v>
      </c>
      <c r="X9">
        <v>27.705329895019531</v>
      </c>
      <c r="Y9">
        <v>1.9589124642101384E-3</v>
      </c>
      <c r="AC9" t="s">
        <v>187</v>
      </c>
      <c r="AD9">
        <v>33.979541778564453</v>
      </c>
      <c r="AE9">
        <v>27.705329895019531</v>
      </c>
      <c r="AF9">
        <v>1.2920342427339273E-2</v>
      </c>
      <c r="AJ9" t="s">
        <v>187</v>
      </c>
      <c r="AK9">
        <v>28.667373657226563</v>
      </c>
      <c r="AL9">
        <v>25.538925170898438</v>
      </c>
      <c r="AM9">
        <v>0.11435184227201042</v>
      </c>
      <c r="AQ9" t="s">
        <v>187</v>
      </c>
      <c r="AR9">
        <v>32.093898773193359</v>
      </c>
      <c r="AS9">
        <v>28.157480239868164</v>
      </c>
      <c r="AT9">
        <v>6.5316054987199071E-2</v>
      </c>
    </row>
    <row r="10" spans="1:51">
      <c r="A10">
        <v>3010</v>
      </c>
      <c r="B10">
        <v>37.363082885742202</v>
      </c>
      <c r="C10">
        <v>28.666580200195313</v>
      </c>
      <c r="D10">
        <v>2.4104150721080608E-3</v>
      </c>
      <c r="H10">
        <v>3010</v>
      </c>
      <c r="I10">
        <v>33.248638153076172</v>
      </c>
      <c r="J10">
        <v>28.666580200195313</v>
      </c>
      <c r="K10">
        <v>4.1750637798063199E-2</v>
      </c>
      <c r="O10">
        <v>3010</v>
      </c>
      <c r="P10" t="s">
        <v>178</v>
      </c>
      <c r="Q10">
        <v>28.666580200195313</v>
      </c>
      <c r="R10">
        <v>0</v>
      </c>
      <c r="V10">
        <v>3010</v>
      </c>
      <c r="W10">
        <v>35.654655456542969</v>
      </c>
      <c r="X10">
        <v>28.013587951660156</v>
      </c>
      <c r="Y10">
        <v>5.0096741922965437E-3</v>
      </c>
      <c r="AC10">
        <v>3010</v>
      </c>
      <c r="AD10">
        <v>33.614711761474609</v>
      </c>
      <c r="AE10">
        <v>28.013587951660156</v>
      </c>
      <c r="AF10">
        <v>2.0601257183158923E-2</v>
      </c>
      <c r="AJ10">
        <v>3010</v>
      </c>
      <c r="AK10">
        <v>29.289527893066406</v>
      </c>
      <c r="AL10">
        <v>25.490133285522461</v>
      </c>
      <c r="AM10">
        <v>7.1823779995439194E-2</v>
      </c>
      <c r="AQ10">
        <v>3010</v>
      </c>
      <c r="AR10">
        <v>31.598810195922852</v>
      </c>
      <c r="AS10">
        <v>28.062236785888672</v>
      </c>
      <c r="AT10">
        <v>8.6175799584543467E-2</v>
      </c>
    </row>
    <row r="11" spans="1:51">
      <c r="B11">
        <v>36.893489837646499</v>
      </c>
      <c r="C11">
        <v>28.800024032592773</v>
      </c>
      <c r="D11">
        <v>3.661204806142159E-3</v>
      </c>
      <c r="I11">
        <v>32.921031951904297</v>
      </c>
      <c r="J11">
        <v>28.800024032592773</v>
      </c>
      <c r="K11">
        <v>5.7471562407927647E-2</v>
      </c>
      <c r="P11" t="s">
        <v>178</v>
      </c>
      <c r="Q11">
        <v>28.800024032592773</v>
      </c>
      <c r="R11">
        <v>0</v>
      </c>
      <c r="W11">
        <v>35.564666748046875</v>
      </c>
      <c r="X11">
        <v>27.789777755737305</v>
      </c>
      <c r="Y11">
        <v>4.5658874343677148E-3</v>
      </c>
      <c r="AD11">
        <v>33.775096893310547</v>
      </c>
      <c r="AE11">
        <v>27.789777755737305</v>
      </c>
      <c r="AF11">
        <v>1.5784811717829268E-2</v>
      </c>
      <c r="AK11">
        <v>28.68968391418457</v>
      </c>
      <c r="AL11">
        <v>25.335752487182617</v>
      </c>
      <c r="AM11">
        <v>9.7806121446972122E-2</v>
      </c>
      <c r="AR11">
        <v>31.47865104675293</v>
      </c>
      <c r="AS11">
        <v>28.300910949707031</v>
      </c>
      <c r="AT11">
        <v>0.11051084822958925</v>
      </c>
    </row>
    <row r="13" spans="1:51">
      <c r="A13" t="s">
        <v>130</v>
      </c>
      <c r="B13">
        <v>1</v>
      </c>
      <c r="C13">
        <v>0.13302875039233308</v>
      </c>
      <c r="D13">
        <v>31.379069328308105</v>
      </c>
      <c r="E13">
        <v>24.584783554077148</v>
      </c>
      <c r="F13">
        <v>9.0098214148766412E-3</v>
      </c>
      <c r="H13" t="s">
        <v>130</v>
      </c>
      <c r="I13">
        <v>1</v>
      </c>
      <c r="J13">
        <v>0.17764864830533278</v>
      </c>
      <c r="K13">
        <v>27.9468994140625</v>
      </c>
      <c r="L13">
        <v>24.73402156829836</v>
      </c>
      <c r="M13">
        <v>0.10785179958631409</v>
      </c>
      <c r="O13" t="s">
        <v>130</v>
      </c>
      <c r="P13">
        <v>1</v>
      </c>
      <c r="Q13">
        <v>0.19761219367254765</v>
      </c>
      <c r="R13">
        <v>34.678010304768897</v>
      </c>
      <c r="S13">
        <v>24.678634897867852</v>
      </c>
      <c r="T13">
        <v>9.7698537956581767E-4</v>
      </c>
      <c r="V13" t="s">
        <v>130</v>
      </c>
      <c r="W13">
        <v>1</v>
      </c>
      <c r="X13">
        <v>1.5949763029664398E-2</v>
      </c>
      <c r="Y13">
        <v>32.938283920288086</v>
      </c>
      <c r="Z13">
        <v>24.542750358581543</v>
      </c>
      <c r="AA13">
        <v>2.9695631705932198E-3</v>
      </c>
      <c r="AC13" t="s">
        <v>130</v>
      </c>
      <c r="AD13">
        <v>1</v>
      </c>
      <c r="AE13">
        <v>8.6175247665757126E-2</v>
      </c>
      <c r="AF13">
        <v>29.997948964436848</v>
      </c>
      <c r="AG13">
        <v>24.57722282409668</v>
      </c>
      <c r="AH13">
        <v>2.3345266363180465E-2</v>
      </c>
      <c r="AJ13" t="s">
        <v>130</v>
      </c>
      <c r="AK13">
        <v>1</v>
      </c>
      <c r="AL13">
        <v>0.23843474218845015</v>
      </c>
      <c r="AM13">
        <v>26.772520065307617</v>
      </c>
      <c r="AN13">
        <v>24.442423502604168</v>
      </c>
      <c r="AO13">
        <v>0.19887080963928522</v>
      </c>
      <c r="AQ13" t="s">
        <v>130</v>
      </c>
      <c r="AR13">
        <v>1</v>
      </c>
      <c r="AS13">
        <v>0.2230175834147145</v>
      </c>
      <c r="AT13">
        <v>27.838436126708984</v>
      </c>
      <c r="AU13">
        <v>24.70496940612793</v>
      </c>
      <c r="AV13">
        <v>0.11395477466670731</v>
      </c>
    </row>
    <row r="14" spans="1:51">
      <c r="A14" t="s">
        <v>186</v>
      </c>
      <c r="B14">
        <v>0.47627911367968873</v>
      </c>
      <c r="C14">
        <v>0.17454831878341817</v>
      </c>
      <c r="D14">
        <v>32.399213155110672</v>
      </c>
      <c r="E14">
        <v>24.534806569417299</v>
      </c>
      <c r="F14">
        <v>4.2911897578897257E-3</v>
      </c>
      <c r="H14" t="s">
        <v>186</v>
      </c>
      <c r="I14">
        <v>0.26914106578952807</v>
      </c>
      <c r="J14">
        <v>2.0601000635581311E-2</v>
      </c>
      <c r="K14">
        <v>29.641249974568684</v>
      </c>
      <c r="L14">
        <v>24.534806569417299</v>
      </c>
      <c r="M14">
        <v>2.9027348287979156E-2</v>
      </c>
      <c r="O14" t="s">
        <v>186</v>
      </c>
      <c r="P14">
        <v>0.46205895162632227</v>
      </c>
      <c r="Q14">
        <v>0.13985223316418552</v>
      </c>
      <c r="R14">
        <v>35.648033142089851</v>
      </c>
      <c r="S14">
        <v>24.534806569417299</v>
      </c>
      <c r="T14">
        <v>4.5142484023642625E-4</v>
      </c>
      <c r="V14" t="s">
        <v>186</v>
      </c>
      <c r="W14">
        <v>0.15570932747624225</v>
      </c>
      <c r="X14">
        <v>8.0517598583221273E-2</v>
      </c>
      <c r="Y14">
        <v>35.559917449951172</v>
      </c>
      <c r="Z14">
        <v>24.481311162312824</v>
      </c>
      <c r="AA14">
        <v>4.6238868419128787E-4</v>
      </c>
      <c r="AC14" t="s">
        <v>186</v>
      </c>
      <c r="AD14">
        <v>6.7473853175379822E-2</v>
      </c>
      <c r="AE14">
        <v>2.0687244236974531E-2</v>
      </c>
      <c r="AF14">
        <v>33.79156494140625</v>
      </c>
      <c r="AG14">
        <v>24.481311162312824</v>
      </c>
      <c r="AH14">
        <v>1.5751950749293721E-3</v>
      </c>
      <c r="AJ14" t="s">
        <v>186</v>
      </c>
      <c r="AK14">
        <v>7.2799279280385043E-2</v>
      </c>
      <c r="AL14">
        <v>3.4389093761173002E-2</v>
      </c>
      <c r="AM14">
        <v>28.759000142415363</v>
      </c>
      <c r="AN14">
        <v>22.648971557617188</v>
      </c>
      <c r="AO14">
        <v>1.4477651611646615E-2</v>
      </c>
      <c r="AQ14" t="s">
        <v>186</v>
      </c>
      <c r="AR14">
        <v>0.49266634810185012</v>
      </c>
      <c r="AS14">
        <v>6.6908545848099812E-2</v>
      </c>
      <c r="AT14">
        <v>29.109769185384113</v>
      </c>
      <c r="AU14">
        <v>24.954985300699871</v>
      </c>
      <c r="AV14">
        <v>5.6141682683815912E-2</v>
      </c>
    </row>
    <row r="15" spans="1:51">
      <c r="A15" t="s">
        <v>187</v>
      </c>
      <c r="B15">
        <v>0.32971730863481125</v>
      </c>
      <c r="C15">
        <v>9.8164199049902978E-2</v>
      </c>
      <c r="D15">
        <v>37.12828636169435</v>
      </c>
      <c r="E15">
        <v>28.733302116394043</v>
      </c>
      <c r="F15">
        <v>2.970694068193413E-3</v>
      </c>
      <c r="H15" t="s">
        <v>187</v>
      </c>
      <c r="I15">
        <v>0.45525356362981656</v>
      </c>
      <c r="J15">
        <v>7.289741391337512E-2</v>
      </c>
      <c r="K15">
        <v>33.064759572347008</v>
      </c>
      <c r="L15">
        <v>28.716623942057293</v>
      </c>
      <c r="M15">
        <v>4.9099916105558264E-2</v>
      </c>
      <c r="O15" t="s">
        <v>187</v>
      </c>
      <c r="P15">
        <v>0</v>
      </c>
      <c r="Q15">
        <v>0</v>
      </c>
      <c r="R15">
        <v>0</v>
      </c>
      <c r="S15">
        <v>28.716623942057293</v>
      </c>
      <c r="T15">
        <v>0</v>
      </c>
      <c r="V15" t="s">
        <v>187</v>
      </c>
      <c r="W15">
        <v>1.1960720331020349</v>
      </c>
      <c r="X15">
        <v>0.55504871466182215</v>
      </c>
      <c r="Y15">
        <v>35.973461151123047</v>
      </c>
      <c r="Z15">
        <v>27.836231867472332</v>
      </c>
      <c r="AA15">
        <v>3.5518114588763577E-3</v>
      </c>
      <c r="AC15" t="s">
        <v>187</v>
      </c>
      <c r="AD15">
        <v>0.69119971609074349</v>
      </c>
      <c r="AE15">
        <v>0.16626821510801215</v>
      </c>
      <c r="AF15">
        <v>33.789783477783203</v>
      </c>
      <c r="AG15">
        <v>27.836231867472332</v>
      </c>
      <c r="AH15">
        <v>1.6136241482293121E-2</v>
      </c>
      <c r="AJ15" t="s">
        <v>187</v>
      </c>
      <c r="AK15">
        <v>0.46743523377575175</v>
      </c>
      <c r="AL15">
        <v>0.10779768687769499</v>
      </c>
      <c r="AM15">
        <v>28.882195154825848</v>
      </c>
      <c r="AN15">
        <v>25.454936981201172</v>
      </c>
      <c r="AO15">
        <v>9.2959223394912305E-2</v>
      </c>
      <c r="AQ15" t="s">
        <v>187</v>
      </c>
      <c r="AR15">
        <v>0.74909609535789967</v>
      </c>
      <c r="AS15">
        <v>0.19849677651967373</v>
      </c>
      <c r="AT15">
        <v>31.723786671956379</v>
      </c>
      <c r="AU15">
        <v>28.173542658487957</v>
      </c>
      <c r="AV15">
        <v>8.5363076750219744E-2</v>
      </c>
    </row>
    <row r="17" spans="1:51">
      <c r="B17" t="s">
        <v>183</v>
      </c>
      <c r="C17" t="s">
        <v>23</v>
      </c>
      <c r="D17" t="s">
        <v>22</v>
      </c>
      <c r="E17" t="s">
        <v>26</v>
      </c>
      <c r="F17" t="s">
        <v>24</v>
      </c>
      <c r="G17" t="s">
        <v>25</v>
      </c>
      <c r="H17" t="s">
        <v>49</v>
      </c>
      <c r="I17" t="s">
        <v>46</v>
      </c>
    </row>
    <row r="18" spans="1:51">
      <c r="A18" t="s">
        <v>130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</row>
    <row r="19" spans="1:51">
      <c r="A19" t="s">
        <v>186</v>
      </c>
      <c r="B19">
        <v>0.47627911367968873</v>
      </c>
      <c r="C19">
        <v>0.49266634810185012</v>
      </c>
      <c r="D19">
        <v>0.26914106578952807</v>
      </c>
      <c r="E19">
        <v>0.46205895162632227</v>
      </c>
      <c r="F19">
        <v>0.15570932747624225</v>
      </c>
      <c r="G19">
        <v>6.7473853175379822E-2</v>
      </c>
      <c r="H19">
        <v>7.2799279280385043E-2</v>
      </c>
      <c r="I19">
        <v>0.37517497445535997</v>
      </c>
    </row>
    <row r="20" spans="1:51">
      <c r="A20" t="s">
        <v>187</v>
      </c>
      <c r="B20">
        <v>0.32971730863481125</v>
      </c>
      <c r="C20">
        <v>0.74909609535789967</v>
      </c>
      <c r="D20">
        <v>0.45525356362981656</v>
      </c>
      <c r="E20">
        <v>0</v>
      </c>
      <c r="F20">
        <v>1.1960720331020349</v>
      </c>
      <c r="G20">
        <v>0.69119971609074349</v>
      </c>
      <c r="H20">
        <v>0.46743523377575175</v>
      </c>
      <c r="I20">
        <v>0.21928766321024362</v>
      </c>
    </row>
    <row r="22" spans="1:51">
      <c r="A22" t="s">
        <v>130</v>
      </c>
      <c r="B22">
        <v>0.13302875039233308</v>
      </c>
      <c r="C22">
        <v>0.11395477466670731</v>
      </c>
      <c r="D22">
        <v>0.17764864830533278</v>
      </c>
      <c r="E22">
        <v>0.19761219367254765</v>
      </c>
      <c r="F22">
        <v>1.5949763029664398E-2</v>
      </c>
      <c r="G22">
        <v>8.6175247665757126E-2</v>
      </c>
      <c r="H22">
        <v>0.23843474218845015</v>
      </c>
      <c r="I22">
        <v>0.1382989323363418</v>
      </c>
    </row>
    <row r="23" spans="1:51">
      <c r="A23" t="s">
        <v>186</v>
      </c>
      <c r="B23">
        <v>0.17454831878341817</v>
      </c>
      <c r="C23">
        <v>5.6141682683815912E-2</v>
      </c>
      <c r="D23">
        <v>2.0601000635581311E-2</v>
      </c>
      <c r="E23">
        <v>0.13985223316418552</v>
      </c>
      <c r="F23">
        <v>8.0517598583221273E-2</v>
      </c>
      <c r="G23">
        <v>2.0687244236974531E-2</v>
      </c>
      <c r="H23">
        <v>3.4389093761173002E-2</v>
      </c>
      <c r="I23">
        <v>0.20637156741817703</v>
      </c>
    </row>
    <row r="24" spans="1:51">
      <c r="A24" t="s">
        <v>187</v>
      </c>
      <c r="B24">
        <v>9.8164199049902978E-2</v>
      </c>
      <c r="C24">
        <v>8.5363076750219744E-2</v>
      </c>
      <c r="D24">
        <v>7.289741391337512E-2</v>
      </c>
      <c r="E24">
        <v>0</v>
      </c>
      <c r="F24">
        <v>0.55504871466182215</v>
      </c>
      <c r="G24">
        <v>0.16626821510801215</v>
      </c>
      <c r="H24">
        <v>0.10779768687769499</v>
      </c>
      <c r="I24">
        <v>3.0417864463424489E-2</v>
      </c>
    </row>
    <row r="26" spans="1:51">
      <c r="A26" t="s">
        <v>215</v>
      </c>
    </row>
    <row r="27" spans="1:51">
      <c r="A27" t="s">
        <v>183</v>
      </c>
      <c r="H27" t="s">
        <v>22</v>
      </c>
      <c r="O27" t="s">
        <v>26</v>
      </c>
      <c r="V27" t="s">
        <v>24</v>
      </c>
      <c r="AC27" t="s">
        <v>25</v>
      </c>
      <c r="AJ27" t="s">
        <v>49</v>
      </c>
      <c r="AQ27" t="s">
        <v>23</v>
      </c>
      <c r="AX27" t="s">
        <v>183</v>
      </c>
      <c r="AY27">
        <v>0.19383402625634219</v>
      </c>
    </row>
    <row r="28" spans="1:51">
      <c r="A28" t="s">
        <v>130</v>
      </c>
      <c r="B28">
        <v>32.254138946533203</v>
      </c>
      <c r="C28">
        <v>25.24383544921875</v>
      </c>
      <c r="D28">
        <v>7.7569031423616232E-3</v>
      </c>
      <c r="H28" t="s">
        <v>130</v>
      </c>
      <c r="I28">
        <v>28.718701171875001</v>
      </c>
      <c r="J28">
        <v>25.24383544921875</v>
      </c>
      <c r="K28">
        <v>8.9941719593329042E-2</v>
      </c>
      <c r="O28" t="s">
        <v>130</v>
      </c>
      <c r="P28">
        <v>36.280006408691406</v>
      </c>
      <c r="Q28">
        <v>25.24383544921875</v>
      </c>
      <c r="R28">
        <v>4.7619135189389867E-4</v>
      </c>
      <c r="V28" t="s">
        <v>130</v>
      </c>
      <c r="W28">
        <v>32.760585784912109</v>
      </c>
      <c r="X28">
        <v>25.898187637329102</v>
      </c>
      <c r="Y28">
        <v>8.594335737633841E-3</v>
      </c>
      <c r="AC28" t="s">
        <v>130</v>
      </c>
      <c r="AD28">
        <v>32.174537658691406</v>
      </c>
      <c r="AE28">
        <v>26.620965957641602</v>
      </c>
      <c r="AF28">
        <v>2.1291601780543522E-2</v>
      </c>
      <c r="AJ28" t="s">
        <v>130</v>
      </c>
      <c r="AK28">
        <v>26.581266403198242</v>
      </c>
      <c r="AL28">
        <v>24.385133743286133</v>
      </c>
      <c r="AM28">
        <v>0.21822183074287313</v>
      </c>
      <c r="AQ28" t="s">
        <v>130</v>
      </c>
      <c r="AR28">
        <v>30.941808700561523</v>
      </c>
      <c r="AS28">
        <v>25.898187637329102</v>
      </c>
      <c r="AT28">
        <v>3.0319272280696044E-2</v>
      </c>
      <c r="AX28" t="s">
        <v>23</v>
      </c>
      <c r="AY28">
        <v>1.4568297419355289</v>
      </c>
    </row>
    <row r="29" spans="1:51">
      <c r="B29">
        <v>32.545005798339844</v>
      </c>
      <c r="C29">
        <v>25.593425750732422</v>
      </c>
      <c r="D29">
        <v>8.0791540360759615E-3</v>
      </c>
      <c r="I29">
        <v>28.676206588745117</v>
      </c>
      <c r="J29">
        <v>25.593425750732422</v>
      </c>
      <c r="K29">
        <v>0.11802948106907768</v>
      </c>
      <c r="P29">
        <v>35.95220947265625</v>
      </c>
      <c r="Q29">
        <v>25.593425750732422</v>
      </c>
      <c r="R29">
        <v>7.6154466690001878E-4</v>
      </c>
      <c r="W29">
        <v>33.533599853515625</v>
      </c>
      <c r="X29">
        <v>25.939546585083008</v>
      </c>
      <c r="Y29">
        <v>5.1756175581822387E-3</v>
      </c>
      <c r="AD29">
        <v>32.040309906005859</v>
      </c>
      <c r="AE29">
        <v>26.491205215454102</v>
      </c>
      <c r="AF29">
        <v>2.1357629043485139E-2</v>
      </c>
      <c r="AK29">
        <v>26.963773727416992</v>
      </c>
      <c r="AL29">
        <v>24.237951278686523</v>
      </c>
      <c r="AM29">
        <v>0.15116306184578654</v>
      </c>
      <c r="AR29">
        <v>28.924243927001953</v>
      </c>
      <c r="AS29">
        <v>25.939546585083008</v>
      </c>
      <c r="AT29">
        <v>0.12633293098655582</v>
      </c>
      <c r="AX29" t="s">
        <v>22</v>
      </c>
      <c r="AY29">
        <v>0.26043901702389816</v>
      </c>
    </row>
    <row r="30" spans="1:51">
      <c r="B30">
        <v>33.066326141357422</v>
      </c>
      <c r="C30">
        <v>25.966058731079102</v>
      </c>
      <c r="D30">
        <v>7.2879692619657018E-3</v>
      </c>
      <c r="I30">
        <v>28.648077011108398</v>
      </c>
      <c r="J30">
        <v>25.966058731079102</v>
      </c>
      <c r="K30">
        <v>0.1558231748752659</v>
      </c>
      <c r="P30">
        <v>37.940444946289063</v>
      </c>
      <c r="Q30">
        <v>25.966058731079102</v>
      </c>
      <c r="R30">
        <v>2.4851383398715913E-4</v>
      </c>
      <c r="W30">
        <v>33.937644958496094</v>
      </c>
      <c r="X30">
        <v>25.965230941772461</v>
      </c>
      <c r="Y30">
        <v>3.9816606500698709E-3</v>
      </c>
      <c r="AD30">
        <v>31.939975738525391</v>
      </c>
      <c r="AE30">
        <v>26.52467155456543</v>
      </c>
      <c r="AF30">
        <v>2.3433167937872208E-2</v>
      </c>
      <c r="AK30">
        <v>31.954505920410156</v>
      </c>
      <c r="AL30">
        <v>24.704185485839844</v>
      </c>
      <c r="AM30">
        <v>6.5680442648793609E-3</v>
      </c>
      <c r="AR30">
        <v>29.073074340820313</v>
      </c>
      <c r="AS30">
        <v>25.965230941772461</v>
      </c>
      <c r="AT30">
        <v>0.11599677503648446</v>
      </c>
      <c r="AX30" t="s">
        <v>26</v>
      </c>
      <c r="AY30">
        <v>0.99535832704727478</v>
      </c>
    </row>
    <row r="31" spans="1:51">
      <c r="A31" t="s">
        <v>184</v>
      </c>
      <c r="B31">
        <v>37.964130401611328</v>
      </c>
      <c r="C31">
        <v>27.470256805419922</v>
      </c>
      <c r="D31">
        <v>6.934725531008855E-4</v>
      </c>
      <c r="H31" t="s">
        <v>184</v>
      </c>
      <c r="I31">
        <v>31.989870071411133</v>
      </c>
      <c r="J31">
        <v>27.470256805419922</v>
      </c>
      <c r="K31">
        <v>4.3597424889311835E-2</v>
      </c>
      <c r="O31" t="s">
        <v>184</v>
      </c>
      <c r="P31">
        <v>36.212406158447266</v>
      </c>
      <c r="Q31">
        <v>27.470256805419922</v>
      </c>
      <c r="R31">
        <v>2.3353437648004406E-3</v>
      </c>
      <c r="V31" t="s">
        <v>184</v>
      </c>
      <c r="W31">
        <v>36.428821563720703</v>
      </c>
      <c r="X31">
        <v>28.361480712890625</v>
      </c>
      <c r="Y31">
        <v>3.7281074305404679E-3</v>
      </c>
      <c r="AC31" t="s">
        <v>184</v>
      </c>
      <c r="AD31">
        <v>33.683967590332031</v>
      </c>
      <c r="AE31">
        <v>29.434362411499023</v>
      </c>
      <c r="AF31">
        <v>5.2570410886083517E-2</v>
      </c>
      <c r="AJ31" t="s">
        <v>184</v>
      </c>
      <c r="AK31">
        <v>29.733463287353516</v>
      </c>
      <c r="AL31">
        <v>26.060949325561523</v>
      </c>
      <c r="AM31">
        <v>7.8426554926106257E-2</v>
      </c>
      <c r="AQ31" t="s">
        <v>184</v>
      </c>
      <c r="AR31">
        <v>30.540803909301758</v>
      </c>
      <c r="AS31">
        <v>28.361480712890625</v>
      </c>
      <c r="AT31">
        <v>0.22077929775969465</v>
      </c>
      <c r="AX31" t="s">
        <v>24</v>
      </c>
      <c r="AY31">
        <v>0.31576541785302104</v>
      </c>
    </row>
    <row r="32" spans="1:51">
      <c r="A32">
        <v>194</v>
      </c>
      <c r="B32">
        <v>36.335544586181641</v>
      </c>
      <c r="C32">
        <v>27.330299377441406</v>
      </c>
      <c r="D32">
        <v>1.9460369131076708E-3</v>
      </c>
      <c r="H32">
        <v>194</v>
      </c>
      <c r="I32">
        <v>32.111778259277344</v>
      </c>
      <c r="J32">
        <v>27.330299377441406</v>
      </c>
      <c r="K32">
        <v>3.6360632808451247E-2</v>
      </c>
      <c r="O32">
        <v>194</v>
      </c>
      <c r="P32">
        <v>37.230941772460938</v>
      </c>
      <c r="Q32">
        <v>27.330299377441406</v>
      </c>
      <c r="R32">
        <v>1.0461878277301948E-3</v>
      </c>
      <c r="V32">
        <v>194</v>
      </c>
      <c r="W32" t="s">
        <v>178</v>
      </c>
      <c r="X32">
        <v>28.298439025878906</v>
      </c>
      <c r="Y32" t="e">
        <v>#VALUE!</v>
      </c>
      <c r="AC32">
        <v>194</v>
      </c>
      <c r="AD32">
        <v>33.816471099853516</v>
      </c>
      <c r="AE32">
        <v>29.448381423950195</v>
      </c>
      <c r="AF32">
        <v>4.8425485531032555E-2</v>
      </c>
      <c r="AJ32">
        <v>194</v>
      </c>
      <c r="AK32">
        <v>31.787254333496094</v>
      </c>
      <c r="AL32">
        <v>26.942163467407227</v>
      </c>
      <c r="AM32">
        <v>3.4792234161404999E-2</v>
      </c>
      <c r="AQ32">
        <v>194</v>
      </c>
      <c r="AR32">
        <v>31.503889083862305</v>
      </c>
      <c r="AS32">
        <v>28.298439025878906</v>
      </c>
      <c r="AT32">
        <v>0.10840851188696164</v>
      </c>
      <c r="AX32" t="s">
        <v>25</v>
      </c>
      <c r="AY32">
        <v>1.1776966736134793</v>
      </c>
    </row>
    <row r="33" spans="1:51">
      <c r="B33">
        <v>37.843185424804688</v>
      </c>
      <c r="C33">
        <v>26.897401809692383</v>
      </c>
      <c r="D33">
        <v>5.0697997518261431E-4</v>
      </c>
      <c r="I33">
        <v>31.562253952026367</v>
      </c>
      <c r="J33">
        <v>26.897401809692383</v>
      </c>
      <c r="K33">
        <v>3.9422084074978186E-2</v>
      </c>
      <c r="P33">
        <v>37.230941772460938</v>
      </c>
      <c r="Q33">
        <v>26.897401809692383</v>
      </c>
      <c r="R33">
        <v>7.7498716472243338E-4</v>
      </c>
      <c r="W33">
        <v>37.008106231689453</v>
      </c>
      <c r="X33">
        <v>28.203964233398438</v>
      </c>
      <c r="Y33">
        <v>2.2371194435742612E-3</v>
      </c>
      <c r="AD33">
        <v>33.756443023681641</v>
      </c>
      <c r="AE33">
        <v>29.34528923034668</v>
      </c>
      <c r="AF33">
        <v>4.7001356552641808E-2</v>
      </c>
      <c r="AK33">
        <v>30.547142028808594</v>
      </c>
      <c r="AL33">
        <v>25.226593017578125</v>
      </c>
      <c r="AM33">
        <v>2.5023909124353712E-2</v>
      </c>
      <c r="AR33">
        <v>30.503114700317383</v>
      </c>
      <c r="AS33">
        <v>28.203964233398438</v>
      </c>
      <c r="AT33">
        <v>0.20318270830398874</v>
      </c>
      <c r="AX33" t="s">
        <v>49</v>
      </c>
      <c r="AY33">
        <v>0.13916162804548357</v>
      </c>
    </row>
    <row r="34" spans="1:51">
      <c r="A34" t="s">
        <v>186</v>
      </c>
      <c r="B34">
        <v>32.180484771728516</v>
      </c>
      <c r="C34">
        <v>23.124187469482422</v>
      </c>
      <c r="D34">
        <v>1.8783774348524321E-3</v>
      </c>
      <c r="H34" t="s">
        <v>186</v>
      </c>
      <c r="I34">
        <v>28.571636199951172</v>
      </c>
      <c r="J34">
        <v>23.124187469482422</v>
      </c>
      <c r="K34">
        <v>2.2916829429072336E-2</v>
      </c>
      <c r="O34" t="s">
        <v>186</v>
      </c>
      <c r="P34">
        <v>34.930290222167969</v>
      </c>
      <c r="Q34">
        <v>23.124187469482422</v>
      </c>
      <c r="R34">
        <v>2.7926013237631686E-4</v>
      </c>
      <c r="V34" t="s">
        <v>186</v>
      </c>
      <c r="W34">
        <v>34.427722930908203</v>
      </c>
      <c r="X34">
        <v>24.649196624755859</v>
      </c>
      <c r="Y34">
        <v>1.1385976115687306E-3</v>
      </c>
      <c r="AC34" t="s">
        <v>186</v>
      </c>
      <c r="AD34">
        <v>33.619461059570313</v>
      </c>
      <c r="AE34">
        <v>24.948415756225586</v>
      </c>
      <c r="AF34">
        <v>2.4533260478972929E-3</v>
      </c>
      <c r="AJ34" t="s">
        <v>186</v>
      </c>
      <c r="AK34">
        <v>29.287483215332031</v>
      </c>
      <c r="AL34">
        <v>23.456701278686523</v>
      </c>
      <c r="AM34">
        <v>1.7569513615323159E-2</v>
      </c>
      <c r="AQ34" t="s">
        <v>186</v>
      </c>
      <c r="AR34">
        <v>27.098354339599609</v>
      </c>
      <c r="AS34">
        <v>24.649196624755859</v>
      </c>
      <c r="AT34">
        <v>0.18311758989063123</v>
      </c>
    </row>
    <row r="35" spans="1:51">
      <c r="A35">
        <v>2939</v>
      </c>
      <c r="B35">
        <v>31.678686141967773</v>
      </c>
      <c r="C35">
        <v>22.822843551635742</v>
      </c>
      <c r="D35">
        <v>2.1583692420251133E-3</v>
      </c>
      <c r="H35">
        <v>2939</v>
      </c>
      <c r="I35">
        <v>28.461679458618164</v>
      </c>
      <c r="J35">
        <v>22.822843551635742</v>
      </c>
      <c r="K35">
        <v>2.0069717127562937E-2</v>
      </c>
      <c r="O35">
        <v>2939</v>
      </c>
      <c r="P35">
        <v>34.696811676025391</v>
      </c>
      <c r="Q35">
        <v>22.822843551635742</v>
      </c>
      <c r="R35">
        <v>2.6642773150378616E-4</v>
      </c>
      <c r="V35">
        <v>2939</v>
      </c>
      <c r="W35">
        <v>33.516159057617188</v>
      </c>
      <c r="X35">
        <v>24.384393692016602</v>
      </c>
      <c r="Y35">
        <v>1.7826443686936716E-3</v>
      </c>
      <c r="AC35">
        <v>2939</v>
      </c>
      <c r="AD35">
        <v>33.630531311035156</v>
      </c>
      <c r="AE35">
        <v>24.955234527587891</v>
      </c>
      <c r="AF35">
        <v>2.4461069799837165E-3</v>
      </c>
      <c r="AJ35">
        <v>2939</v>
      </c>
      <c r="AK35">
        <v>28.152223587036133</v>
      </c>
      <c r="AL35">
        <v>22.603445053100586</v>
      </c>
      <c r="AM35">
        <v>2.1362458005456275E-2</v>
      </c>
      <c r="AQ35">
        <v>2939</v>
      </c>
      <c r="AR35">
        <v>26.998912811279297</v>
      </c>
      <c r="AS35">
        <v>24.384393692016602</v>
      </c>
      <c r="AT35">
        <v>0.1632868912869615</v>
      </c>
    </row>
    <row r="36" spans="1:51">
      <c r="B36">
        <v>31.47065544128418</v>
      </c>
      <c r="C36">
        <v>22.683309555053711</v>
      </c>
      <c r="D36">
        <v>2.2633165857108228E-3</v>
      </c>
      <c r="I36">
        <v>28.119905471801758</v>
      </c>
      <c r="J36">
        <v>22.683309555053711</v>
      </c>
      <c r="K36">
        <v>2.3089873561309825E-2</v>
      </c>
      <c r="P36">
        <v>34.135086059570313</v>
      </c>
      <c r="Q36">
        <v>22.683309555053711</v>
      </c>
      <c r="R36">
        <v>3.5700292015639187E-4</v>
      </c>
      <c r="W36">
        <v>34.180953979492188</v>
      </c>
      <c r="X36">
        <v>24.374095916748047</v>
      </c>
      <c r="Y36">
        <v>1.1164558660084723E-3</v>
      </c>
      <c r="AD36">
        <v>33.454093933105469</v>
      </c>
      <c r="AE36">
        <v>24.962749481201172</v>
      </c>
      <c r="AF36">
        <v>2.7787572989107267E-3</v>
      </c>
      <c r="AK36">
        <v>28.83729362487793</v>
      </c>
      <c r="AL36">
        <v>21.886768341064453</v>
      </c>
      <c r="AM36">
        <v>8.0850629182576631E-3</v>
      </c>
      <c r="AR36">
        <v>26.653820037841797</v>
      </c>
      <c r="AS36">
        <v>24.374095916748047</v>
      </c>
      <c r="AT36">
        <v>0.20593713081507878</v>
      </c>
    </row>
    <row r="38" spans="1:51">
      <c r="A38" t="s">
        <v>130</v>
      </c>
      <c r="B38">
        <v>1</v>
      </c>
      <c r="C38">
        <v>7.2908256490635925E-2</v>
      </c>
      <c r="D38">
        <v>32.805665969848633</v>
      </c>
      <c r="E38">
        <v>25.779742240905762</v>
      </c>
      <c r="F38">
        <v>7.6733712459132169E-3</v>
      </c>
      <c r="H38" t="s">
        <v>130</v>
      </c>
      <c r="I38">
        <v>1</v>
      </c>
      <c r="J38">
        <v>0.39350619002634379</v>
      </c>
      <c r="K38">
        <v>28.683389091491698</v>
      </c>
      <c r="L38">
        <v>25.604947090148926</v>
      </c>
      <c r="M38">
        <v>0.11838498342599657</v>
      </c>
      <c r="O38" t="s">
        <v>130</v>
      </c>
      <c r="P38">
        <v>1</v>
      </c>
      <c r="Q38">
        <v>0.33506532164281205</v>
      </c>
      <c r="R38">
        <v>36.116107940673828</v>
      </c>
      <c r="S38">
        <v>25.418630599975586</v>
      </c>
      <c r="T38">
        <v>6.021967987781976E-4</v>
      </c>
      <c r="V38" t="s">
        <v>130</v>
      </c>
      <c r="W38">
        <v>1</v>
      </c>
      <c r="X38">
        <v>0.36246081038420797</v>
      </c>
      <c r="Y38">
        <v>33.147092819213867</v>
      </c>
      <c r="Z38">
        <v>25.918867111206055</v>
      </c>
      <c r="AA38">
        <v>6.6694073908114835E-3</v>
      </c>
      <c r="AC38" t="s">
        <v>130</v>
      </c>
      <c r="AD38">
        <v>1</v>
      </c>
      <c r="AE38">
        <v>5.5341718484292153E-2</v>
      </c>
      <c r="AF38">
        <v>32.051607767740883</v>
      </c>
      <c r="AG38">
        <v>26.545614242553711</v>
      </c>
      <c r="AH38">
        <v>2.2005477305823425E-2</v>
      </c>
      <c r="AJ38" t="s">
        <v>130</v>
      </c>
      <c r="AK38">
        <v>1</v>
      </c>
      <c r="AL38">
        <v>0.23843474218845015</v>
      </c>
      <c r="AM38">
        <v>26.772520065307617</v>
      </c>
      <c r="AN38">
        <v>24.442423502604168</v>
      </c>
      <c r="AO38">
        <v>0.19887080963928522</v>
      </c>
      <c r="AQ38" t="s">
        <v>130</v>
      </c>
      <c r="AR38">
        <v>1</v>
      </c>
      <c r="AS38">
        <v>6.0375787974136161E-2</v>
      </c>
      <c r="AT38">
        <v>28.998659133911133</v>
      </c>
      <c r="AU38">
        <v>25.952388763427734</v>
      </c>
      <c r="AV38">
        <v>0.12105458510666681</v>
      </c>
    </row>
    <row r="39" spans="1:51">
      <c r="A39" t="s">
        <v>184</v>
      </c>
      <c r="B39">
        <v>0.11483409228279196</v>
      </c>
      <c r="C39">
        <v>0.10198636806185209</v>
      </c>
      <c r="D39">
        <v>37.380953470865883</v>
      </c>
      <c r="E39">
        <v>27.23265266418457</v>
      </c>
      <c r="F39">
        <v>8.8116462177332058E-4</v>
      </c>
      <c r="H39" t="s">
        <v>184</v>
      </c>
      <c r="I39">
        <v>0.33520771011150857</v>
      </c>
      <c r="J39">
        <v>4.3224948015576838E-2</v>
      </c>
      <c r="K39">
        <v>31.887967427571613</v>
      </c>
      <c r="L39">
        <v>27.23265266418457</v>
      </c>
      <c r="M39">
        <v>3.9683559205817204E-2</v>
      </c>
      <c r="O39" t="s">
        <v>184</v>
      </c>
      <c r="P39">
        <v>1.4952494239521459</v>
      </c>
      <c r="Q39">
        <v>0.31844710610244886</v>
      </c>
      <c r="R39">
        <v>37.230941772460938</v>
      </c>
      <c r="S39">
        <v>27.113850593566895</v>
      </c>
      <c r="T39">
        <v>9.004344164789263E-4</v>
      </c>
      <c r="V39" t="s">
        <v>184</v>
      </c>
      <c r="W39">
        <v>0.43458887068323487</v>
      </c>
      <c r="X39">
        <v>0.15807817013907235</v>
      </c>
      <c r="Y39">
        <v>36.718463897705078</v>
      </c>
      <c r="Z39">
        <v>28.287961324055988</v>
      </c>
      <c r="AA39">
        <v>2.8984502260991827E-3</v>
      </c>
      <c r="AC39" t="s">
        <v>184</v>
      </c>
      <c r="AD39">
        <v>2.2392940338078091</v>
      </c>
      <c r="AE39">
        <v>0.48850071259386962</v>
      </c>
      <c r="AF39">
        <v>33.752293904622398</v>
      </c>
      <c r="AG39">
        <v>29.409344355265301</v>
      </c>
      <c r="AH39">
        <v>4.927673404202354E-2</v>
      </c>
      <c r="AJ39" t="s">
        <v>184</v>
      </c>
      <c r="AK39">
        <v>0.2055239768105821</v>
      </c>
      <c r="AL39">
        <v>0.26529272142038218</v>
      </c>
      <c r="AM39">
        <v>30.689286549886067</v>
      </c>
      <c r="AN39">
        <v>26.076568603515625</v>
      </c>
      <c r="AO39">
        <v>4.0872719668606144E-2</v>
      </c>
      <c r="AQ39" t="s">
        <v>184</v>
      </c>
      <c r="AR39">
        <v>1.3995494510797271</v>
      </c>
      <c r="AS39">
        <v>0.74622232960019019</v>
      </c>
      <c r="AT39">
        <v>30.849269231160481</v>
      </c>
      <c r="AU39">
        <v>28.287961324055988</v>
      </c>
      <c r="AV39">
        <v>0.16942187813671963</v>
      </c>
    </row>
    <row r="40" spans="1:51">
      <c r="A40" t="s">
        <v>186</v>
      </c>
      <c r="B40">
        <v>0.27283396022989242</v>
      </c>
      <c r="C40">
        <v>2.5932833078236246E-2</v>
      </c>
      <c r="D40">
        <v>31.776608784993488</v>
      </c>
      <c r="E40">
        <v>22.876780192057293</v>
      </c>
      <c r="F40">
        <v>2.0935562653366865E-3</v>
      </c>
      <c r="H40" t="s">
        <v>186</v>
      </c>
      <c r="I40">
        <v>0.18567032393628768</v>
      </c>
      <c r="J40">
        <v>1.4325660505117915E-2</v>
      </c>
      <c r="K40">
        <v>28.384407043457031</v>
      </c>
      <c r="L40">
        <v>22.876780192057293</v>
      </c>
      <c r="M40">
        <v>2.1980578221896831E-2</v>
      </c>
      <c r="O40" t="s">
        <v>186</v>
      </c>
      <c r="P40">
        <v>0.49546723014240368</v>
      </c>
      <c r="Q40">
        <v>8.1387036738391927E-2</v>
      </c>
      <c r="R40">
        <v>34.587395985921226</v>
      </c>
      <c r="S40">
        <v>22.876780192057293</v>
      </c>
      <c r="T40">
        <v>2.9836877989125599E-4</v>
      </c>
      <c r="V40" t="s">
        <v>186</v>
      </c>
      <c r="W40">
        <v>0.19694196502280722</v>
      </c>
      <c r="X40">
        <v>5.673582456691792E-2</v>
      </c>
      <c r="Y40">
        <v>34.041611989339195</v>
      </c>
      <c r="Z40">
        <v>24.469228744506836</v>
      </c>
      <c r="AA40">
        <v>1.3134861970840472E-3</v>
      </c>
      <c r="AC40" t="s">
        <v>186</v>
      </c>
      <c r="AD40">
        <v>0.11609931341914929</v>
      </c>
      <c r="AE40">
        <v>8.6344900080924155E-3</v>
      </c>
      <c r="AF40">
        <v>33.568028767903648</v>
      </c>
      <c r="AG40">
        <v>24.955466588338215</v>
      </c>
      <c r="AH40">
        <v>2.5548208066667709E-3</v>
      </c>
      <c r="AJ40" t="s">
        <v>186</v>
      </c>
      <c r="AK40">
        <v>7.2799279280385043E-2</v>
      </c>
      <c r="AL40">
        <v>3.4389093761173002E-2</v>
      </c>
      <c r="AM40">
        <v>28.759000142415363</v>
      </c>
      <c r="AN40">
        <v>22.648971557617188</v>
      </c>
      <c r="AO40">
        <v>1.4477651611646615E-2</v>
      </c>
      <c r="AQ40" t="s">
        <v>186</v>
      </c>
      <c r="AR40">
        <v>1.5141100327913308</v>
      </c>
      <c r="AS40">
        <v>0.1763053166654559</v>
      </c>
      <c r="AT40">
        <v>26.917029062906902</v>
      </c>
      <c r="AU40">
        <v>24.469228744506836</v>
      </c>
      <c r="AV40">
        <v>0.18328996182539622</v>
      </c>
    </row>
    <row r="43" spans="1:51">
      <c r="B43" t="s">
        <v>183</v>
      </c>
      <c r="C43" t="s">
        <v>23</v>
      </c>
      <c r="D43" t="s">
        <v>22</v>
      </c>
      <c r="E43" t="s">
        <v>26</v>
      </c>
      <c r="F43" t="s">
        <v>24</v>
      </c>
      <c r="G43" t="s">
        <v>25</v>
      </c>
      <c r="H43" t="s">
        <v>49</v>
      </c>
      <c r="I43" t="s">
        <v>46</v>
      </c>
    </row>
    <row r="44" spans="1:51">
      <c r="A44" t="s">
        <v>130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</row>
    <row r="45" spans="1:51">
      <c r="A45" t="s">
        <v>184</v>
      </c>
      <c r="B45">
        <v>0.11483409228279196</v>
      </c>
      <c r="C45">
        <v>1.3995494510797271</v>
      </c>
      <c r="D45">
        <v>0.33520771011150857</v>
      </c>
      <c r="E45">
        <v>1.4952494239521459</v>
      </c>
      <c r="F45">
        <v>0.43458887068323487</v>
      </c>
      <c r="G45">
        <v>2.2392940338078091</v>
      </c>
      <c r="H45">
        <v>0.2055239768105821</v>
      </c>
      <c r="I45">
        <v>0.50190686163011589</v>
      </c>
    </row>
    <row r="46" spans="1:51">
      <c r="A46" t="s">
        <v>186</v>
      </c>
      <c r="B46">
        <v>0.27283396022989242</v>
      </c>
      <c r="C46">
        <v>1.5141100327913308</v>
      </c>
      <c r="D46">
        <v>0.18567032393628768</v>
      </c>
      <c r="E46">
        <v>0.49546723014240368</v>
      </c>
      <c r="F46">
        <v>0.19694196502280722</v>
      </c>
      <c r="G46">
        <v>0.11609931341914929</v>
      </c>
      <c r="H46">
        <v>7.2799279280385043E-2</v>
      </c>
      <c r="I46">
        <v>0.88247780217032046</v>
      </c>
    </row>
    <row r="48" spans="1:51">
      <c r="A48" t="s">
        <v>130</v>
      </c>
      <c r="B48">
        <v>7.2908256490635925E-2</v>
      </c>
      <c r="C48">
        <v>0.12105458510666681</v>
      </c>
      <c r="D48">
        <v>0.39350619002634379</v>
      </c>
      <c r="E48">
        <v>0.33506532164281205</v>
      </c>
      <c r="F48">
        <v>0.36246081038420797</v>
      </c>
      <c r="G48">
        <v>5.5341718484292153E-2</v>
      </c>
      <c r="H48">
        <v>0.23843474218845015</v>
      </c>
      <c r="I48">
        <v>9.8967389875589881E-2</v>
      </c>
    </row>
    <row r="49" spans="1:51">
      <c r="A49" t="s">
        <v>184</v>
      </c>
      <c r="B49">
        <v>0.10198636806185209</v>
      </c>
      <c r="C49">
        <v>0.16942187813671963</v>
      </c>
      <c r="D49">
        <v>4.3224948015576838E-2</v>
      </c>
      <c r="E49">
        <v>0.31844710610244886</v>
      </c>
      <c r="F49">
        <v>0.15807817013907235</v>
      </c>
      <c r="G49">
        <v>0.48850071259386962</v>
      </c>
      <c r="H49">
        <v>0.26529272142038218</v>
      </c>
      <c r="I49">
        <v>0.21397086932531256</v>
      </c>
    </row>
    <row r="50" spans="1:51">
      <c r="A50" t="s">
        <v>186</v>
      </c>
      <c r="B50">
        <v>2.5932833078236246E-2</v>
      </c>
      <c r="C50">
        <v>0.18328996182539622</v>
      </c>
      <c r="D50">
        <v>1.4325660505117915E-2</v>
      </c>
      <c r="E50">
        <v>8.1387036738391927E-2</v>
      </c>
      <c r="F50">
        <v>5.673582456691792E-2</v>
      </c>
      <c r="G50">
        <v>8.6344900080924155E-3</v>
      </c>
      <c r="H50">
        <v>3.4389093761173002E-2</v>
      </c>
      <c r="I50">
        <v>3.962958364486837E-2</v>
      </c>
    </row>
    <row r="52" spans="1:51">
      <c r="A52" t="s">
        <v>216</v>
      </c>
    </row>
    <row r="53" spans="1:51">
      <c r="A53" t="s">
        <v>183</v>
      </c>
      <c r="H53" t="s">
        <v>22</v>
      </c>
      <c r="O53" t="s">
        <v>26</v>
      </c>
      <c r="V53" t="s">
        <v>24</v>
      </c>
      <c r="AC53" t="s">
        <v>25</v>
      </c>
      <c r="AJ53" t="s">
        <v>49</v>
      </c>
      <c r="AQ53" t="s">
        <v>23</v>
      </c>
      <c r="AX53" t="s">
        <v>183</v>
      </c>
      <c r="AY53">
        <v>0.10501598310660369</v>
      </c>
    </row>
    <row r="54" spans="1:51">
      <c r="A54" t="s">
        <v>130</v>
      </c>
      <c r="B54">
        <v>35.424892425537109</v>
      </c>
      <c r="C54">
        <v>25.139799118041992</v>
      </c>
      <c r="D54">
        <v>8.0145364100057471E-4</v>
      </c>
      <c r="H54" t="s">
        <v>130</v>
      </c>
      <c r="I54">
        <v>28.861797332763672</v>
      </c>
      <c r="J54">
        <v>25.139799118041992</v>
      </c>
      <c r="K54">
        <v>7.5782144968721737E-2</v>
      </c>
      <c r="O54" t="s">
        <v>130</v>
      </c>
      <c r="P54">
        <v>32.339214324951172</v>
      </c>
      <c r="Q54">
        <v>24.690000534057617</v>
      </c>
      <c r="R54">
        <v>4.9814664039868183E-3</v>
      </c>
      <c r="V54" t="s">
        <v>130</v>
      </c>
      <c r="W54">
        <v>31.011415481567383</v>
      </c>
      <c r="X54">
        <v>25.130407333374023</v>
      </c>
      <c r="Y54">
        <v>1.6968370669151116E-2</v>
      </c>
      <c r="AC54" t="s">
        <v>130</v>
      </c>
      <c r="AD54">
        <v>29.082304000854492</v>
      </c>
      <c r="AE54">
        <v>25.139799118041992</v>
      </c>
      <c r="AF54">
        <v>6.504108421785515E-2</v>
      </c>
      <c r="AJ54" t="s">
        <v>130</v>
      </c>
      <c r="AK54">
        <v>28.410606384277344</v>
      </c>
      <c r="AL54">
        <v>25.130407333374023</v>
      </c>
      <c r="AM54">
        <v>0.10293467411981612</v>
      </c>
      <c r="AQ54" t="s">
        <v>130</v>
      </c>
      <c r="AR54">
        <v>28.158168792724609</v>
      </c>
      <c r="AS54">
        <v>25.139799118041992</v>
      </c>
      <c r="AT54">
        <v>0.12341847900539872</v>
      </c>
      <c r="AX54" t="s">
        <v>23</v>
      </c>
      <c r="AY54">
        <v>5.3774479960783106E-2</v>
      </c>
    </row>
    <row r="55" spans="1:51">
      <c r="B55">
        <v>33.820171356201172</v>
      </c>
      <c r="C55">
        <v>25.183439254760742</v>
      </c>
      <c r="D55">
        <v>2.5123756349107896E-3</v>
      </c>
      <c r="I55">
        <v>29.029146194458008</v>
      </c>
      <c r="J55">
        <v>25.183439254760742</v>
      </c>
      <c r="K55">
        <v>6.9554760032855864E-2</v>
      </c>
      <c r="P55">
        <v>31.907627105712891</v>
      </c>
      <c r="Q55">
        <v>24.76374626159668</v>
      </c>
      <c r="R55">
        <v>7.0709469748029066E-3</v>
      </c>
      <c r="W55">
        <v>30.805580139160156</v>
      </c>
      <c r="X55">
        <v>25.199077606201172</v>
      </c>
      <c r="Y55">
        <v>2.0524593611505392E-2</v>
      </c>
      <c r="AD55">
        <v>28.934528350830078</v>
      </c>
      <c r="AE55">
        <v>25.183439254760742</v>
      </c>
      <c r="AF55">
        <v>7.4269357294807867E-2</v>
      </c>
      <c r="AK55">
        <v>28.409847259521484</v>
      </c>
      <c r="AL55">
        <v>25.199077606201172</v>
      </c>
      <c r="AM55">
        <v>0.10800951729632534</v>
      </c>
      <c r="AR55">
        <v>28.233930587768555</v>
      </c>
      <c r="AS55">
        <v>25.183439254760742</v>
      </c>
      <c r="AT55">
        <v>0.12070092747222902</v>
      </c>
      <c r="AX55" t="s">
        <v>22</v>
      </c>
      <c r="AY55">
        <v>4.4361848195001212E-2</v>
      </c>
    </row>
    <row r="56" spans="1:51">
      <c r="B56">
        <v>34.81854248046875</v>
      </c>
      <c r="C56">
        <v>25.210168838500977</v>
      </c>
      <c r="D56">
        <v>1.2811244633574655E-3</v>
      </c>
      <c r="I56">
        <v>29.039043426513672</v>
      </c>
      <c r="J56">
        <v>25.210168838500977</v>
      </c>
      <c r="K56">
        <v>7.0371028648386069E-2</v>
      </c>
      <c r="P56">
        <v>32.058864593505859</v>
      </c>
      <c r="Q56">
        <v>24.797142028808594</v>
      </c>
      <c r="R56">
        <v>6.5163392742368688E-3</v>
      </c>
      <c r="W56">
        <v>30.710094451904297</v>
      </c>
      <c r="X56">
        <v>25.261213302612305</v>
      </c>
      <c r="Y56">
        <v>2.2894087126668211E-2</v>
      </c>
      <c r="AD56">
        <v>28.888757705688477</v>
      </c>
      <c r="AE56">
        <v>25.210168838500977</v>
      </c>
      <c r="AF56">
        <v>7.809701042095063E-2</v>
      </c>
      <c r="AK56">
        <v>28.506847381591797</v>
      </c>
      <c r="AL56">
        <v>25.261213302612305</v>
      </c>
      <c r="AM56">
        <v>0.10543062651113558</v>
      </c>
      <c r="AR56">
        <v>28.248786926269531</v>
      </c>
      <c r="AS56">
        <v>25.210168838500977</v>
      </c>
      <c r="AT56">
        <v>0.12169838367085592</v>
      </c>
      <c r="AX56" t="s">
        <v>26</v>
      </c>
      <c r="AY56">
        <v>0</v>
      </c>
    </row>
    <row r="57" spans="1:51">
      <c r="A57" t="s">
        <v>185</v>
      </c>
      <c r="B57">
        <v>0</v>
      </c>
      <c r="C57">
        <v>35.885978698730469</v>
      </c>
      <c r="D57">
        <v>0</v>
      </c>
      <c r="H57" t="s">
        <v>185</v>
      </c>
      <c r="I57" t="s">
        <v>178</v>
      </c>
      <c r="J57">
        <v>35.885978698730469</v>
      </c>
      <c r="K57">
        <v>0</v>
      </c>
      <c r="O57" t="s">
        <v>185</v>
      </c>
      <c r="P57" t="s">
        <v>178</v>
      </c>
      <c r="Q57">
        <v>37.971111297607422</v>
      </c>
      <c r="R57" t="e">
        <v>#VALUE!</v>
      </c>
      <c r="V57" t="s">
        <v>185</v>
      </c>
      <c r="W57" t="s">
        <v>178</v>
      </c>
      <c r="X57">
        <v>35.086910247802734</v>
      </c>
      <c r="Y57">
        <v>0</v>
      </c>
      <c r="AC57" t="s">
        <v>185</v>
      </c>
      <c r="AD57" t="s">
        <v>178</v>
      </c>
      <c r="AE57">
        <v>35.885978698730469</v>
      </c>
      <c r="AF57">
        <v>0</v>
      </c>
      <c r="AJ57" t="s">
        <v>185</v>
      </c>
      <c r="AK57" t="s">
        <v>178</v>
      </c>
      <c r="AL57">
        <v>35.086910247802734</v>
      </c>
      <c r="AM57" t="e">
        <v>#VALUE!</v>
      </c>
      <c r="AQ57" t="s">
        <v>185</v>
      </c>
      <c r="AR57">
        <v>0</v>
      </c>
      <c r="AS57">
        <v>35.885978698730469</v>
      </c>
      <c r="AT57">
        <v>0</v>
      </c>
      <c r="AX57" t="s">
        <v>24</v>
      </c>
      <c r="AY57">
        <v>1.3728276867155011</v>
      </c>
    </row>
    <row r="58" spans="1:51">
      <c r="A58">
        <v>1091</v>
      </c>
      <c r="B58">
        <v>0</v>
      </c>
      <c r="C58">
        <v>34.952995300292969</v>
      </c>
      <c r="D58">
        <v>0</v>
      </c>
      <c r="H58">
        <v>1091</v>
      </c>
      <c r="I58" t="s">
        <v>178</v>
      </c>
      <c r="J58">
        <v>34.952995300292969</v>
      </c>
      <c r="K58">
        <v>0</v>
      </c>
      <c r="O58">
        <v>1091</v>
      </c>
      <c r="P58" t="s">
        <v>178</v>
      </c>
      <c r="Q58">
        <v>36.253715515136719</v>
      </c>
      <c r="R58" t="e">
        <v>#VALUE!</v>
      </c>
      <c r="V58">
        <v>1091</v>
      </c>
      <c r="W58">
        <v>39.966251373291016</v>
      </c>
      <c r="X58">
        <v>35.875873565673828</v>
      </c>
      <c r="Y58">
        <v>5.8704796418759225E-2</v>
      </c>
      <c r="AC58">
        <v>1091</v>
      </c>
      <c r="AD58">
        <v>37.265792846679688</v>
      </c>
      <c r="AE58">
        <v>34.952995300292969</v>
      </c>
      <c r="AF58">
        <v>0.20126977664181164</v>
      </c>
      <c r="AJ58">
        <v>1091</v>
      </c>
      <c r="AK58" t="s">
        <v>178</v>
      </c>
      <c r="AL58">
        <v>35.875873565673828</v>
      </c>
      <c r="AM58" t="e">
        <v>#VALUE!</v>
      </c>
      <c r="AQ58">
        <v>1091</v>
      </c>
      <c r="AR58">
        <v>0</v>
      </c>
      <c r="AS58">
        <v>34.952995300292969</v>
      </c>
      <c r="AT58">
        <v>0</v>
      </c>
      <c r="AX58" t="s">
        <v>25</v>
      </c>
      <c r="AY58">
        <v>1.3310978545666317</v>
      </c>
    </row>
    <row r="59" spans="1:51">
      <c r="B59">
        <v>0</v>
      </c>
      <c r="C59">
        <v>35.685302734375</v>
      </c>
      <c r="D59">
        <v>0</v>
      </c>
      <c r="I59" t="s">
        <v>178</v>
      </c>
      <c r="J59">
        <v>35.685302734375</v>
      </c>
      <c r="K59">
        <v>0</v>
      </c>
      <c r="P59" t="s">
        <v>178</v>
      </c>
      <c r="Q59">
        <v>35.514392852783203</v>
      </c>
      <c r="R59" t="e">
        <v>#VALUE!</v>
      </c>
      <c r="W59">
        <v>35.152866363525391</v>
      </c>
      <c r="X59">
        <v>35.979679107666016</v>
      </c>
      <c r="Y59">
        <v>1.7737623683309045</v>
      </c>
      <c r="AD59">
        <v>38.682746887207031</v>
      </c>
      <c r="AE59">
        <v>35.685302734375</v>
      </c>
      <c r="AF59">
        <v>0.12522164355378415</v>
      </c>
      <c r="AK59" t="s">
        <v>178</v>
      </c>
      <c r="AL59">
        <v>35.979679107666016</v>
      </c>
      <c r="AM59" t="e">
        <v>#VALUE!</v>
      </c>
      <c r="AR59">
        <v>0</v>
      </c>
      <c r="AS59">
        <v>35.685302734375</v>
      </c>
      <c r="AT59">
        <v>0</v>
      </c>
      <c r="AX59" t="s">
        <v>49</v>
      </c>
      <c r="AY59">
        <v>0.11866571514002398</v>
      </c>
    </row>
    <row r="60" spans="1:51">
      <c r="A60" t="s">
        <v>186</v>
      </c>
      <c r="B60">
        <v>39.723976135253906</v>
      </c>
      <c r="C60">
        <v>29.780147552490234</v>
      </c>
      <c r="D60">
        <v>1.0153349244261237E-3</v>
      </c>
      <c r="H60" t="s">
        <v>186</v>
      </c>
      <c r="I60">
        <v>37.337089538574219</v>
      </c>
      <c r="J60">
        <v>29.780147552490234</v>
      </c>
      <c r="K60">
        <v>5.3104801116491337E-3</v>
      </c>
      <c r="O60" t="s">
        <v>186</v>
      </c>
      <c r="P60" t="s">
        <v>178</v>
      </c>
      <c r="Q60">
        <v>30.107934951782227</v>
      </c>
      <c r="R60" t="e">
        <v>#VALUE!</v>
      </c>
      <c r="V60" t="s">
        <v>186</v>
      </c>
      <c r="W60">
        <v>35.327785491943359</v>
      </c>
      <c r="X60">
        <v>29.815080642700195</v>
      </c>
      <c r="Y60">
        <v>2.1903346984117694E-2</v>
      </c>
      <c r="AC60" t="s">
        <v>186</v>
      </c>
      <c r="AD60">
        <v>36.064476013183594</v>
      </c>
      <c r="AE60">
        <v>29.780147552490234</v>
      </c>
      <c r="AF60">
        <v>1.2830058326754275E-2</v>
      </c>
      <c r="AJ60" t="s">
        <v>186</v>
      </c>
      <c r="AK60">
        <v>35.369674682617188</v>
      </c>
      <c r="AL60">
        <v>29.815080642700195</v>
      </c>
      <c r="AM60">
        <v>2.1276519229637993E-2</v>
      </c>
      <c r="AQ60" t="s">
        <v>186</v>
      </c>
      <c r="AR60">
        <v>36.666187286376953</v>
      </c>
      <c r="AS60">
        <v>29.780147552490234</v>
      </c>
      <c r="AT60">
        <v>8.4546471790639902E-3</v>
      </c>
      <c r="AX60" t="s">
        <v>46</v>
      </c>
      <c r="AY60">
        <v>0.40375117175048586</v>
      </c>
    </row>
    <row r="61" spans="1:51">
      <c r="A61">
        <v>2939</v>
      </c>
      <c r="B61">
        <v>42.934524536132813</v>
      </c>
      <c r="C61">
        <v>29.849668502807617</v>
      </c>
      <c r="D61">
        <v>1.1509748793587706E-4</v>
      </c>
      <c r="H61">
        <v>2939</v>
      </c>
      <c r="I61">
        <v>35.964401245117188</v>
      </c>
      <c r="J61">
        <v>29.849668502807617</v>
      </c>
      <c r="K61">
        <v>1.4430521596017654E-2</v>
      </c>
      <c r="O61">
        <v>2939</v>
      </c>
      <c r="P61" t="s">
        <v>178</v>
      </c>
      <c r="Q61">
        <v>30.121305465698242</v>
      </c>
      <c r="R61" t="e">
        <v>#VALUE!</v>
      </c>
      <c r="V61">
        <v>2939</v>
      </c>
      <c r="W61">
        <v>35.369453430175781</v>
      </c>
      <c r="X61">
        <v>30.034128189086914</v>
      </c>
      <c r="Y61">
        <v>2.4768919735734619E-2</v>
      </c>
      <c r="AC61">
        <v>2939</v>
      </c>
      <c r="AD61">
        <v>36.125034332275391</v>
      </c>
      <c r="AE61">
        <v>29.849668502807617</v>
      </c>
      <c r="AF61">
        <v>1.2910012166980707E-2</v>
      </c>
      <c r="AJ61">
        <v>2939</v>
      </c>
      <c r="AK61">
        <v>35.425048828125</v>
      </c>
      <c r="AL61">
        <v>30.034128189086914</v>
      </c>
      <c r="AM61">
        <v>2.3832586798715853E-2</v>
      </c>
      <c r="AQ61">
        <v>2939</v>
      </c>
      <c r="AR61">
        <v>36.388191223144531</v>
      </c>
      <c r="AS61">
        <v>29.849668502807617</v>
      </c>
      <c r="AT61">
        <v>1.0757430126207172E-2</v>
      </c>
    </row>
    <row r="62" spans="1:51">
      <c r="B62">
        <v>0</v>
      </c>
      <c r="C62">
        <v>29.944316864013672</v>
      </c>
      <c r="D62">
        <v>0</v>
      </c>
      <c r="I62">
        <v>38.082561492919922</v>
      </c>
      <c r="J62">
        <v>29.944316864013672</v>
      </c>
      <c r="K62">
        <v>3.5493126312821847E-3</v>
      </c>
      <c r="P62" t="s">
        <v>178</v>
      </c>
      <c r="Q62">
        <v>30.162708282470703</v>
      </c>
      <c r="R62" t="e">
        <v>#VALUE!</v>
      </c>
      <c r="W62">
        <v>35.678829193115234</v>
      </c>
      <c r="X62">
        <v>29.985498428344727</v>
      </c>
      <c r="Y62">
        <v>1.9325763679428443E-2</v>
      </c>
      <c r="AD62">
        <v>36.752464294433594</v>
      </c>
      <c r="AE62">
        <v>29.944316864013672</v>
      </c>
      <c r="AF62">
        <v>8.923668088521514E-3</v>
      </c>
      <c r="AK62">
        <v>34.905040740966797</v>
      </c>
      <c r="AL62">
        <v>29.985498428344727</v>
      </c>
      <c r="AM62">
        <v>3.3042294598313426E-2</v>
      </c>
      <c r="AR62">
        <v>35.304222106933594</v>
      </c>
      <c r="AS62">
        <v>29.944316864013672</v>
      </c>
      <c r="AT62">
        <v>2.4350492416891186E-2</v>
      </c>
    </row>
    <row r="64" spans="1:51">
      <c r="A64" t="s">
        <v>130</v>
      </c>
      <c r="B64">
        <v>1</v>
      </c>
      <c r="C64">
        <v>1.794064069933808E-3</v>
      </c>
      <c r="H64" t="s">
        <v>130</v>
      </c>
      <c r="I64">
        <v>1</v>
      </c>
      <c r="J64">
        <v>7.3026484884800957E-2</v>
      </c>
      <c r="O64" t="s">
        <v>130</v>
      </c>
      <c r="P64">
        <v>1</v>
      </c>
      <c r="Q64">
        <v>5.9349544900827115E-3</v>
      </c>
      <c r="V64" t="s">
        <v>130</v>
      </c>
      <c r="W64">
        <v>1</v>
      </c>
      <c r="X64">
        <v>0.1347462311577512</v>
      </c>
      <c r="Y64">
        <v>30.90849781036377</v>
      </c>
      <c r="Z64">
        <v>25.164742469787598</v>
      </c>
      <c r="AA64">
        <v>1.8661964318734361E-2</v>
      </c>
      <c r="AC64" t="s">
        <v>130</v>
      </c>
      <c r="AD64">
        <v>1</v>
      </c>
      <c r="AE64">
        <v>9.2884947404431636E-2</v>
      </c>
      <c r="AF64">
        <v>28.968530019124348</v>
      </c>
      <c r="AG64">
        <v>25.177802403767902</v>
      </c>
      <c r="AH64">
        <v>7.2256560101772893E-2</v>
      </c>
      <c r="AJ64" t="s">
        <v>130</v>
      </c>
      <c r="AK64">
        <v>1</v>
      </c>
      <c r="AL64">
        <v>3.3282471131577354E-2</v>
      </c>
      <c r="AM64">
        <v>28.410226821899414</v>
      </c>
      <c r="AN64">
        <v>25.1968994140625</v>
      </c>
      <c r="AO64">
        <v>0.10781819683344772</v>
      </c>
      <c r="AQ64" t="s">
        <v>130</v>
      </c>
      <c r="AR64">
        <v>1</v>
      </c>
      <c r="AS64">
        <v>5.8194390908303502E-3</v>
      </c>
      <c r="AT64">
        <v>28.241358757019043</v>
      </c>
      <c r="AU64">
        <v>25.196804046630859</v>
      </c>
      <c r="AV64">
        <v>0.12119862945158859</v>
      </c>
    </row>
    <row r="65" spans="1:48">
      <c r="A65" t="s">
        <v>185</v>
      </c>
      <c r="B65">
        <v>0</v>
      </c>
      <c r="C65">
        <v>0</v>
      </c>
      <c r="H65" t="s">
        <v>185</v>
      </c>
      <c r="I65">
        <v>0</v>
      </c>
      <c r="J65">
        <v>0</v>
      </c>
      <c r="O65" t="s">
        <v>185</v>
      </c>
      <c r="P65">
        <v>0</v>
      </c>
      <c r="Q65">
        <v>0</v>
      </c>
      <c r="V65" t="s">
        <v>185</v>
      </c>
      <c r="W65">
        <v>1.5728461220940897</v>
      </c>
      <c r="X65">
        <v>2.2243403173913907</v>
      </c>
      <c r="Y65">
        <v>37.559558868408203</v>
      </c>
      <c r="Z65">
        <v>35.647487640380859</v>
      </c>
      <c r="AA65">
        <v>2.9352398209379613E-2</v>
      </c>
      <c r="AC65" t="s">
        <v>185</v>
      </c>
      <c r="AD65">
        <v>2.5045475340062513</v>
      </c>
      <c r="AE65">
        <v>0.74421132873445317</v>
      </c>
      <c r="AF65">
        <v>37.974269866943359</v>
      </c>
      <c r="AG65">
        <v>35.508092244466148</v>
      </c>
      <c r="AH65">
        <v>0.18096998941866979</v>
      </c>
      <c r="AJ65" t="s">
        <v>185</v>
      </c>
      <c r="AK65">
        <v>0</v>
      </c>
      <c r="AL65" t="e">
        <v>#DIV/0!</v>
      </c>
      <c r="AM65" t="e">
        <v>#DIV/0!</v>
      </c>
      <c r="AN65">
        <v>35.647487640380859</v>
      </c>
      <c r="AO65" t="e">
        <v>#DIV/0!</v>
      </c>
      <c r="AQ65" t="s">
        <v>185</v>
      </c>
      <c r="AR65">
        <v>0</v>
      </c>
      <c r="AS65" t="e">
        <v>#DIV/0!</v>
      </c>
      <c r="AT65">
        <v>0</v>
      </c>
      <c r="AU65">
        <v>35.508092244466148</v>
      </c>
      <c r="AV65">
        <v>0</v>
      </c>
    </row>
    <row r="66" spans="1:48">
      <c r="A66" t="s">
        <v>186</v>
      </c>
      <c r="B66">
        <v>0.21003196621320738</v>
      </c>
      <c r="C66">
        <v>3.7681080412066691E-4</v>
      </c>
      <c r="H66" t="s">
        <v>186</v>
      </c>
      <c r="I66">
        <v>8.8723696390002424E-2</v>
      </c>
      <c r="J66">
        <v>6.4791796733481809E-3</v>
      </c>
      <c r="O66" t="s">
        <v>186</v>
      </c>
      <c r="P66">
        <v>0</v>
      </c>
      <c r="Q66">
        <v>0</v>
      </c>
      <c r="V66" t="s">
        <v>186</v>
      </c>
      <c r="W66">
        <v>1.1728092513369126</v>
      </c>
      <c r="X66">
        <v>0.14590358464115749</v>
      </c>
      <c r="Y66">
        <v>35.458689371744789</v>
      </c>
      <c r="Z66">
        <v>29.944902420043945</v>
      </c>
      <c r="AA66">
        <v>2.1886924401131023E-2</v>
      </c>
      <c r="AC66" t="s">
        <v>186</v>
      </c>
      <c r="AD66">
        <v>0.1576481751270121</v>
      </c>
      <c r="AE66">
        <v>3.1537438593106391E-2</v>
      </c>
      <c r="AF66">
        <v>36.313991546630859</v>
      </c>
      <c r="AG66">
        <v>29.858044306437176</v>
      </c>
      <c r="AH66">
        <v>1.1391114840999767E-2</v>
      </c>
      <c r="AJ66" t="s">
        <v>186</v>
      </c>
      <c r="AK66">
        <v>0.23733143028004797</v>
      </c>
      <c r="AL66">
        <v>5.7397606224349737E-2</v>
      </c>
      <c r="AM66">
        <v>35.233254750569664</v>
      </c>
      <c r="AN66">
        <v>29.944902420043945</v>
      </c>
      <c r="AO66">
        <v>2.5588646864697886E-2</v>
      </c>
      <c r="AQ66" t="s">
        <v>186</v>
      </c>
      <c r="AR66">
        <v>0.10754895992156621</v>
      </c>
      <c r="AS66">
        <v>7.087726573679215E-2</v>
      </c>
      <c r="AT66">
        <v>36.119533538818359</v>
      </c>
      <c r="AU66">
        <v>29.858044306437176</v>
      </c>
      <c r="AV66">
        <v>1.3034786541437655E-2</v>
      </c>
    </row>
    <row r="69" spans="1:48">
      <c r="B69" t="s">
        <v>183</v>
      </c>
      <c r="C69" t="s">
        <v>23</v>
      </c>
      <c r="D69" t="s">
        <v>22</v>
      </c>
      <c r="E69" t="s">
        <v>26</v>
      </c>
      <c r="F69" t="s">
        <v>24</v>
      </c>
      <c r="G69" t="s">
        <v>25</v>
      </c>
      <c r="H69" t="s">
        <v>49</v>
      </c>
      <c r="I69" t="s">
        <v>46</v>
      </c>
    </row>
    <row r="70" spans="1:48">
      <c r="A70" t="s">
        <v>130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</row>
    <row r="71" spans="1:48">
      <c r="A71" t="s">
        <v>185</v>
      </c>
      <c r="B71">
        <v>0</v>
      </c>
      <c r="C71">
        <v>0</v>
      </c>
      <c r="D71">
        <v>0</v>
      </c>
      <c r="E71">
        <v>0</v>
      </c>
      <c r="F71">
        <v>1.5728461220940897</v>
      </c>
      <c r="G71">
        <v>2.5045475340062513</v>
      </c>
      <c r="H71">
        <v>0</v>
      </c>
      <c r="I71">
        <v>9.8763620437619992E-2</v>
      </c>
    </row>
    <row r="72" spans="1:48">
      <c r="A72" t="s">
        <v>186</v>
      </c>
      <c r="B72">
        <v>0.21003196621320738</v>
      </c>
      <c r="C72">
        <v>0.10754895992156621</v>
      </c>
      <c r="D72">
        <v>8.8723696390002424E-2</v>
      </c>
      <c r="E72">
        <v>0</v>
      </c>
      <c r="F72">
        <v>1.1728092513369126</v>
      </c>
      <c r="G72">
        <v>0.1576481751270121</v>
      </c>
      <c r="H72">
        <v>0.23733143028004797</v>
      </c>
      <c r="I72">
        <v>0.70873872306335173</v>
      </c>
    </row>
    <row r="76" spans="1:48">
      <c r="A76" t="s">
        <v>130</v>
      </c>
      <c r="B76">
        <v>0.48528147201641375</v>
      </c>
      <c r="C76">
        <v>0.12119862945158859</v>
      </c>
      <c r="D76">
        <v>5.2395196755456959E-2</v>
      </c>
      <c r="E76">
        <v>0.24894645498132598</v>
      </c>
      <c r="F76">
        <v>0.1347462311577512</v>
      </c>
      <c r="G76">
        <v>9.2884947404431636E-2</v>
      </c>
      <c r="H76">
        <v>3.3282471131577354E-2</v>
      </c>
      <c r="I76">
        <v>1.4036261671815551E-2</v>
      </c>
    </row>
    <row r="77" spans="1:48">
      <c r="A77" t="s">
        <v>185</v>
      </c>
      <c r="B77">
        <v>0</v>
      </c>
      <c r="C77">
        <v>0</v>
      </c>
      <c r="D77" t="e">
        <v>#DIV/0!</v>
      </c>
      <c r="E77" t="e">
        <v>#DIV/0!</v>
      </c>
      <c r="F77">
        <v>2.2243403173913907</v>
      </c>
      <c r="G77">
        <v>0.74421132873445317</v>
      </c>
      <c r="H77" t="e">
        <v>#DIV/0!</v>
      </c>
      <c r="I77">
        <v>0.17106360853740576</v>
      </c>
    </row>
    <row r="78" spans="1:48">
      <c r="A78" t="s">
        <v>186</v>
      </c>
      <c r="B78">
        <v>0.30989116770377462</v>
      </c>
      <c r="C78">
        <v>1.3034786541437655E-2</v>
      </c>
      <c r="D78">
        <v>7.9979578483257971E-2</v>
      </c>
      <c r="E78" t="e">
        <v>#DIV/0!</v>
      </c>
      <c r="F78">
        <v>0.14590358464115749</v>
      </c>
      <c r="G78">
        <v>3.1537438593106391E-2</v>
      </c>
      <c r="H78">
        <v>5.7397606224349737E-2</v>
      </c>
      <c r="I78">
        <v>2.9065665379913078E-2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D7D9-7554-5549-85D4-C8111A763F4E}">
  <dimension ref="A1:AY75"/>
  <sheetViews>
    <sheetView topLeftCell="B27" zoomScale="65" workbookViewId="0">
      <selection activeCell="A52" sqref="A52"/>
    </sheetView>
  </sheetViews>
  <sheetFormatPr defaultColWidth="10.69140625" defaultRowHeight="20"/>
  <sheetData>
    <row r="1" spans="1:51">
      <c r="A1" t="s">
        <v>217</v>
      </c>
    </row>
    <row r="2" spans="1:51">
      <c r="A2" t="s">
        <v>183</v>
      </c>
      <c r="H2" t="s">
        <v>23</v>
      </c>
      <c r="O2" t="s">
        <v>22</v>
      </c>
      <c r="V2" t="s">
        <v>25</v>
      </c>
      <c r="AC2" t="s">
        <v>24</v>
      </c>
      <c r="AJ2" t="s">
        <v>49</v>
      </c>
      <c r="AQ2" t="s">
        <v>26</v>
      </c>
      <c r="AX2" t="s">
        <v>183</v>
      </c>
      <c r="AY2">
        <v>4.2870610123498784E-2</v>
      </c>
    </row>
    <row r="3" spans="1:51">
      <c r="A3" t="s">
        <v>130</v>
      </c>
      <c r="B3">
        <v>31.446374893188477</v>
      </c>
      <c r="C3">
        <v>24.862764358520508</v>
      </c>
      <c r="D3">
        <v>1.042643281962617E-2</v>
      </c>
      <c r="H3" t="s">
        <v>130</v>
      </c>
      <c r="I3">
        <v>24.912164688110352</v>
      </c>
      <c r="J3">
        <v>24.862764358520508</v>
      </c>
      <c r="K3">
        <v>0.966337913333839</v>
      </c>
      <c r="O3" t="s">
        <v>130</v>
      </c>
      <c r="P3">
        <v>27.477834701538086</v>
      </c>
      <c r="Q3">
        <v>24.862764358520508</v>
      </c>
      <c r="R3">
        <v>0.16322451468070759</v>
      </c>
      <c r="V3" t="s">
        <v>130</v>
      </c>
      <c r="W3">
        <v>38.093658447265625</v>
      </c>
      <c r="X3">
        <v>32.942134857177734</v>
      </c>
      <c r="Y3">
        <v>2.8134349358622638E-2</v>
      </c>
      <c r="AC3" t="s">
        <v>130</v>
      </c>
      <c r="AD3">
        <v>38.147483825683594</v>
      </c>
      <c r="AE3">
        <v>32.942134857177734</v>
      </c>
      <c r="AF3">
        <v>2.7104027081301382E-2</v>
      </c>
      <c r="AJ3" t="s">
        <v>130</v>
      </c>
      <c r="AK3">
        <v>36.151557922363281</v>
      </c>
      <c r="AL3">
        <v>33.030681610107422</v>
      </c>
      <c r="AM3">
        <v>0.11495361075765072</v>
      </c>
      <c r="AQ3" t="s">
        <v>130</v>
      </c>
      <c r="AR3">
        <v>30.979455947875977</v>
      </c>
      <c r="AS3">
        <v>21.2791748046875</v>
      </c>
      <c r="AT3">
        <v>1.2020551944979252E-3</v>
      </c>
      <c r="AX3" t="s">
        <v>23</v>
      </c>
      <c r="AY3">
        <v>4.8356018136608475E-2</v>
      </c>
    </row>
    <row r="4" spans="1:51">
      <c r="B4">
        <v>31.360965728759766</v>
      </c>
      <c r="C4">
        <v>24.920770645141602</v>
      </c>
      <c r="D4">
        <v>1.1516170919048571E-2</v>
      </c>
      <c r="I4">
        <v>24.852321624755859</v>
      </c>
      <c r="J4">
        <v>24.920770645141602</v>
      </c>
      <c r="K4">
        <v>1.0485887845868882</v>
      </c>
      <c r="P4">
        <v>27.569965362548828</v>
      </c>
      <c r="Q4">
        <v>24.920770645141602</v>
      </c>
      <c r="R4">
        <v>0.15940903241794563</v>
      </c>
      <c r="W4">
        <v>37.463401794433594</v>
      </c>
      <c r="X4">
        <v>32.972679138183594</v>
      </c>
      <c r="Y4">
        <v>4.4479283040818336E-2</v>
      </c>
      <c r="AD4">
        <v>38.936302185058594</v>
      </c>
      <c r="AE4">
        <v>32.972679138183594</v>
      </c>
      <c r="AF4">
        <v>1.6023986856397957E-2</v>
      </c>
      <c r="AK4">
        <v>35.792324066162109</v>
      </c>
      <c r="AL4">
        <v>32.981132507324219</v>
      </c>
      <c r="AM4">
        <v>0.14247773985459877</v>
      </c>
      <c r="AR4">
        <v>30.967184066772461</v>
      </c>
      <c r="AS4">
        <v>21.360326766967773</v>
      </c>
      <c r="AT4">
        <v>1.2824716949191911E-3</v>
      </c>
      <c r="AX4" t="s">
        <v>22</v>
      </c>
      <c r="AY4">
        <v>0.27121686755075258</v>
      </c>
    </row>
    <row r="5" spans="1:51">
      <c r="B5">
        <v>31.463838577270508</v>
      </c>
      <c r="C5">
        <v>24.937271118164063</v>
      </c>
      <c r="D5">
        <v>1.0846944701160223E-2</v>
      </c>
      <c r="I5">
        <v>24.865119934082031</v>
      </c>
      <c r="J5">
        <v>24.937271118164063</v>
      </c>
      <c r="K5">
        <v>1.0512830702333211</v>
      </c>
      <c r="P5">
        <v>27.481601715087891</v>
      </c>
      <c r="Q5">
        <v>24.937271118164063</v>
      </c>
      <c r="R5">
        <v>0.17142737359124854</v>
      </c>
      <c r="W5">
        <v>37.936759948730469</v>
      </c>
      <c r="X5">
        <v>32.857528686523438</v>
      </c>
      <c r="Y5">
        <v>2.9580058949707881E-2</v>
      </c>
      <c r="AD5" t="s">
        <v>178</v>
      </c>
      <c r="AE5">
        <v>32.857528686523438</v>
      </c>
      <c r="AF5" t="e">
        <v>#VALUE!</v>
      </c>
      <c r="AK5">
        <v>35.582649230957031</v>
      </c>
      <c r="AL5">
        <v>32.620075225830078</v>
      </c>
      <c r="AM5">
        <v>0.12828514224576448</v>
      </c>
      <c r="AR5">
        <v>30.96403694152832</v>
      </c>
      <c r="AS5">
        <v>21.275859832763672</v>
      </c>
      <c r="AT5">
        <v>1.2121827150500472E-3</v>
      </c>
      <c r="AX5" t="s">
        <v>26</v>
      </c>
      <c r="AY5">
        <v>0.11947586891927173</v>
      </c>
    </row>
    <row r="6" spans="1:51">
      <c r="A6" t="s">
        <v>184</v>
      </c>
      <c r="B6">
        <v>35.663963317871094</v>
      </c>
      <c r="C6">
        <v>25.51646614074707</v>
      </c>
      <c r="D6">
        <v>8.8165559677324428E-4</v>
      </c>
      <c r="H6" t="s">
        <v>184</v>
      </c>
      <c r="I6">
        <v>29.297922134399414</v>
      </c>
      <c r="J6">
        <v>25.51646614074707</v>
      </c>
      <c r="K6">
        <v>7.2722419340201405E-2</v>
      </c>
      <c r="O6" t="s">
        <v>184</v>
      </c>
      <c r="P6">
        <v>30.304325103759766</v>
      </c>
      <c r="Q6">
        <v>25.51646614074707</v>
      </c>
      <c r="R6">
        <v>3.6200188928998872E-2</v>
      </c>
      <c r="V6" t="s">
        <v>184</v>
      </c>
      <c r="W6">
        <v>29.967195510864258</v>
      </c>
      <c r="X6">
        <v>24.93925666809082</v>
      </c>
      <c r="Y6">
        <v>3.0650643157265508E-2</v>
      </c>
      <c r="AC6" t="s">
        <v>184</v>
      </c>
      <c r="AD6">
        <v>30.977273941040039</v>
      </c>
      <c r="AE6">
        <v>24.93925666809082</v>
      </c>
      <c r="AF6">
        <v>1.5218634486812358E-2</v>
      </c>
      <c r="AJ6" t="s">
        <v>184</v>
      </c>
      <c r="AK6">
        <v>28.179592132568359</v>
      </c>
      <c r="AL6">
        <v>24.943668365478516</v>
      </c>
      <c r="AM6">
        <v>0.10614263930126003</v>
      </c>
      <c r="AQ6" t="s">
        <v>184</v>
      </c>
      <c r="AR6" t="s">
        <v>178</v>
      </c>
      <c r="AS6">
        <v>25.52574348449707</v>
      </c>
      <c r="AT6">
        <v>0</v>
      </c>
      <c r="AX6" t="s">
        <v>24</v>
      </c>
      <c r="AY6">
        <v>0.52009137375969061</v>
      </c>
    </row>
    <row r="7" spans="1:51">
      <c r="A7">
        <v>194</v>
      </c>
      <c r="B7">
        <v>37.5899658203125</v>
      </c>
      <c r="C7">
        <v>25.485622406005859</v>
      </c>
      <c r="D7">
        <v>2.2710649485690847E-4</v>
      </c>
      <c r="H7">
        <v>194</v>
      </c>
      <c r="I7">
        <v>29.345582962036133</v>
      </c>
      <c r="J7">
        <v>25.485622406005859</v>
      </c>
      <c r="K7">
        <v>6.8870952681204675E-2</v>
      </c>
      <c r="O7">
        <v>194</v>
      </c>
      <c r="P7">
        <v>30.132108688354492</v>
      </c>
      <c r="Q7">
        <v>25.485622406005859</v>
      </c>
      <c r="R7">
        <v>3.9927144779125637E-2</v>
      </c>
      <c r="V7">
        <v>194</v>
      </c>
      <c r="W7">
        <v>29.883735656738281</v>
      </c>
      <c r="X7">
        <v>24.935903549194336</v>
      </c>
      <c r="Y7">
        <v>3.2400679790099071E-2</v>
      </c>
      <c r="AC7">
        <v>194</v>
      </c>
      <c r="AD7">
        <v>30.68913459777832</v>
      </c>
      <c r="AE7">
        <v>24.935903549194336</v>
      </c>
      <c r="AF7">
        <v>1.8539793065248483E-2</v>
      </c>
      <c r="AJ7">
        <v>194</v>
      </c>
      <c r="AK7">
        <v>28.062164306640625</v>
      </c>
      <c r="AL7">
        <v>24.961002349853516</v>
      </c>
      <c r="AM7">
        <v>0.11653522783837171</v>
      </c>
      <c r="AQ7">
        <v>194</v>
      </c>
      <c r="AR7" t="s">
        <v>178</v>
      </c>
      <c r="AS7">
        <v>25.549066543579102</v>
      </c>
      <c r="AT7">
        <v>0</v>
      </c>
      <c r="AX7" t="s">
        <v>25</v>
      </c>
      <c r="AY7">
        <v>0.61948276290976634</v>
      </c>
    </row>
    <row r="8" spans="1:51">
      <c r="B8">
        <v>35.328151702880859</v>
      </c>
      <c r="C8">
        <v>25.609281539916992</v>
      </c>
      <c r="D8">
        <v>1.1866661577051183E-3</v>
      </c>
      <c r="I8">
        <v>29.214889526367188</v>
      </c>
      <c r="J8">
        <v>25.609281539916992</v>
      </c>
      <c r="K8">
        <v>8.2149295524585428E-2</v>
      </c>
      <c r="P8">
        <v>30.147045135498047</v>
      </c>
      <c r="Q8">
        <v>25.609281539916992</v>
      </c>
      <c r="R8">
        <v>4.3052368064121861E-2</v>
      </c>
      <c r="W8">
        <v>29.942211151123047</v>
      </c>
      <c r="X8">
        <v>24.936014175415039</v>
      </c>
      <c r="Y8">
        <v>3.1116056120802201E-2</v>
      </c>
      <c r="AD8">
        <v>30.804983139038086</v>
      </c>
      <c r="AE8">
        <v>24.936014175415039</v>
      </c>
      <c r="AF8">
        <v>1.7110562947918372E-2</v>
      </c>
      <c r="AK8">
        <v>28.111312866210938</v>
      </c>
      <c r="AL8">
        <v>24.924577713012695</v>
      </c>
      <c r="AM8">
        <v>0.10982396792327713</v>
      </c>
      <c r="AR8">
        <v>39.157054901123047</v>
      </c>
      <c r="AS8">
        <v>25.532678604125977</v>
      </c>
      <c r="AT8">
        <v>7.9187031427698849E-5</v>
      </c>
      <c r="AX8" t="s">
        <v>49</v>
      </c>
      <c r="AY8">
        <v>0.5702974986848105</v>
      </c>
    </row>
    <row r="9" spans="1:51">
      <c r="A9" t="s">
        <v>186</v>
      </c>
      <c r="B9">
        <v>36.933322906494141</v>
      </c>
      <c r="C9">
        <v>24.500007629394531</v>
      </c>
      <c r="D9">
        <v>1.8080030386570024E-4</v>
      </c>
      <c r="H9" t="s">
        <v>186</v>
      </c>
      <c r="I9">
        <v>29.913921356201172</v>
      </c>
      <c r="J9">
        <v>24.500007629394531</v>
      </c>
      <c r="K9">
        <v>2.3455763511867848E-2</v>
      </c>
      <c r="O9" t="s">
        <v>186</v>
      </c>
      <c r="P9">
        <v>28.979654312133789</v>
      </c>
      <c r="Q9">
        <v>24.500007629394531</v>
      </c>
      <c r="R9">
        <v>4.4822077121844453E-2</v>
      </c>
      <c r="V9" t="s">
        <v>186</v>
      </c>
      <c r="W9">
        <v>29.963071823120117</v>
      </c>
      <c r="X9">
        <v>23.24848747253418</v>
      </c>
      <c r="Y9">
        <v>9.5215730142348045E-3</v>
      </c>
      <c r="AC9" t="s">
        <v>186</v>
      </c>
      <c r="AD9">
        <v>31.404033660888672</v>
      </c>
      <c r="AE9">
        <v>23.24848747253418</v>
      </c>
      <c r="AF9">
        <v>3.5070016182696512E-3</v>
      </c>
      <c r="AJ9" t="s">
        <v>186</v>
      </c>
      <c r="AK9">
        <v>29.0643310546875</v>
      </c>
      <c r="AL9">
        <v>23.379714965820313</v>
      </c>
      <c r="AM9">
        <v>1.9442855272766148E-2</v>
      </c>
      <c r="AQ9" t="s">
        <v>186</v>
      </c>
      <c r="AR9">
        <v>35.367649078369141</v>
      </c>
      <c r="AS9">
        <v>23.591209411621094</v>
      </c>
      <c r="AT9">
        <v>2.8506140292529564E-4</v>
      </c>
    </row>
    <row r="10" spans="1:51">
      <c r="A10">
        <v>2939</v>
      </c>
      <c r="B10">
        <v>35.636432647705078</v>
      </c>
      <c r="C10">
        <v>24.628137588500977</v>
      </c>
      <c r="D10">
        <v>4.8548183641255847E-4</v>
      </c>
      <c r="H10">
        <v>2939</v>
      </c>
      <c r="I10">
        <v>29.910303115844727</v>
      </c>
      <c r="J10">
        <v>24.628137588500977</v>
      </c>
      <c r="K10">
        <v>2.5698615952248437E-2</v>
      </c>
      <c r="O10">
        <v>2939</v>
      </c>
      <c r="P10">
        <v>28.915370941162109</v>
      </c>
      <c r="Q10">
        <v>24.628137588500977</v>
      </c>
      <c r="R10">
        <v>5.121700307287802E-2</v>
      </c>
      <c r="V10">
        <v>2939</v>
      </c>
      <c r="W10">
        <v>30.035009384155273</v>
      </c>
      <c r="X10">
        <v>23.368358612060547</v>
      </c>
      <c r="Y10">
        <v>9.8432416474332693E-3</v>
      </c>
      <c r="AC10">
        <v>2939</v>
      </c>
      <c r="AD10">
        <v>31.237531661987305</v>
      </c>
      <c r="AE10">
        <v>23.368358612060547</v>
      </c>
      <c r="AF10">
        <v>4.2770356568232679E-3</v>
      </c>
      <c r="AJ10">
        <v>2939</v>
      </c>
      <c r="AK10">
        <v>28.823322296142578</v>
      </c>
      <c r="AL10">
        <v>23.459264755249023</v>
      </c>
      <c r="AM10">
        <v>2.4280508718897687E-2</v>
      </c>
      <c r="AQ10">
        <v>2939</v>
      </c>
      <c r="AR10">
        <v>35.491329193115234</v>
      </c>
      <c r="AS10">
        <v>23.552883148193359</v>
      </c>
      <c r="AT10">
        <v>2.5478252589583708E-4</v>
      </c>
    </row>
    <row r="11" spans="1:51">
      <c r="B11">
        <v>36.130313873291016</v>
      </c>
      <c r="C11">
        <v>24.701974868774414</v>
      </c>
      <c r="D11">
        <v>3.6285002640684298E-4</v>
      </c>
      <c r="I11">
        <v>30.07771110534668</v>
      </c>
      <c r="J11">
        <v>24.701974868774414</v>
      </c>
      <c r="K11">
        <v>2.4084750073321982E-2</v>
      </c>
      <c r="P11">
        <v>28.930095672607422</v>
      </c>
      <c r="Q11">
        <v>24.701974868774414</v>
      </c>
      <c r="R11">
        <v>5.3359138943621279E-2</v>
      </c>
      <c r="W11">
        <v>29.963706970214844</v>
      </c>
      <c r="X11">
        <v>23.374547958374023</v>
      </c>
      <c r="Y11">
        <v>1.0386410693838902E-2</v>
      </c>
      <c r="AD11">
        <v>30.952316284179688</v>
      </c>
      <c r="AE11">
        <v>23.374547958374023</v>
      </c>
      <c r="AF11">
        <v>5.2343701872461174E-3</v>
      </c>
      <c r="AK11">
        <v>28.761018753051758</v>
      </c>
      <c r="AL11">
        <v>23.439567565917969</v>
      </c>
      <c r="AM11">
        <v>2.5008265547703894E-2</v>
      </c>
      <c r="AR11">
        <v>36.365760803222656</v>
      </c>
      <c r="AS11">
        <v>23.517047882080078</v>
      </c>
      <c r="AT11">
        <v>1.3556638178786247E-4</v>
      </c>
    </row>
    <row r="13" spans="1:51">
      <c r="A13" t="s">
        <v>130</v>
      </c>
      <c r="B13">
        <v>1</v>
      </c>
      <c r="C13">
        <v>5.0324536062095533E-2</v>
      </c>
      <c r="D13">
        <v>31.423726399739582</v>
      </c>
      <c r="E13">
        <v>24.906935373942058</v>
      </c>
      <c r="F13">
        <v>1.0920698714915984E-2</v>
      </c>
      <c r="H13" t="s">
        <v>130</v>
      </c>
      <c r="I13">
        <v>1</v>
      </c>
      <c r="J13">
        <v>4.7277350856061336E-2</v>
      </c>
      <c r="K13">
        <v>24.876535415649414</v>
      </c>
      <c r="L13">
        <v>24.906935373942058</v>
      </c>
      <c r="M13">
        <v>1.0212952201002221</v>
      </c>
      <c r="O13" t="s">
        <v>130</v>
      </c>
      <c r="P13">
        <v>1</v>
      </c>
      <c r="Q13">
        <v>3.7307235988020104E-2</v>
      </c>
      <c r="R13">
        <v>27.509800593058269</v>
      </c>
      <c r="S13">
        <v>24.906935373942058</v>
      </c>
      <c r="T13">
        <v>0.16461124301351901</v>
      </c>
      <c r="V13" t="s">
        <v>130</v>
      </c>
      <c r="W13">
        <v>1</v>
      </c>
      <c r="X13">
        <v>0.27150048156418455</v>
      </c>
      <c r="Y13">
        <v>37.831273396809898</v>
      </c>
      <c r="Z13">
        <v>32.924114227294922</v>
      </c>
      <c r="AA13">
        <v>3.3327128536029871E-2</v>
      </c>
      <c r="AC13" t="s">
        <v>130</v>
      </c>
      <c r="AD13">
        <v>1</v>
      </c>
      <c r="AE13">
        <v>0.38472132555604643</v>
      </c>
      <c r="AF13">
        <v>38.541893005371094</v>
      </c>
      <c r="AG13">
        <v>32.924114227294922</v>
      </c>
      <c r="AH13">
        <v>2.0364796694139983E-2</v>
      </c>
      <c r="AJ13" t="s">
        <v>130</v>
      </c>
      <c r="AK13">
        <v>1</v>
      </c>
      <c r="AL13">
        <v>0.16625680210863569</v>
      </c>
      <c r="AM13">
        <v>35.971940994262695</v>
      </c>
      <c r="AN13">
        <v>32.877296447753906</v>
      </c>
      <c r="AO13">
        <v>0.11706286951188243</v>
      </c>
      <c r="AQ13" t="s">
        <v>130</v>
      </c>
      <c r="AR13">
        <v>1</v>
      </c>
      <c r="AS13">
        <v>4.6264538784763817E-2</v>
      </c>
      <c r="AT13">
        <v>30.973320007324219</v>
      </c>
      <c r="AU13">
        <v>21.305120468139648</v>
      </c>
      <c r="AV13">
        <v>1.2290850457131225E-3</v>
      </c>
    </row>
    <row r="14" spans="1:51">
      <c r="A14" t="s">
        <v>184</v>
      </c>
      <c r="B14">
        <v>5.6715522092279341E-2</v>
      </c>
      <c r="C14">
        <v>4.4894156247191654E-2</v>
      </c>
      <c r="D14">
        <v>36.194026947021484</v>
      </c>
      <c r="E14">
        <v>25.537123362223308</v>
      </c>
      <c r="F14">
        <v>6.1937312922894405E-4</v>
      </c>
      <c r="H14" t="s">
        <v>184</v>
      </c>
      <c r="I14">
        <v>7.2825719644715126E-2</v>
      </c>
      <c r="J14">
        <v>6.689029123289154E-3</v>
      </c>
      <c r="K14">
        <v>29.286131540934246</v>
      </c>
      <c r="L14">
        <v>25.537123362223308</v>
      </c>
      <c r="M14">
        <v>7.4376559373506401E-2</v>
      </c>
      <c r="O14" t="s">
        <v>184</v>
      </c>
      <c r="P14">
        <v>0.24073129440033558</v>
      </c>
      <c r="Q14">
        <v>2.0839950960606181E-2</v>
      </c>
      <c r="R14">
        <v>30.194492975870769</v>
      </c>
      <c r="S14">
        <v>25.537123362223308</v>
      </c>
      <c r="T14">
        <v>3.9627077603492628E-2</v>
      </c>
      <c r="V14" t="s">
        <v>184</v>
      </c>
      <c r="W14">
        <v>0.9415893193878071</v>
      </c>
      <c r="X14">
        <v>2.719742024072766E-2</v>
      </c>
      <c r="Y14">
        <v>29.931047439575195</v>
      </c>
      <c r="Z14">
        <v>24.937058130900066</v>
      </c>
      <c r="AA14">
        <v>3.138046827539033E-2</v>
      </c>
      <c r="AC14" t="s">
        <v>184</v>
      </c>
      <c r="AD14">
        <v>0.82991741313068157</v>
      </c>
      <c r="AE14">
        <v>8.1805014687508934E-2</v>
      </c>
      <c r="AF14">
        <v>30.823797225952148</v>
      </c>
      <c r="AG14">
        <v>24.937058130900066</v>
      </c>
      <c r="AH14">
        <v>1.690109939133291E-2</v>
      </c>
      <c r="AJ14" t="s">
        <v>184</v>
      </c>
      <c r="AK14">
        <v>0.94608229530941057</v>
      </c>
      <c r="AL14">
        <v>4.5013368845957046E-2</v>
      </c>
      <c r="AM14">
        <v>28.117689768473308</v>
      </c>
      <c r="AN14">
        <v>24.943082809448242</v>
      </c>
      <c r="AO14">
        <v>0.11075110828330774</v>
      </c>
      <c r="AQ14" t="s">
        <v>184</v>
      </c>
      <c r="AR14">
        <v>6.4568493728979867E-2</v>
      </c>
      <c r="AS14">
        <v>3.7197307111147104E-2</v>
      </c>
      <c r="AT14">
        <v>39.157054901123047</v>
      </c>
      <c r="AU14">
        <v>25.535829544067383</v>
      </c>
      <c r="AV14">
        <v>7.9360170066510678E-5</v>
      </c>
    </row>
    <row r="15" spans="1:51">
      <c r="A15" t="s">
        <v>186</v>
      </c>
      <c r="B15">
        <v>2.9025698154718234E-2</v>
      </c>
      <c r="C15">
        <v>1.403786989699907E-2</v>
      </c>
      <c r="D15">
        <v>36.233356475830078</v>
      </c>
      <c r="E15">
        <v>24.610040028889973</v>
      </c>
      <c r="F15">
        <v>3.1698090453777066E-4</v>
      </c>
      <c r="H15" t="s">
        <v>186</v>
      </c>
      <c r="I15">
        <v>2.3886316628501828E-2</v>
      </c>
      <c r="J15">
        <v>1.1327820957858705E-3</v>
      </c>
      <c r="K15">
        <v>29.967311859130859</v>
      </c>
      <c r="L15">
        <v>24.610040028889973</v>
      </c>
      <c r="M15">
        <v>2.4394980998489371E-2</v>
      </c>
      <c r="O15" t="s">
        <v>186</v>
      </c>
      <c r="P15">
        <v>0.30170244070116953</v>
      </c>
      <c r="Q15">
        <v>2.6982177047173074E-2</v>
      </c>
      <c r="R15">
        <v>28.941706975301106</v>
      </c>
      <c r="S15">
        <v>24.610040028889973</v>
      </c>
      <c r="T15">
        <v>4.9663613784032029E-2</v>
      </c>
      <c r="V15" t="s">
        <v>186</v>
      </c>
      <c r="W15">
        <v>0.29737620643172569</v>
      </c>
      <c r="X15">
        <v>1.3116065314885069E-2</v>
      </c>
      <c r="Y15">
        <v>29.987262725830078</v>
      </c>
      <c r="Z15">
        <v>23.330464680989582</v>
      </c>
      <c r="AA15">
        <v>9.9106950553070755E-3</v>
      </c>
      <c r="AC15" t="s">
        <v>186</v>
      </c>
      <c r="AD15">
        <v>0.2102653343886996</v>
      </c>
      <c r="AE15">
        <v>4.2493675526456491E-2</v>
      </c>
      <c r="AF15">
        <v>31.197960535685223</v>
      </c>
      <c r="AG15">
        <v>23.330464680989582</v>
      </c>
      <c r="AH15">
        <v>4.2820107866512278E-3</v>
      </c>
      <c r="AJ15" t="s">
        <v>186</v>
      </c>
      <c r="AK15">
        <v>0.19451270206021035</v>
      </c>
      <c r="AL15">
        <v>2.5841418386440041E-2</v>
      </c>
      <c r="AM15">
        <v>28.882890701293945</v>
      </c>
      <c r="AN15">
        <v>23.426182428995769</v>
      </c>
      <c r="AO15">
        <v>2.2770215059678068E-2</v>
      </c>
      <c r="AQ15" t="s">
        <v>186</v>
      </c>
      <c r="AR15">
        <v>0.1743832441095636</v>
      </c>
      <c r="AS15">
        <v>6.4302964552105227E-2</v>
      </c>
      <c r="AT15">
        <v>35.741579691569008</v>
      </c>
      <c r="AU15">
        <v>23.553713480631512</v>
      </c>
      <c r="AV15">
        <v>2.1433183755800557E-4</v>
      </c>
    </row>
    <row r="17" spans="1:51">
      <c r="B17" t="s">
        <v>183</v>
      </c>
      <c r="C17" t="s">
        <v>23</v>
      </c>
      <c r="D17" t="s">
        <v>22</v>
      </c>
      <c r="E17" t="s">
        <v>26</v>
      </c>
      <c r="F17" t="s">
        <v>24</v>
      </c>
      <c r="G17" t="s">
        <v>25</v>
      </c>
      <c r="H17" t="s">
        <v>49</v>
      </c>
      <c r="I17" t="s">
        <v>46</v>
      </c>
    </row>
    <row r="18" spans="1:51">
      <c r="A18" t="s">
        <v>130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</row>
    <row r="19" spans="1:51">
      <c r="A19" t="s">
        <v>184</v>
      </c>
      <c r="B19">
        <v>5.6715522092279341E-2</v>
      </c>
      <c r="C19">
        <v>7.2825719644715126E-2</v>
      </c>
      <c r="D19">
        <v>0.24073129440033558</v>
      </c>
      <c r="E19">
        <v>6.4568493728979867E-2</v>
      </c>
      <c r="F19">
        <v>0.82991741313068157</v>
      </c>
      <c r="G19">
        <v>0.9415893193878071</v>
      </c>
      <c r="H19">
        <v>0.94608229530941057</v>
      </c>
      <c r="I19">
        <v>2.4147472692972838</v>
      </c>
    </row>
    <row r="20" spans="1:51">
      <c r="A20" t="s">
        <v>186</v>
      </c>
      <c r="B20">
        <v>2.9025698154718234E-2</v>
      </c>
      <c r="C20">
        <v>2.3886316628501828E-2</v>
      </c>
      <c r="D20">
        <v>0.30170244070116953</v>
      </c>
      <c r="E20">
        <v>0.1743832441095636</v>
      </c>
      <c r="F20">
        <v>0.2102653343886996</v>
      </c>
      <c r="G20">
        <v>0.29737620643172569</v>
      </c>
      <c r="H20">
        <v>0.19451270206021035</v>
      </c>
      <c r="I20">
        <v>3.4829002481010023</v>
      </c>
    </row>
    <row r="22" spans="1:51">
      <c r="A22" t="s">
        <v>130</v>
      </c>
      <c r="B22">
        <v>5.0324536062095533E-2</v>
      </c>
      <c r="C22">
        <v>4.7277350856061336E-2</v>
      </c>
      <c r="D22">
        <v>3.7307235988020104E-2</v>
      </c>
      <c r="E22">
        <v>4.6264538784763817E-2</v>
      </c>
      <c r="F22">
        <v>0.38472132555604643</v>
      </c>
      <c r="G22">
        <v>0.27150048156418455</v>
      </c>
      <c r="H22">
        <v>0.11706286951188243</v>
      </c>
      <c r="I22">
        <v>1.6475407705727529E-2</v>
      </c>
    </row>
    <row r="23" spans="1:51">
      <c r="A23" t="s">
        <v>184</v>
      </c>
      <c r="B23">
        <v>4.4894156247191654E-2</v>
      </c>
      <c r="C23">
        <v>6.689029123289154E-3</v>
      </c>
      <c r="D23">
        <v>2.0839950960606181E-2</v>
      </c>
      <c r="E23">
        <v>3.7197307111147104E-2</v>
      </c>
      <c r="F23">
        <v>8.1805014687508934E-2</v>
      </c>
      <c r="G23">
        <v>2.719742024072766E-2</v>
      </c>
      <c r="H23">
        <v>0.11075110828330774</v>
      </c>
      <c r="I23">
        <v>3.9783945767964977E-2</v>
      </c>
    </row>
    <row r="24" spans="1:51">
      <c r="A24" t="s">
        <v>186</v>
      </c>
      <c r="B24">
        <v>1.403786989699907E-2</v>
      </c>
      <c r="C24">
        <v>1.1327820957858705E-3</v>
      </c>
      <c r="D24">
        <v>2.6982177047173074E-2</v>
      </c>
      <c r="E24">
        <v>6.4302964552105227E-2</v>
      </c>
      <c r="F24">
        <v>4.2493675526456491E-2</v>
      </c>
      <c r="G24">
        <v>1.3116065314885069E-2</v>
      </c>
      <c r="H24">
        <v>2.2770215059678068E-2</v>
      </c>
      <c r="I24">
        <v>5.7382201585843576E-2</v>
      </c>
    </row>
    <row r="26" spans="1:51">
      <c r="A26" t="s">
        <v>218</v>
      </c>
    </row>
    <row r="27" spans="1:51">
      <c r="A27" t="s">
        <v>183</v>
      </c>
      <c r="H27" t="s">
        <v>23</v>
      </c>
      <c r="O27" t="s">
        <v>22</v>
      </c>
      <c r="V27" t="s">
        <v>25</v>
      </c>
      <c r="AC27" t="s">
        <v>24</v>
      </c>
      <c r="AJ27" t="s">
        <v>49</v>
      </c>
      <c r="AQ27" t="s">
        <v>26</v>
      </c>
      <c r="AX27" t="s">
        <v>183</v>
      </c>
      <c r="AY27">
        <v>3.4202068888377513E-2</v>
      </c>
    </row>
    <row r="28" spans="1:51">
      <c r="A28" t="s">
        <v>130</v>
      </c>
      <c r="B28">
        <v>37.581783294677734</v>
      </c>
      <c r="C28">
        <v>30.992828369140625</v>
      </c>
      <c r="D28">
        <v>1.0387880078597539E-2</v>
      </c>
      <c r="H28" t="s">
        <v>130</v>
      </c>
      <c r="I28">
        <v>36.684295654296875</v>
      </c>
      <c r="J28">
        <v>33.950668334960938</v>
      </c>
      <c r="K28">
        <v>0.15034748924335911</v>
      </c>
      <c r="O28" t="s">
        <v>130</v>
      </c>
      <c r="P28">
        <v>39.944259643554688</v>
      </c>
      <c r="Q28">
        <v>33.950668334960938</v>
      </c>
      <c r="R28">
        <v>1.5694563241032172E-2</v>
      </c>
      <c r="V28" t="s">
        <v>130</v>
      </c>
      <c r="W28">
        <v>36.955696105957031</v>
      </c>
      <c r="X28">
        <v>30.820211410522461</v>
      </c>
      <c r="Y28">
        <v>1.4224436430328304E-2</v>
      </c>
      <c r="AC28" t="s">
        <v>130</v>
      </c>
      <c r="AD28">
        <v>28.940624237060547</v>
      </c>
      <c r="AE28">
        <v>21.9549560546875</v>
      </c>
      <c r="AF28">
        <v>7.890496605798724E-3</v>
      </c>
      <c r="AJ28" t="s">
        <v>130</v>
      </c>
      <c r="AK28">
        <v>35.971107482910156</v>
      </c>
      <c r="AL28">
        <v>30.820211410522461</v>
      </c>
      <c r="AM28">
        <v>2.8146589396778599E-2</v>
      </c>
      <c r="AQ28" t="s">
        <v>130</v>
      </c>
      <c r="AR28">
        <v>31.896726608276367</v>
      </c>
      <c r="AS28">
        <v>21.80443000793457</v>
      </c>
      <c r="AT28">
        <v>9.1604329062280833E-4</v>
      </c>
      <c r="AX28" t="s">
        <v>23</v>
      </c>
      <c r="AY28">
        <v>6.3975842929424626E-2</v>
      </c>
    </row>
    <row r="29" spans="1:51">
      <c r="B29">
        <v>38.155902862548828</v>
      </c>
      <c r="C29">
        <v>31.021766662597656</v>
      </c>
      <c r="D29">
        <v>7.1188691549335858E-3</v>
      </c>
      <c r="I29">
        <v>36.740329742431641</v>
      </c>
      <c r="J29">
        <v>33.764392852783203</v>
      </c>
      <c r="K29">
        <v>0.1271023941038959</v>
      </c>
      <c r="P29">
        <v>38.849716186523438</v>
      </c>
      <c r="Q29">
        <v>33.764392852783203</v>
      </c>
      <c r="R29">
        <v>2.9455414522859071E-2</v>
      </c>
      <c r="W29">
        <v>35.802860260009766</v>
      </c>
      <c r="X29">
        <v>30.836702346801758</v>
      </c>
      <c r="Y29">
        <v>3.1991713726692267E-2</v>
      </c>
      <c r="AD29">
        <v>29.176755905151367</v>
      </c>
      <c r="AE29">
        <v>21.351699829101563</v>
      </c>
      <c r="AF29">
        <v>4.4098457968412717E-3</v>
      </c>
      <c r="AK29">
        <v>36.360610961914063</v>
      </c>
      <c r="AL29">
        <v>30.836702346801758</v>
      </c>
      <c r="AM29">
        <v>2.1733907459119937E-2</v>
      </c>
      <c r="AR29">
        <v>31.341314315795898</v>
      </c>
      <c r="AS29">
        <v>21.645437240600586</v>
      </c>
      <c r="AT29">
        <v>1.2057302756440418E-3</v>
      </c>
      <c r="AX29" t="s">
        <v>22</v>
      </c>
      <c r="AY29">
        <v>0.33579459517937754</v>
      </c>
    </row>
    <row r="30" spans="1:51">
      <c r="B30">
        <v>37.692646026611328</v>
      </c>
      <c r="C30">
        <v>31.153173446655273</v>
      </c>
      <c r="D30">
        <v>1.0750349845768219E-2</v>
      </c>
      <c r="I30">
        <v>36.963069915771484</v>
      </c>
      <c r="J30">
        <v>34.011951446533203</v>
      </c>
      <c r="K30">
        <v>0.1293078289322242</v>
      </c>
      <c r="P30">
        <v>38.556098937988281</v>
      </c>
      <c r="Q30">
        <v>34.011951446533203</v>
      </c>
      <c r="R30">
        <v>4.2862283092401393E-2</v>
      </c>
      <c r="W30">
        <v>35.907463073730469</v>
      </c>
      <c r="X30">
        <v>30.946273803710938</v>
      </c>
      <c r="Y30">
        <v>3.2102083168454761E-2</v>
      </c>
      <c r="AD30">
        <v>29.111001968383789</v>
      </c>
      <c r="AE30">
        <v>20.795785903930664</v>
      </c>
      <c r="AF30">
        <v>3.1395727009487146E-3</v>
      </c>
      <c r="AK30">
        <v>36.962150573730497</v>
      </c>
      <c r="AL30">
        <v>30.946273803710938</v>
      </c>
      <c r="AM30">
        <v>1.5453990538069123E-2</v>
      </c>
      <c r="AR30">
        <v>31.299524307250977</v>
      </c>
      <c r="AS30">
        <v>21.40040397644043</v>
      </c>
      <c r="AT30">
        <v>1.0472921535113924E-3</v>
      </c>
      <c r="AX30" t="s">
        <v>26</v>
      </c>
      <c r="AY30">
        <v>8.2474092783753519E-2</v>
      </c>
    </row>
    <row r="31" spans="1:51">
      <c r="A31" t="s">
        <v>186</v>
      </c>
      <c r="B31">
        <v>31.310554504394531</v>
      </c>
      <c r="C31">
        <v>20.813755035400391</v>
      </c>
      <c r="D31">
        <v>6.9206757399214297E-4</v>
      </c>
      <c r="H31" t="s">
        <v>186</v>
      </c>
      <c r="I31">
        <v>27.837352752685547</v>
      </c>
      <c r="J31">
        <v>22.397369384765625</v>
      </c>
      <c r="K31">
        <v>2.3035722085490502E-2</v>
      </c>
      <c r="O31" t="s">
        <v>186</v>
      </c>
      <c r="P31">
        <v>27.883777618408203</v>
      </c>
      <c r="Q31">
        <v>22.397369384765625</v>
      </c>
      <c r="R31">
        <v>2.2306249379341565E-2</v>
      </c>
      <c r="V31" t="s">
        <v>186</v>
      </c>
      <c r="W31">
        <v>28.374526977539063</v>
      </c>
      <c r="X31">
        <v>21.435464859008789</v>
      </c>
      <c r="Y31">
        <v>8.1495599814779846E-3</v>
      </c>
      <c r="AC31" t="s">
        <v>186</v>
      </c>
      <c r="AD31">
        <v>30.570758819580078</v>
      </c>
      <c r="AE31">
        <v>22.985105514526367</v>
      </c>
      <c r="AF31">
        <v>5.2058400288797794E-3</v>
      </c>
      <c r="AJ31" t="s">
        <v>186</v>
      </c>
      <c r="AK31">
        <v>26.488910675048828</v>
      </c>
      <c r="AL31">
        <v>21.435464859008789</v>
      </c>
      <c r="AM31">
        <v>3.0113499496851905E-2</v>
      </c>
      <c r="AQ31" t="s">
        <v>186</v>
      </c>
      <c r="AR31">
        <v>34.053241729736328</v>
      </c>
      <c r="AS31">
        <v>22.397369384765625</v>
      </c>
      <c r="AT31">
        <v>3.0990800800855732E-4</v>
      </c>
      <c r="AX31" t="s">
        <v>24</v>
      </c>
      <c r="AY31">
        <v>0.47551372688685839</v>
      </c>
    </row>
    <row r="32" spans="1:51">
      <c r="A32">
        <v>2939</v>
      </c>
      <c r="B32">
        <v>31.466787338256836</v>
      </c>
      <c r="C32">
        <v>20.777488708496094</v>
      </c>
      <c r="D32">
        <v>6.0562037784966482E-4</v>
      </c>
      <c r="H32">
        <v>2939</v>
      </c>
      <c r="I32">
        <v>27.938131332397461</v>
      </c>
      <c r="J32">
        <v>21.572000503540039</v>
      </c>
      <c r="K32">
        <v>1.2122820206567993E-2</v>
      </c>
      <c r="O32">
        <v>2939</v>
      </c>
      <c r="P32">
        <v>27.929227828979492</v>
      </c>
      <c r="Q32">
        <v>21.572000503540039</v>
      </c>
      <c r="R32">
        <v>1.2197866777841565E-2</v>
      </c>
      <c r="V32">
        <v>2939</v>
      </c>
      <c r="W32">
        <v>27.986204147338867</v>
      </c>
      <c r="X32">
        <v>21.241367340087891</v>
      </c>
      <c r="Y32">
        <v>9.323990130790558E-3</v>
      </c>
      <c r="AC32">
        <v>2939</v>
      </c>
      <c r="AD32">
        <v>30.677955627441406</v>
      </c>
      <c r="AE32">
        <v>22.232311248779297</v>
      </c>
      <c r="AF32">
        <v>2.8681886264266187E-3</v>
      </c>
      <c r="AJ32">
        <v>2939</v>
      </c>
      <c r="AK32">
        <v>26.605918884277344</v>
      </c>
      <c r="AL32">
        <v>21.241367340087891</v>
      </c>
      <c r="AM32">
        <v>2.4272196083419292E-2</v>
      </c>
      <c r="AQ32">
        <v>2939</v>
      </c>
      <c r="AR32">
        <v>34.051342010498047</v>
      </c>
      <c r="AS32">
        <v>21.572000503540039</v>
      </c>
      <c r="AT32">
        <v>1.751232789700518E-4</v>
      </c>
      <c r="AX32" t="s">
        <v>25</v>
      </c>
      <c r="AY32">
        <v>0.26597740673122117</v>
      </c>
    </row>
    <row r="33" spans="1:51">
      <c r="B33">
        <v>31.40144157409668</v>
      </c>
      <c r="C33">
        <v>20.715658187866211</v>
      </c>
      <c r="D33">
        <v>6.0709782026474655E-4</v>
      </c>
      <c r="I33">
        <v>27.912960052490234</v>
      </c>
      <c r="J33">
        <v>22.159404754638672</v>
      </c>
      <c r="K33">
        <v>1.8535626669266399E-2</v>
      </c>
      <c r="P33">
        <v>27.66187858581543</v>
      </c>
      <c r="Q33">
        <v>22.159404754638672</v>
      </c>
      <c r="R33">
        <v>2.2059228861434806E-2</v>
      </c>
      <c r="W33">
        <v>27.880058288574219</v>
      </c>
      <c r="X33">
        <v>21.878711700439453</v>
      </c>
      <c r="Y33">
        <v>1.5610422682783516E-2</v>
      </c>
      <c r="AD33">
        <v>30.393278121948242</v>
      </c>
      <c r="AE33">
        <v>21.479835510253906</v>
      </c>
      <c r="AF33">
        <v>2.0738933033174916E-3</v>
      </c>
      <c r="AK33">
        <v>26.501186370849609</v>
      </c>
      <c r="AL33">
        <v>21.878711700439453</v>
      </c>
      <c r="AM33">
        <v>4.0597236345283144E-2</v>
      </c>
      <c r="AR33">
        <v>35.51123046875</v>
      </c>
      <c r="AS33">
        <v>22.159404754638672</v>
      </c>
      <c r="AT33">
        <v>9.5653301226753231E-5</v>
      </c>
      <c r="AX33" t="s">
        <v>49</v>
      </c>
      <c r="AY33">
        <v>0.72899610508094226</v>
      </c>
    </row>
    <row r="34" spans="1:51">
      <c r="A34" t="s">
        <v>187</v>
      </c>
      <c r="B34" t="s">
        <v>178</v>
      </c>
      <c r="C34">
        <v>33.563575744628906</v>
      </c>
      <c r="D34" t="e">
        <v>#VALUE!</v>
      </c>
      <c r="H34" t="s">
        <v>187</v>
      </c>
      <c r="I34">
        <v>39.768642425537109</v>
      </c>
      <c r="J34">
        <v>34.881763458251953</v>
      </c>
      <c r="K34">
        <v>0</v>
      </c>
      <c r="O34" t="s">
        <v>187</v>
      </c>
      <c r="P34" t="s">
        <v>178</v>
      </c>
      <c r="Q34">
        <v>34.881763458251953</v>
      </c>
      <c r="R34">
        <v>0</v>
      </c>
      <c r="V34" t="s">
        <v>187</v>
      </c>
      <c r="W34">
        <v>38.69537353515625</v>
      </c>
      <c r="X34">
        <v>31.588579177856445</v>
      </c>
      <c r="Y34">
        <v>7.2550719776785276E-3</v>
      </c>
      <c r="AC34" t="s">
        <v>187</v>
      </c>
      <c r="AD34" t="s">
        <v>178</v>
      </c>
      <c r="AE34">
        <v>31.0665283203125</v>
      </c>
      <c r="AF34">
        <v>0</v>
      </c>
      <c r="AJ34" t="s">
        <v>187</v>
      </c>
      <c r="AK34">
        <v>38.451404571533203</v>
      </c>
      <c r="AL34">
        <v>31.588579177856445</v>
      </c>
      <c r="AM34">
        <v>8.5917909498470415E-3</v>
      </c>
      <c r="AQ34" t="s">
        <v>187</v>
      </c>
      <c r="AR34" t="s">
        <v>178</v>
      </c>
      <c r="AS34">
        <v>31.909215927124023</v>
      </c>
      <c r="AT34">
        <v>0</v>
      </c>
    </row>
    <row r="35" spans="1:51">
      <c r="A35">
        <v>3010</v>
      </c>
      <c r="B35" t="s">
        <v>178</v>
      </c>
      <c r="C35">
        <v>33.64208984375</v>
      </c>
      <c r="D35" t="e">
        <v>#VALUE!</v>
      </c>
      <c r="H35">
        <v>3010</v>
      </c>
      <c r="I35" t="s">
        <v>178</v>
      </c>
      <c r="J35">
        <v>36.022914886474609</v>
      </c>
      <c r="K35">
        <v>0</v>
      </c>
      <c r="O35">
        <v>3010</v>
      </c>
      <c r="P35">
        <v>38.888622283935547</v>
      </c>
      <c r="Q35">
        <v>36.022914886474609</v>
      </c>
      <c r="R35">
        <v>0.13719431466374662</v>
      </c>
      <c r="V35">
        <v>3010</v>
      </c>
      <c r="W35">
        <v>38.380786895751953</v>
      </c>
      <c r="X35">
        <v>31.451332092285156</v>
      </c>
      <c r="Y35">
        <v>0</v>
      </c>
      <c r="AC35">
        <v>3010</v>
      </c>
      <c r="AD35" t="s">
        <v>178</v>
      </c>
      <c r="AE35">
        <v>30.901132583618164</v>
      </c>
      <c r="AF35">
        <v>0</v>
      </c>
      <c r="AJ35">
        <v>3010</v>
      </c>
      <c r="AK35">
        <v>38.139289855957031</v>
      </c>
      <c r="AL35">
        <v>31.451332092285156</v>
      </c>
      <c r="AM35">
        <v>9.6989362193682059E-3</v>
      </c>
      <c r="AQ35">
        <v>3010</v>
      </c>
      <c r="AR35" t="s">
        <v>178</v>
      </c>
      <c r="AS35">
        <v>32.197525024414063</v>
      </c>
      <c r="AT35" t="e">
        <v>#VALUE!</v>
      </c>
    </row>
    <row r="36" spans="1:51">
      <c r="B36" t="s">
        <v>178</v>
      </c>
      <c r="C36">
        <v>33.952342987060547</v>
      </c>
      <c r="D36" t="e">
        <v>#VALUE!</v>
      </c>
      <c r="I36" t="s">
        <v>178</v>
      </c>
      <c r="J36">
        <v>34.458702087402344</v>
      </c>
      <c r="K36">
        <v>0</v>
      </c>
      <c r="P36" t="s">
        <v>178</v>
      </c>
      <c r="Q36">
        <v>34.458702087402344</v>
      </c>
      <c r="R36" t="e">
        <v>#VALUE!</v>
      </c>
      <c r="W36">
        <v>41.018627166748047</v>
      </c>
      <c r="X36">
        <v>31.514892578125</v>
      </c>
      <c r="Y36">
        <v>0</v>
      </c>
      <c r="AD36">
        <v>38.370433807373047</v>
      </c>
      <c r="AE36">
        <v>30.53692626953125</v>
      </c>
      <c r="AF36">
        <v>4.3840879684129141E-3</v>
      </c>
      <c r="AK36" t="s">
        <v>178</v>
      </c>
      <c r="AL36">
        <v>31.514892578125</v>
      </c>
      <c r="AM36">
        <v>0</v>
      </c>
      <c r="AR36" t="s">
        <v>178</v>
      </c>
      <c r="AS36">
        <v>31.771007537841797</v>
      </c>
      <c r="AT36" t="e">
        <v>#VALUE!</v>
      </c>
    </row>
    <row r="38" spans="1:51">
      <c r="A38" t="s">
        <v>130</v>
      </c>
      <c r="B38">
        <v>1</v>
      </c>
      <c r="C38">
        <v>0.21591987745826813</v>
      </c>
      <c r="D38">
        <v>37.810110727945961</v>
      </c>
      <c r="E38">
        <v>31.055922826131184</v>
      </c>
      <c r="F38">
        <v>9.2637504037485097E-3</v>
      </c>
      <c r="H38" t="s">
        <v>130</v>
      </c>
      <c r="I38">
        <v>1</v>
      </c>
      <c r="J38">
        <v>9.4910679718025776E-2</v>
      </c>
      <c r="K38">
        <v>36.7958984375</v>
      </c>
      <c r="L38">
        <v>33.909004211425781</v>
      </c>
      <c r="M38">
        <v>0.13519425709571778</v>
      </c>
      <c r="O38" t="s">
        <v>130</v>
      </c>
      <c r="P38">
        <v>1</v>
      </c>
      <c r="Q38">
        <v>0.50200216631018513</v>
      </c>
      <c r="R38">
        <v>39.116691589355469</v>
      </c>
      <c r="S38">
        <v>33.909004211425781</v>
      </c>
      <c r="T38">
        <v>2.7060130781023217E-2</v>
      </c>
      <c r="V38" t="s">
        <v>130</v>
      </c>
      <c r="W38">
        <v>1</v>
      </c>
      <c r="X38">
        <v>0.42093146057619468</v>
      </c>
      <c r="Y38">
        <v>36.222006479899086</v>
      </c>
      <c r="Z38">
        <v>30.867729187011719</v>
      </c>
      <c r="AA38">
        <v>2.4445669153156265E-2</v>
      </c>
      <c r="AC38" t="s">
        <v>130</v>
      </c>
      <c r="AD38">
        <v>1</v>
      </c>
      <c r="AE38">
        <v>0.50866307536235167</v>
      </c>
      <c r="AF38">
        <v>29.058690071105957</v>
      </c>
      <c r="AG38">
        <v>21.367480595906574</v>
      </c>
      <c r="AH38">
        <v>4.8385501310528583E-3</v>
      </c>
      <c r="AJ38" t="s">
        <v>130</v>
      </c>
      <c r="AK38">
        <v>1</v>
      </c>
      <c r="AL38">
        <v>0.17841064514064528</v>
      </c>
      <c r="AM38">
        <v>36.165859222412109</v>
      </c>
      <c r="AN38">
        <v>30.867729187011719</v>
      </c>
      <c r="AO38">
        <v>2.5415809018213661E-2</v>
      </c>
      <c r="AQ38" t="s">
        <v>130</v>
      </c>
      <c r="AR38">
        <v>1</v>
      </c>
      <c r="AS38">
        <v>0.13818397477158589</v>
      </c>
      <c r="AT38">
        <v>31.512521743774414</v>
      </c>
      <c r="AU38">
        <v>21.616757074991863</v>
      </c>
      <c r="AV38">
        <v>1.0497309563941078E-3</v>
      </c>
    </row>
    <row r="39" spans="1:51">
      <c r="A39" t="s">
        <v>186</v>
      </c>
      <c r="B39">
        <v>6.8404137776755025E-2</v>
      </c>
      <c r="C39">
        <v>5.3422558496408912E-3</v>
      </c>
      <c r="D39">
        <v>31.392927805582683</v>
      </c>
      <c r="E39">
        <v>20.768967310587566</v>
      </c>
      <c r="F39">
        <v>6.3367885894748306E-4</v>
      </c>
      <c r="H39" t="s">
        <v>186</v>
      </c>
      <c r="I39">
        <v>0.12795168585884925</v>
      </c>
      <c r="J39">
        <v>4.0566195195154482E-2</v>
      </c>
      <c r="K39">
        <v>27.896148045857746</v>
      </c>
      <c r="L39">
        <v>22.042924880981445</v>
      </c>
      <c r="M39">
        <v>1.7298333113831783E-2</v>
      </c>
      <c r="O39" t="s">
        <v>186</v>
      </c>
      <c r="P39">
        <v>0.67158919035875508</v>
      </c>
      <c r="Q39">
        <v>0.21308439838123988</v>
      </c>
      <c r="R39">
        <v>27.824961344401043</v>
      </c>
      <c r="S39">
        <v>22.042924880981445</v>
      </c>
      <c r="T39">
        <v>1.8173291322229407E-2</v>
      </c>
      <c r="V39" t="s">
        <v>186</v>
      </c>
      <c r="W39">
        <v>0.43302697022193115</v>
      </c>
      <c r="X39">
        <v>0.16410726343846929</v>
      </c>
      <c r="Y39">
        <v>28.080263137817383</v>
      </c>
      <c r="Z39">
        <v>21.518514633178711</v>
      </c>
      <c r="AA39">
        <v>1.0585634048438979E-2</v>
      </c>
      <c r="AC39" t="s">
        <v>186</v>
      </c>
      <c r="AD39">
        <v>0.64900254619677522</v>
      </c>
      <c r="AE39">
        <v>0.33648881607434022</v>
      </c>
      <c r="AF39">
        <v>30.547330856323242</v>
      </c>
      <c r="AG39">
        <v>22.232417424519856</v>
      </c>
      <c r="AH39">
        <v>3.1402313549540456E-3</v>
      </c>
      <c r="AJ39" t="s">
        <v>186</v>
      </c>
      <c r="AK39">
        <v>1.2181057264368977</v>
      </c>
      <c r="AL39">
        <v>0.32545903014765243</v>
      </c>
      <c r="AM39">
        <v>26.532005310058594</v>
      </c>
      <c r="AN39">
        <v>21.518514633178711</v>
      </c>
      <c r="AO39">
        <v>3.0959142507112607E-2</v>
      </c>
      <c r="AQ39" t="s">
        <v>186</v>
      </c>
      <c r="AR39">
        <v>0.16494818556750704</v>
      </c>
      <c r="AS39">
        <v>0.10317965665880641</v>
      </c>
      <c r="AT39">
        <v>34.538604736328125</v>
      </c>
      <c r="AU39">
        <v>22.042924880981445</v>
      </c>
      <c r="AV39">
        <v>1.7315121659125193E-4</v>
      </c>
    </row>
    <row r="40" spans="1:51">
      <c r="A40" t="s">
        <v>187</v>
      </c>
      <c r="B40">
        <v>0</v>
      </c>
      <c r="C40" t="e">
        <v>#DIV/0!</v>
      </c>
      <c r="D40" t="e">
        <v>#DIV/0!</v>
      </c>
      <c r="E40">
        <v>33.719336191813149</v>
      </c>
      <c r="F40">
        <v>0</v>
      </c>
      <c r="H40" t="s">
        <v>187</v>
      </c>
      <c r="I40">
        <v>0</v>
      </c>
      <c r="J40" t="e">
        <v>#DIV/0!</v>
      </c>
      <c r="K40" t="e">
        <v>#DIV/0!</v>
      </c>
      <c r="L40">
        <v>35.121126810709633</v>
      </c>
      <c r="M40">
        <v>0</v>
      </c>
      <c r="O40" t="s">
        <v>187</v>
      </c>
      <c r="P40">
        <v>0</v>
      </c>
      <c r="Q40" t="e">
        <v>#DIV/0!</v>
      </c>
      <c r="R40">
        <v>38.888622283935547</v>
      </c>
      <c r="S40">
        <v>35.121126810709633</v>
      </c>
      <c r="T40">
        <v>0</v>
      </c>
      <c r="V40" t="s">
        <v>187</v>
      </c>
      <c r="W40">
        <v>9.8927843240511168E-2</v>
      </c>
      <c r="X40">
        <v>0.1713480507757747</v>
      </c>
      <c r="Y40">
        <v>39.36492919921875</v>
      </c>
      <c r="Z40">
        <v>31.518267949422199</v>
      </c>
      <c r="AA40">
        <v>2.4183573258928425E-3</v>
      </c>
      <c r="AC40" t="s">
        <v>187</v>
      </c>
      <c r="AD40">
        <v>0.30202490757694156</v>
      </c>
      <c r="AE40">
        <v>0.52312248507455716</v>
      </c>
      <c r="AF40">
        <v>38.370433807373047</v>
      </c>
      <c r="AG40">
        <v>30.834862391153973</v>
      </c>
      <c r="AH40">
        <v>1.461362656137638E-3</v>
      </c>
      <c r="AJ40" t="s">
        <v>187</v>
      </c>
      <c r="AK40">
        <v>0.23988648372498672</v>
      </c>
      <c r="AL40">
        <v>0.2088864288720553</v>
      </c>
      <c r="AM40">
        <v>38.295347213745117</v>
      </c>
      <c r="AN40">
        <v>31.518267949422199</v>
      </c>
      <c r="AO40">
        <v>6.0969090564050822E-3</v>
      </c>
      <c r="AQ40" t="s">
        <v>187</v>
      </c>
      <c r="AR40">
        <v>0</v>
      </c>
      <c r="AS40" t="e">
        <v>#DIV/0!</v>
      </c>
      <c r="AT40" t="e">
        <v>#DIV/0!</v>
      </c>
      <c r="AU40">
        <v>31.959249496459961</v>
      </c>
      <c r="AV40">
        <v>0</v>
      </c>
    </row>
    <row r="43" spans="1:51">
      <c r="B43" t="s">
        <v>183</v>
      </c>
      <c r="C43" t="s">
        <v>23</v>
      </c>
      <c r="D43" t="s">
        <v>22</v>
      </c>
      <c r="E43" t="s">
        <v>26</v>
      </c>
      <c r="F43" t="s">
        <v>24</v>
      </c>
      <c r="G43" t="s">
        <v>25</v>
      </c>
      <c r="H43" t="s">
        <v>49</v>
      </c>
      <c r="I43" t="s">
        <v>46</v>
      </c>
    </row>
    <row r="44" spans="1:51">
      <c r="A44" t="s">
        <v>130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</row>
    <row r="45" spans="1:51">
      <c r="A45" t="s">
        <v>186</v>
      </c>
      <c r="B45">
        <v>6.8404137776755025E-2</v>
      </c>
      <c r="C45">
        <v>0.12795168585884925</v>
      </c>
      <c r="D45">
        <v>0.67158919035875508</v>
      </c>
      <c r="E45">
        <v>0.16494818556750704</v>
      </c>
      <c r="F45">
        <v>0.64900254619677522</v>
      </c>
      <c r="G45">
        <v>0.43302697022193115</v>
      </c>
      <c r="H45">
        <v>1.2181057264368977</v>
      </c>
      <c r="I45">
        <v>7.103715790659332</v>
      </c>
    </row>
    <row r="46" spans="1:51">
      <c r="A46" t="s">
        <v>187</v>
      </c>
      <c r="B46">
        <v>0</v>
      </c>
      <c r="C46">
        <v>0</v>
      </c>
      <c r="D46">
        <v>0</v>
      </c>
      <c r="E46">
        <v>0</v>
      </c>
      <c r="F46">
        <v>0.30202490757694156</v>
      </c>
      <c r="G46">
        <v>9.8927843240511168E-2</v>
      </c>
      <c r="H46">
        <v>0.23988648372498672</v>
      </c>
      <c r="I46">
        <v>0.4684881315075986</v>
      </c>
    </row>
    <row r="48" spans="1:51">
      <c r="A48" t="s">
        <v>130</v>
      </c>
      <c r="B48">
        <v>0.21591987745826813</v>
      </c>
      <c r="C48">
        <v>9.4910679718025776E-2</v>
      </c>
      <c r="D48">
        <v>0.50200216631018513</v>
      </c>
      <c r="E48">
        <v>0.13818397477158589</v>
      </c>
      <c r="F48">
        <v>0.50866307536235167</v>
      </c>
      <c r="G48">
        <v>0.42093146057619468</v>
      </c>
      <c r="H48">
        <v>2.5415809018213661E-2</v>
      </c>
      <c r="I48">
        <v>4.9583052448617824E-3</v>
      </c>
    </row>
    <row r="49" spans="1:51">
      <c r="A49" t="s">
        <v>186</v>
      </c>
      <c r="B49">
        <v>5.3422558496408912E-3</v>
      </c>
      <c r="C49" t="e">
        <v>#REF!</v>
      </c>
      <c r="D49">
        <v>0.21308439838123988</v>
      </c>
      <c r="E49">
        <v>0.10317965665880641</v>
      </c>
      <c r="F49">
        <v>0.33648881607434022</v>
      </c>
      <c r="G49">
        <v>0.16410726343846929</v>
      </c>
      <c r="H49">
        <v>3.0959142507112607E-2</v>
      </c>
      <c r="I49">
        <v>3.5222391262833629E-2</v>
      </c>
    </row>
    <row r="50" spans="1:51">
      <c r="A50" t="s">
        <v>187</v>
      </c>
      <c r="B50" t="e">
        <v>#DIV/0!</v>
      </c>
      <c r="C50" t="e">
        <v>#DIV/0!</v>
      </c>
      <c r="D50" t="e">
        <v>#DIV/0!</v>
      </c>
      <c r="E50" t="e">
        <v>#DIV/0!</v>
      </c>
      <c r="F50">
        <v>0.52312248507455716</v>
      </c>
      <c r="G50">
        <v>0.1713480507757747</v>
      </c>
      <c r="H50">
        <v>6.0969090564050822E-3</v>
      </c>
      <c r="I50">
        <v>2.3229071596096228E-3</v>
      </c>
    </row>
    <row r="52" spans="1:51">
      <c r="A52" t="s">
        <v>219</v>
      </c>
    </row>
    <row r="53" spans="1:51">
      <c r="A53" t="s">
        <v>183</v>
      </c>
      <c r="H53" t="s">
        <v>23</v>
      </c>
      <c r="O53" t="s">
        <v>22</v>
      </c>
      <c r="V53" t="s">
        <v>25</v>
      </c>
      <c r="AC53" t="s">
        <v>24</v>
      </c>
      <c r="AJ53" t="s">
        <v>49</v>
      </c>
      <c r="AQ53" t="s">
        <v>26</v>
      </c>
      <c r="AX53" t="s">
        <v>183</v>
      </c>
      <c r="AY53">
        <v>0.14320813193534818</v>
      </c>
    </row>
    <row r="54" spans="1:51">
      <c r="A54" t="s">
        <v>130</v>
      </c>
      <c r="B54">
        <v>32.181266784667969</v>
      </c>
      <c r="C54">
        <v>24.961887359619141</v>
      </c>
      <c r="D54">
        <v>6.7104283407068343E-3</v>
      </c>
      <c r="H54" t="s">
        <v>130</v>
      </c>
      <c r="I54">
        <v>27.970149993896484</v>
      </c>
      <c r="J54">
        <v>24.961887359619141</v>
      </c>
      <c r="K54">
        <v>0.12428614345194271</v>
      </c>
      <c r="O54" t="s">
        <v>130</v>
      </c>
      <c r="P54">
        <v>28.906988143920898</v>
      </c>
      <c r="Q54">
        <v>24.961887359619141</v>
      </c>
      <c r="R54">
        <v>6.4924158302805887E-2</v>
      </c>
      <c r="V54" t="s">
        <v>130</v>
      </c>
      <c r="W54">
        <v>27.876363754272461</v>
      </c>
      <c r="X54">
        <v>25.331969999999998</v>
      </c>
      <c r="Y54">
        <v>0.17141986912141283</v>
      </c>
      <c r="AC54" t="s">
        <v>130</v>
      </c>
      <c r="AD54">
        <v>34.403087615966797</v>
      </c>
      <c r="AE54">
        <v>25.259637832641602</v>
      </c>
      <c r="AF54">
        <v>1.7682650021528118E-3</v>
      </c>
      <c r="AJ54" t="s">
        <v>130</v>
      </c>
      <c r="AK54">
        <v>28.439842224121094</v>
      </c>
      <c r="AL54">
        <v>25.331969999999998</v>
      </c>
      <c r="AM54">
        <v>0.11599445744195537</v>
      </c>
      <c r="AQ54" t="s">
        <v>130</v>
      </c>
      <c r="AR54">
        <v>34.424484252929688</v>
      </c>
      <c r="AS54">
        <v>25.331969999999998</v>
      </c>
      <c r="AT54">
        <v>1.8318102038432785E-3</v>
      </c>
      <c r="AX54" t="s">
        <v>23</v>
      </c>
      <c r="AY54">
        <v>0.24516673840796216</v>
      </c>
    </row>
    <row r="55" spans="1:51">
      <c r="B55">
        <v>32.438804626464844</v>
      </c>
      <c r="C55">
        <v>24.873973846435547</v>
      </c>
      <c r="D55">
        <v>5.2815211477527796E-3</v>
      </c>
      <c r="I55">
        <v>27.930856704711914</v>
      </c>
      <c r="J55">
        <v>24.873973846435547</v>
      </c>
      <c r="K55">
        <v>0.12016737281721727</v>
      </c>
      <c r="P55">
        <v>28.929407119750977</v>
      </c>
      <c r="Q55">
        <v>24.873973846435547</v>
      </c>
      <c r="R55">
        <v>6.0144087378032597E-2</v>
      </c>
      <c r="W55">
        <v>27.853757858276367</v>
      </c>
      <c r="X55">
        <v>25.30677</v>
      </c>
      <c r="Y55">
        <v>0.17111191670856823</v>
      </c>
      <c r="AD55">
        <v>34.678516387939453</v>
      </c>
      <c r="AE55">
        <v>24.911643981933594</v>
      </c>
      <c r="AF55">
        <v>1.147832300898968E-3</v>
      </c>
      <c r="AK55">
        <v>28.458202362060547</v>
      </c>
      <c r="AL55">
        <v>25.30677</v>
      </c>
      <c r="AM55">
        <v>0.11254451389991567</v>
      </c>
      <c r="AR55">
        <v>33.866046905517578</v>
      </c>
      <c r="AS55">
        <v>25.30677</v>
      </c>
      <c r="AT55">
        <v>2.6509461772506655E-3</v>
      </c>
      <c r="AX55" t="s">
        <v>22</v>
      </c>
      <c r="AY55">
        <v>0.37538186716132349</v>
      </c>
    </row>
    <row r="56" spans="1:51">
      <c r="B56">
        <v>31.955720901489258</v>
      </c>
      <c r="C56">
        <v>24.913324356079102</v>
      </c>
      <c r="D56">
        <v>7.5862543315835486E-3</v>
      </c>
      <c r="I56">
        <v>27.957298278808594</v>
      </c>
      <c r="J56">
        <v>24.913324356079102</v>
      </c>
      <c r="K56">
        <v>0.12124743036707961</v>
      </c>
      <c r="P56">
        <v>28.885026931762695</v>
      </c>
      <c r="Q56">
        <v>24.913324356079102</v>
      </c>
      <c r="R56">
        <v>6.3737993983034286E-2</v>
      </c>
      <c r="W56">
        <v>27.685283660888672</v>
      </c>
      <c r="X56">
        <v>25.158670000000001</v>
      </c>
      <c r="Y56">
        <v>0.17354555739642397</v>
      </c>
      <c r="AD56">
        <v>34.29296875</v>
      </c>
      <c r="AE56">
        <v>25.403890609741211</v>
      </c>
      <c r="AF56">
        <v>2.1092149745517035E-3</v>
      </c>
      <c r="AK56">
        <v>28.414539337158203</v>
      </c>
      <c r="AL56">
        <v>25.158670000000001</v>
      </c>
      <c r="AM56">
        <v>0.10468529170747523</v>
      </c>
      <c r="AR56">
        <v>34.223060607910156</v>
      </c>
      <c r="AS56">
        <v>25.158670000000001</v>
      </c>
      <c r="AT56">
        <v>1.8678695169277513E-3</v>
      </c>
      <c r="AX56" t="s">
        <v>26</v>
      </c>
      <c r="AY56">
        <v>5.266082669467257E-2</v>
      </c>
    </row>
    <row r="57" spans="1:51">
      <c r="A57" t="s">
        <v>186</v>
      </c>
      <c r="B57">
        <v>36.875988006591797</v>
      </c>
      <c r="C57">
        <v>26.678672790527344</v>
      </c>
      <c r="D57">
        <v>8.5173058894694024E-4</v>
      </c>
      <c r="H57" t="s">
        <v>186</v>
      </c>
      <c r="I57">
        <v>31.896381378173828</v>
      </c>
      <c r="J57">
        <v>26.678672790527344</v>
      </c>
      <c r="K57">
        <v>2.687281773174352E-2</v>
      </c>
      <c r="O57" t="s">
        <v>186</v>
      </c>
      <c r="P57">
        <v>31.093833923339844</v>
      </c>
      <c r="Q57">
        <v>26.678672790527344</v>
      </c>
      <c r="R57">
        <v>4.687098316108787E-2</v>
      </c>
      <c r="V57" t="s">
        <v>186</v>
      </c>
      <c r="W57">
        <v>32.095119476318359</v>
      </c>
      <c r="X57">
        <v>27.617740000000001</v>
      </c>
      <c r="Y57">
        <v>4.4892570739016958E-2</v>
      </c>
      <c r="AC57" t="s">
        <v>186</v>
      </c>
      <c r="AD57">
        <v>34.976692199707031</v>
      </c>
      <c r="AE57">
        <v>27.513031005859375</v>
      </c>
      <c r="AF57">
        <v>5.6651850861192069E-3</v>
      </c>
      <c r="AJ57" t="s">
        <v>186</v>
      </c>
      <c r="AK57">
        <v>31.901315689086914</v>
      </c>
      <c r="AL57">
        <v>27.617740000000001</v>
      </c>
      <c r="AM57">
        <v>5.1347018243519706E-2</v>
      </c>
      <c r="AQ57" t="s">
        <v>186</v>
      </c>
      <c r="AR57" t="s">
        <v>178</v>
      </c>
      <c r="AS57">
        <v>27.617740000000001</v>
      </c>
      <c r="AT57">
        <v>0</v>
      </c>
      <c r="AX57" t="s">
        <v>24</v>
      </c>
      <c r="AY57">
        <v>1.7918695756211116</v>
      </c>
    </row>
    <row r="58" spans="1:51">
      <c r="A58">
        <v>2939</v>
      </c>
      <c r="B58">
        <v>35.487636566162109</v>
      </c>
      <c r="C58">
        <v>26.695043563842773</v>
      </c>
      <c r="D58">
        <v>2.2550998009738784E-3</v>
      </c>
      <c r="H58">
        <v>2939</v>
      </c>
      <c r="I58">
        <v>31.920406341552734</v>
      </c>
      <c r="J58">
        <v>26.695043563842773</v>
      </c>
      <c r="K58">
        <v>2.6730622069369207E-2</v>
      </c>
      <c r="O58">
        <v>2939</v>
      </c>
      <c r="P58">
        <v>31.061126708984375</v>
      </c>
      <c r="Q58">
        <v>26.695043563842773</v>
      </c>
      <c r="R58">
        <v>4.8492883578483303E-2</v>
      </c>
      <c r="V58">
        <v>2939</v>
      </c>
      <c r="W58">
        <v>31.998498916625977</v>
      </c>
      <c r="X58">
        <v>27.264990000000001</v>
      </c>
      <c r="Y58">
        <v>3.758995721100386E-2</v>
      </c>
      <c r="AC58">
        <v>2939</v>
      </c>
      <c r="AD58">
        <v>34.002330780029297</v>
      </c>
      <c r="AE58">
        <v>27.265836715698242</v>
      </c>
      <c r="AF58">
        <v>9.3780646218155558E-3</v>
      </c>
      <c r="AJ58">
        <v>2939</v>
      </c>
      <c r="AK58">
        <v>31.878599166870117</v>
      </c>
      <c r="AL58">
        <v>27.264990000000001</v>
      </c>
      <c r="AM58">
        <v>4.0847478466745919E-2</v>
      </c>
      <c r="AQ58">
        <v>2939</v>
      </c>
      <c r="AR58">
        <v>39.759086608886719</v>
      </c>
      <c r="AS58">
        <v>27.264990000000001</v>
      </c>
      <c r="AT58">
        <v>1.7334134099197137E-4</v>
      </c>
      <c r="AX58" t="s">
        <v>25</v>
      </c>
      <c r="AY58">
        <v>0.1355933910411028</v>
      </c>
    </row>
    <row r="59" spans="1:51">
      <c r="B59">
        <v>35.958389282226563</v>
      </c>
      <c r="C59">
        <v>26.76649284362793</v>
      </c>
      <c r="D59">
        <v>1.7098714266061119E-3</v>
      </c>
      <c r="I59">
        <v>31.84440803527832</v>
      </c>
      <c r="J59">
        <v>26.76649284362793</v>
      </c>
      <c r="K59">
        <v>2.9607055095989206E-2</v>
      </c>
      <c r="P59">
        <v>31.198192596435547</v>
      </c>
      <c r="Q59">
        <v>26.76649284362793</v>
      </c>
      <c r="R59">
        <v>4.6336736445774601E-2</v>
      </c>
      <c r="W59">
        <v>31.992000579833984</v>
      </c>
      <c r="X59">
        <v>27.936969999999999</v>
      </c>
      <c r="Y59">
        <v>6.0160877490790472E-2</v>
      </c>
      <c r="AD59">
        <v>34.824607849121094</v>
      </c>
      <c r="AE59">
        <v>26.501926422119141</v>
      </c>
      <c r="AF59">
        <v>3.1233686446118457E-3</v>
      </c>
      <c r="AK59">
        <v>31.376035690307617</v>
      </c>
      <c r="AL59">
        <v>27.936969999999999</v>
      </c>
      <c r="AM59">
        <v>9.2201517755639423E-2</v>
      </c>
      <c r="AR59" t="s">
        <v>178</v>
      </c>
      <c r="AS59">
        <v>27.936969999999999</v>
      </c>
      <c r="AT59">
        <v>0</v>
      </c>
      <c r="AX59" t="s">
        <v>49</v>
      </c>
      <c r="AY59">
        <v>0.26263579184445546</v>
      </c>
    </row>
    <row r="60" spans="1:51">
      <c r="A60" t="s">
        <v>187</v>
      </c>
      <c r="B60" t="s">
        <v>178</v>
      </c>
      <c r="C60">
        <v>36.662193298339844</v>
      </c>
      <c r="D60">
        <v>0</v>
      </c>
      <c r="H60" t="s">
        <v>187</v>
      </c>
      <c r="I60" t="s">
        <v>178</v>
      </c>
      <c r="J60">
        <v>36.662193298339844</v>
      </c>
      <c r="K60">
        <v>0</v>
      </c>
      <c r="O60" t="s">
        <v>187</v>
      </c>
      <c r="P60" t="s">
        <v>178</v>
      </c>
      <c r="Q60">
        <v>36.662193298339844</v>
      </c>
      <c r="R60">
        <v>0</v>
      </c>
      <c r="V60" t="s">
        <v>187</v>
      </c>
      <c r="W60" t="s">
        <v>178</v>
      </c>
      <c r="X60">
        <v>38.175490000000003</v>
      </c>
      <c r="Y60" t="e">
        <v>#VALUE!</v>
      </c>
      <c r="AC60" t="s">
        <v>187</v>
      </c>
      <c r="AD60" t="s">
        <v>178</v>
      </c>
      <c r="AE60">
        <v>34.632854461669922</v>
      </c>
      <c r="AF60">
        <v>0</v>
      </c>
      <c r="AJ60" t="s">
        <v>187</v>
      </c>
      <c r="AK60" t="s">
        <v>178</v>
      </c>
      <c r="AL60">
        <v>38.175490000000003</v>
      </c>
      <c r="AM60">
        <v>0</v>
      </c>
      <c r="AQ60" t="s">
        <v>187</v>
      </c>
      <c r="AR60" t="s">
        <v>178</v>
      </c>
      <c r="AS60">
        <v>38.175490000000003</v>
      </c>
      <c r="AT60">
        <v>0</v>
      </c>
      <c r="AX60" t="s">
        <v>46</v>
      </c>
      <c r="AY60">
        <v>1.0292815432035936</v>
      </c>
    </row>
    <row r="61" spans="1:51">
      <c r="A61">
        <v>3010</v>
      </c>
      <c r="B61" t="s">
        <v>178</v>
      </c>
      <c r="C61">
        <v>36.246349334716797</v>
      </c>
      <c r="D61">
        <v>0</v>
      </c>
      <c r="H61">
        <v>3010</v>
      </c>
      <c r="I61">
        <v>39.624477386474609</v>
      </c>
      <c r="J61">
        <v>36.246349334716797</v>
      </c>
      <c r="K61">
        <v>9.6179414119990217E-2</v>
      </c>
      <c r="O61">
        <v>3010</v>
      </c>
      <c r="P61" t="s">
        <v>178</v>
      </c>
      <c r="Q61">
        <v>36.246349334716797</v>
      </c>
      <c r="R61">
        <v>0</v>
      </c>
      <c r="V61">
        <v>3010</v>
      </c>
      <c r="W61" t="s">
        <v>178</v>
      </c>
      <c r="X61">
        <v>36.174190000000003</v>
      </c>
      <c r="Y61">
        <v>0</v>
      </c>
      <c r="AC61">
        <v>3010</v>
      </c>
      <c r="AD61" t="s">
        <v>178</v>
      </c>
      <c r="AE61">
        <v>35.602127075195313</v>
      </c>
      <c r="AF61">
        <v>0</v>
      </c>
      <c r="AJ61">
        <v>3010</v>
      </c>
      <c r="AK61">
        <v>38.601997375488281</v>
      </c>
      <c r="AL61">
        <v>36.174190000000003</v>
      </c>
      <c r="AM61">
        <v>0</v>
      </c>
      <c r="AQ61">
        <v>3010</v>
      </c>
      <c r="AR61" t="s">
        <v>178</v>
      </c>
      <c r="AS61">
        <v>36.174190000000003</v>
      </c>
      <c r="AT61">
        <v>0</v>
      </c>
    </row>
    <row r="62" spans="1:51">
      <c r="B62">
        <v>45.975631713867188</v>
      </c>
      <c r="C62">
        <v>36.129562377929688</v>
      </c>
      <c r="D62">
        <v>1.0865201639593054E-3</v>
      </c>
      <c r="I62" t="s">
        <v>178</v>
      </c>
      <c r="J62">
        <v>36.129562377929688</v>
      </c>
      <c r="K62">
        <v>0</v>
      </c>
      <c r="P62" t="s">
        <v>178</v>
      </c>
      <c r="Q62">
        <v>36.129562377929688</v>
      </c>
      <c r="R62">
        <v>0</v>
      </c>
      <c r="W62" t="s">
        <v>178</v>
      </c>
      <c r="X62">
        <v>38.47636</v>
      </c>
      <c r="Y62">
        <v>0</v>
      </c>
      <c r="AD62" t="s">
        <v>178</v>
      </c>
      <c r="AE62">
        <v>34.353515625</v>
      </c>
      <c r="AF62">
        <v>0</v>
      </c>
      <c r="AK62" t="s">
        <v>178</v>
      </c>
      <c r="AL62">
        <v>38.47636</v>
      </c>
      <c r="AM62" t="e">
        <v>#VALUE!</v>
      </c>
      <c r="AR62" t="s">
        <v>178</v>
      </c>
      <c r="AS62">
        <v>38.47636</v>
      </c>
      <c r="AT62">
        <v>0</v>
      </c>
    </row>
    <row r="64" spans="1:51">
      <c r="A64" t="s">
        <v>130</v>
      </c>
      <c r="B64">
        <v>1</v>
      </c>
      <c r="C64">
        <v>0.18024947229367455</v>
      </c>
      <c r="D64">
        <v>32.191930770874023</v>
      </c>
      <c r="E64">
        <v>24.91639518737793</v>
      </c>
      <c r="F64">
        <v>6.4542466029412797E-3</v>
      </c>
      <c r="H64" t="s">
        <v>130</v>
      </c>
      <c r="I64">
        <v>1</v>
      </c>
      <c r="J64">
        <v>1.752096838147385E-2</v>
      </c>
      <c r="K64">
        <v>27.952768325805664</v>
      </c>
      <c r="L64">
        <v>24.91639518737793</v>
      </c>
      <c r="M64">
        <v>0.12188790354479907</v>
      </c>
      <c r="O64" t="s">
        <v>130</v>
      </c>
      <c r="P64">
        <v>1</v>
      </c>
      <c r="Q64">
        <v>3.9570158326499363E-2</v>
      </c>
      <c r="R64">
        <v>28.907140731811523</v>
      </c>
      <c r="S64">
        <v>24.91639518737793</v>
      </c>
      <c r="T64">
        <v>6.2902207377073652E-2</v>
      </c>
      <c r="V64" t="s">
        <v>130</v>
      </c>
      <c r="W64">
        <v>1</v>
      </c>
      <c r="X64">
        <v>7.7033055734172491E-3</v>
      </c>
      <c r="Y64">
        <v>27.805135091145832</v>
      </c>
      <c r="Z64">
        <v>25.265803333333334</v>
      </c>
      <c r="AA64">
        <v>0.17202238789925764</v>
      </c>
      <c r="AC64" t="s">
        <v>130</v>
      </c>
      <c r="AD64">
        <v>1</v>
      </c>
      <c r="AE64">
        <v>0.2861096790404154</v>
      </c>
      <c r="AF64">
        <v>34.540802001953125</v>
      </c>
      <c r="AG64">
        <v>25.191724141438801</v>
      </c>
      <c r="AH64">
        <v>1.5333706003861148E-3</v>
      </c>
      <c r="AJ64" t="s">
        <v>130</v>
      </c>
      <c r="AK64">
        <v>1</v>
      </c>
      <c r="AL64">
        <v>2.2158552139160882E-2</v>
      </c>
      <c r="AM64">
        <v>28.44902229309082</v>
      </c>
      <c r="AN64">
        <v>25.265803333333334</v>
      </c>
      <c r="AO64">
        <v>0.11009196169345882</v>
      </c>
      <c r="AQ64" t="s">
        <v>130</v>
      </c>
      <c r="AR64">
        <v>1</v>
      </c>
      <c r="AS64">
        <v>0.22194733718073958</v>
      </c>
      <c r="AT64">
        <v>34.171197255452476</v>
      </c>
      <c r="AU64">
        <v>25.265803333333334</v>
      </c>
      <c r="AV64">
        <v>2.0854957360634625E-3</v>
      </c>
    </row>
    <row r="65" spans="1:48">
      <c r="A65" t="s">
        <v>186</v>
      </c>
      <c r="B65">
        <v>0.23030229577078082</v>
      </c>
      <c r="C65">
        <v>0.10961387017795725</v>
      </c>
      <c r="D65">
        <v>36.107337951660156</v>
      </c>
      <c r="E65">
        <v>26.713403065999348</v>
      </c>
      <c r="F65">
        <v>1.4864278101281399E-3</v>
      </c>
      <c r="H65" t="s">
        <v>186</v>
      </c>
      <c r="I65">
        <v>0.22730651700871063</v>
      </c>
      <c r="J65">
        <v>1.3300915951651622E-2</v>
      </c>
      <c r="K65">
        <v>31.887065251668293</v>
      </c>
      <c r="L65">
        <v>26.713403065999348</v>
      </c>
      <c r="M65">
        <v>2.770591482026195E-2</v>
      </c>
      <c r="O65" t="s">
        <v>186</v>
      </c>
      <c r="P65">
        <v>0.75076373432264698</v>
      </c>
      <c r="Q65">
        <v>1.7850958801953067E-2</v>
      </c>
      <c r="R65">
        <v>31.117717742919922</v>
      </c>
      <c r="S65">
        <v>26.713403065999348</v>
      </c>
      <c r="T65">
        <v>4.7224696107549369E-2</v>
      </c>
      <c r="V65" t="s">
        <v>186</v>
      </c>
      <c r="W65">
        <v>0.27118678208220559</v>
      </c>
      <c r="X65">
        <v>6.6952609534446469E-2</v>
      </c>
      <c r="Y65">
        <v>32.028539657592773</v>
      </c>
      <c r="Z65">
        <v>27.606566666666666</v>
      </c>
      <c r="AA65">
        <v>4.6650197820496619E-2</v>
      </c>
      <c r="AC65" t="s">
        <v>186</v>
      </c>
      <c r="AD65">
        <v>3.5837391512422232</v>
      </c>
      <c r="AE65">
        <v>2.0514064749642569</v>
      </c>
      <c r="AF65">
        <v>34.601210276285805</v>
      </c>
      <c r="AG65">
        <v>27.093598047892254</v>
      </c>
      <c r="AH65">
        <v>5.4952002539675133E-3</v>
      </c>
      <c r="AJ65" t="s">
        <v>186</v>
      </c>
      <c r="AK65">
        <v>0.52527158368891091</v>
      </c>
      <c r="AL65">
        <v>0.24644000912866706</v>
      </c>
      <c r="AM65">
        <v>31.718650182088215</v>
      </c>
      <c r="AN65">
        <v>27.606566666666666</v>
      </c>
      <c r="AO65">
        <v>5.7828179070142031E-2</v>
      </c>
      <c r="AQ65" t="s">
        <v>186</v>
      </c>
      <c r="AR65">
        <v>0.10532165338934514</v>
      </c>
      <c r="AS65">
        <v>4.7987952290092784E-2</v>
      </c>
      <c r="AT65">
        <v>39.759086608886719</v>
      </c>
      <c r="AU65">
        <v>27.606566666666666</v>
      </c>
      <c r="AV65">
        <v>2.1964785905863321E-4</v>
      </c>
    </row>
    <row r="66" spans="1:48">
      <c r="A66" t="s">
        <v>187</v>
      </c>
      <c r="B66">
        <v>5.6113968099915534E-2</v>
      </c>
      <c r="C66">
        <v>9.7192243763352906E-2</v>
      </c>
      <c r="D66">
        <v>45.975631713867188</v>
      </c>
      <c r="E66">
        <v>36.346035003662109</v>
      </c>
      <c r="F66">
        <v>3.6217338798643517E-4</v>
      </c>
      <c r="H66" t="s">
        <v>187</v>
      </c>
      <c r="I66">
        <v>0.26302695980721369</v>
      </c>
      <c r="J66">
        <v>0.45557605814647112</v>
      </c>
      <c r="K66">
        <v>39.624477386474609</v>
      </c>
      <c r="L66">
        <v>36.346035003662109</v>
      </c>
      <c r="M66">
        <v>3.2059804706663406E-2</v>
      </c>
      <c r="O66" t="s">
        <v>187</v>
      </c>
      <c r="P66">
        <v>0</v>
      </c>
      <c r="Q66" t="e">
        <v>#DIV/0!</v>
      </c>
      <c r="R66" t="e">
        <v>#DIV/0!</v>
      </c>
      <c r="S66">
        <v>36.346035003662109</v>
      </c>
      <c r="T66">
        <v>0</v>
      </c>
      <c r="V66" t="s">
        <v>187</v>
      </c>
      <c r="W66" t="e">
        <v>#VALUE!</v>
      </c>
      <c r="X66" t="e">
        <v>#VALUE!</v>
      </c>
      <c r="Y66" t="e">
        <v>#DIV/0!</v>
      </c>
      <c r="Z66">
        <v>37.60868</v>
      </c>
      <c r="AA66" t="e">
        <v>#VALUE!</v>
      </c>
      <c r="AC66" t="s">
        <v>187</v>
      </c>
      <c r="AD66">
        <v>0</v>
      </c>
      <c r="AE66" t="e">
        <v>#DIV/0!</v>
      </c>
      <c r="AF66" t="e">
        <v>#DIV/0!</v>
      </c>
      <c r="AG66">
        <v>34.862832387288414</v>
      </c>
      <c r="AH66">
        <v>0</v>
      </c>
      <c r="AJ66" t="s">
        <v>187</v>
      </c>
      <c r="AK66" t="e">
        <v>#VALUE!</v>
      </c>
      <c r="AL66" t="e">
        <v>#VALUE!</v>
      </c>
      <c r="AM66">
        <v>38.601997375488281</v>
      </c>
      <c r="AN66">
        <v>37.60868</v>
      </c>
      <c r="AO66" t="e">
        <v>#VALUE!</v>
      </c>
      <c r="AQ66" t="s">
        <v>187</v>
      </c>
      <c r="AR66">
        <v>0</v>
      </c>
      <c r="AS66" t="e">
        <v>#DIV/0!</v>
      </c>
      <c r="AT66" t="e">
        <v>#DIV/0!</v>
      </c>
      <c r="AU66">
        <v>37.60868</v>
      </c>
      <c r="AV66">
        <v>0</v>
      </c>
    </row>
    <row r="68" spans="1:48">
      <c r="B68" t="s">
        <v>183</v>
      </c>
      <c r="C68" t="s">
        <v>23</v>
      </c>
      <c r="D68" t="s">
        <v>22</v>
      </c>
      <c r="E68" t="s">
        <v>26</v>
      </c>
      <c r="F68" t="s">
        <v>24</v>
      </c>
      <c r="G68" t="s">
        <v>25</v>
      </c>
      <c r="H68" t="s">
        <v>49</v>
      </c>
      <c r="I68" t="s">
        <v>46</v>
      </c>
    </row>
    <row r="69" spans="1:48">
      <c r="A69" t="s">
        <v>130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</row>
    <row r="70" spans="1:48">
      <c r="A70" t="s">
        <v>186</v>
      </c>
      <c r="B70">
        <v>0.23030229577078082</v>
      </c>
      <c r="C70">
        <v>0.22730651700871063</v>
      </c>
      <c r="D70">
        <v>0.75076373432264698</v>
      </c>
      <c r="E70">
        <v>0.10532165338934514</v>
      </c>
      <c r="F70">
        <v>3.5837391512422232</v>
      </c>
      <c r="G70">
        <v>0.27118678208220559</v>
      </c>
      <c r="H70">
        <v>0.52527158368891091</v>
      </c>
      <c r="I70">
        <v>2.0585630864071871</v>
      </c>
    </row>
    <row r="71" spans="1:48">
      <c r="A71" t="s">
        <v>187</v>
      </c>
      <c r="B71">
        <v>5.6113968099915534E-2</v>
      </c>
      <c r="C71">
        <v>0.26302695980721369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</row>
    <row r="73" spans="1:48">
      <c r="A73" t="s">
        <v>130</v>
      </c>
      <c r="B73">
        <v>0.18024947229367455</v>
      </c>
      <c r="C73">
        <v>1.752096838147385E-2</v>
      </c>
      <c r="D73">
        <v>3.9570158326499363E-2</v>
      </c>
      <c r="E73">
        <v>0.22194733718073958</v>
      </c>
      <c r="F73">
        <v>0.2861096790404154</v>
      </c>
      <c r="G73">
        <v>7.7033055734172491E-3</v>
      </c>
      <c r="H73">
        <v>0.11009196169345882</v>
      </c>
      <c r="I73">
        <v>4.0519833833510495E-2</v>
      </c>
    </row>
    <row r="74" spans="1:48">
      <c r="A74" t="s">
        <v>186</v>
      </c>
      <c r="B74">
        <v>0.10961387017795725</v>
      </c>
      <c r="C74">
        <v>1.3300915951651622E-2</v>
      </c>
      <c r="D74">
        <v>1.7850958801953067E-2</v>
      </c>
      <c r="E74">
        <v>4.7987952290092784E-2</v>
      </c>
      <c r="F74">
        <v>2.0514064749642569</v>
      </c>
      <c r="G74">
        <v>6.6952609534446469E-2</v>
      </c>
      <c r="H74">
        <v>5.7828179070142031E-2</v>
      </c>
      <c r="I74">
        <v>8.3412634197017721E-2</v>
      </c>
    </row>
    <row r="75" spans="1:48">
      <c r="A75" t="s">
        <v>187</v>
      </c>
      <c r="B75">
        <v>9.7192243763352906E-2</v>
      </c>
      <c r="C75">
        <v>0.45557605814647112</v>
      </c>
      <c r="D75" t="e">
        <v>#DIV/0!</v>
      </c>
      <c r="E75" t="e">
        <v>#DIV/0!</v>
      </c>
      <c r="F75" t="e">
        <v>#DIV/0!</v>
      </c>
      <c r="G75" t="e">
        <v>#VALUE!</v>
      </c>
      <c r="H75" t="e">
        <v>#VALUE!</v>
      </c>
      <c r="I75" t="e">
        <v>#VALUE!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Supplementary Fig 2b</vt:lpstr>
      <vt:lpstr>Supplementary Fig 2c</vt:lpstr>
      <vt:lpstr>Supplementary Fig 3a</vt:lpstr>
      <vt:lpstr>Supplementary Fig 3b</vt:lpstr>
      <vt:lpstr>Supplementary Fig 3c</vt:lpstr>
      <vt:lpstr>Supplementary Fig 5b</vt:lpstr>
      <vt:lpstr>Supplementary Fig 6d</vt:lpstr>
      <vt:lpstr>Supplementary Fig 6e</vt:lpstr>
      <vt:lpstr>Supplementary Fig 6f</vt:lpstr>
      <vt:lpstr>Supplementary Fig 6g</vt:lpstr>
      <vt:lpstr>Supplementary Fig 7a</vt:lpstr>
      <vt:lpstr>Supplementary Fig 7b</vt:lpstr>
      <vt:lpstr>Supplementary Fig 7c</vt:lpstr>
      <vt:lpstr>Supplementary Fig 7d</vt:lpstr>
      <vt:lpstr>Supplementary Fig 7f</vt:lpstr>
      <vt:lpstr>Supplementary Fig 7g</vt:lpstr>
      <vt:lpstr>Supplementary Fig 7h</vt:lpstr>
      <vt:lpstr>Supplementary Fig 9c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Abe</dc:creator>
  <cp:lastModifiedBy>土佐眞美子</cp:lastModifiedBy>
  <dcterms:created xsi:type="dcterms:W3CDTF">2021-11-09T10:13:48Z</dcterms:created>
  <dcterms:modified xsi:type="dcterms:W3CDTF">2023-01-24T01:57:32Z</dcterms:modified>
</cp:coreProperties>
</file>